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22-2021-KCvrn - VRN" sheetId="2" r:id="rId2"/>
    <sheet name="222-2021-KCst - Stavební ..." sheetId="3" r:id="rId3"/>
    <sheet name="222-2021-Kcep - Profese" sheetId="4" r:id="rId4"/>
    <sheet name="222-2021-KCVod - Domovní ..." sheetId="5" r:id="rId5"/>
    <sheet name="222-2021-KCpr - Přípojky ..." sheetId="6" r:id="rId6"/>
    <sheet name="222-2021-KCkan - Domovní ..." sheetId="7" r:id="rId7"/>
    <sheet name="222-2021-Kce - Elektroins..." sheetId="8" r:id="rId8"/>
    <sheet name="222-2021-KCvzd - Vzduchot..." sheetId="9" r:id="rId9"/>
    <sheet name="222-2021-KCv - Vytápění" sheetId="10" r:id="rId10"/>
    <sheet name="222-2021--KCv - Vnitřní v..." sheetId="11" r:id="rId11"/>
    <sheet name="222-2021-KC - Komunikace,..." sheetId="12" r:id="rId12"/>
    <sheet name="222-2021-KCga - Vybavení ..." sheetId="13" r:id="rId13"/>
    <sheet name="222 - Obvodová stěna" sheetId="14" r:id="rId14"/>
    <sheet name="223 - Stropy a podlahy půdy" sheetId="15" r:id="rId15"/>
    <sheet name="224 - Zastřešení nástavby..." sheetId="16" r:id="rId16"/>
    <sheet name="225 - Ostatní konstrukce" sheetId="17" r:id="rId17"/>
    <sheet name="226 - Výkopy přípojky" sheetId="18" r:id="rId18"/>
    <sheet name="Seznam figur" sheetId="19" r:id="rId19"/>
  </sheets>
  <definedNames>
    <definedName name="_xlnm.Print_Area" localSheetId="0">'Rekapitulace stavby'!$D$4:$AO$76,'Rekapitulace stavby'!$C$82:$AQ$125</definedName>
    <definedName name="_xlnm._FilterDatabase" localSheetId="1" hidden="1">'222-2021-KCvrn - VRN'!$C$138:$K$162</definedName>
    <definedName name="_xlnm.Print_Area" localSheetId="1">'222-2021-KCvrn - VRN'!$C$4:$J$76,'222-2021-KCvrn - VRN'!$C$82:$J$116,'222-2021-KCvrn - VRN'!$C$122:$J$162</definedName>
    <definedName name="_xlnm._FilterDatabase" localSheetId="2" hidden="1">'222-2021-KCst - Stavební ...'!$C$156:$K$1152</definedName>
    <definedName name="_xlnm.Print_Area" localSheetId="2">'222-2021-KCst - Stavební ...'!$C$4:$J$76,'222-2021-KCst - Stavební ...'!$C$82:$J$134,'222-2021-KCst - Stavební ...'!$C$140:$J$1152</definedName>
    <definedName name="_xlnm._FilterDatabase" localSheetId="3" hidden="1">'222-2021-Kcep - Profese'!$C$145:$K$843</definedName>
    <definedName name="_xlnm.Print_Area" localSheetId="3">'222-2021-Kcep - Profese'!$C$4:$J$76,'222-2021-Kcep - Profese'!$C$82:$J$123,'222-2021-Kcep - Profese'!$C$129:$J$843</definedName>
    <definedName name="_xlnm._FilterDatabase" localSheetId="4" hidden="1">'222-2021-KCVod - Domovní ...'!$C$148:$K$303</definedName>
    <definedName name="_xlnm.Print_Area" localSheetId="4">'222-2021-KCVod - Domovní ...'!$C$4:$J$76,'222-2021-KCVod - Domovní ...'!$C$82:$J$126,'222-2021-KCVod - Domovní ...'!$C$132:$J$303</definedName>
    <definedName name="_xlnm._FilterDatabase" localSheetId="5" hidden="1">'222-2021-KCpr - Přípojky ...'!$C$147:$K$216</definedName>
    <definedName name="_xlnm.Print_Area" localSheetId="5">'222-2021-KCpr - Přípojky ...'!$C$4:$J$76,'222-2021-KCpr - Přípojky ...'!$C$82:$J$125,'222-2021-KCpr - Přípojky ...'!$C$131:$J$216</definedName>
    <definedName name="_xlnm._FilterDatabase" localSheetId="6" hidden="1">'222-2021-KCkan - Domovní ...'!$C$145:$K$207</definedName>
    <definedName name="_xlnm.Print_Area" localSheetId="6">'222-2021-KCkan - Domovní ...'!$C$4:$J$76,'222-2021-KCkan - Domovní ...'!$C$82:$J$123,'222-2021-KCkan - Domovní ...'!$C$129:$J$207</definedName>
    <definedName name="_xlnm._FilterDatabase" localSheetId="7" hidden="1">'222-2021-Kce - Elektroins...'!$C$144:$K$270</definedName>
    <definedName name="_xlnm.Print_Area" localSheetId="7">'222-2021-Kce - Elektroins...'!$C$4:$J$76,'222-2021-Kce - Elektroins...'!$C$82:$J$122,'222-2021-Kce - Elektroins...'!$C$128:$J$270</definedName>
    <definedName name="_xlnm._FilterDatabase" localSheetId="8" hidden="1">'222-2021-KCvzd - Vzduchot...'!$C$136:$K$247</definedName>
    <definedName name="_xlnm.Print_Area" localSheetId="8">'222-2021-KCvzd - Vzduchot...'!$C$4:$J$76,'222-2021-KCvzd - Vzduchot...'!$C$82:$J$114,'222-2021-KCvzd - Vzduchot...'!$C$120:$J$247</definedName>
    <definedName name="_xlnm._FilterDatabase" localSheetId="9" hidden="1">'222-2021-KCv - Vytápění'!$C$136:$K$241</definedName>
    <definedName name="_xlnm.Print_Area" localSheetId="9">'222-2021-KCv - Vytápění'!$C$4:$J$76,'222-2021-KCv - Vytápění'!$C$82:$J$114,'222-2021-KCv - Vytápění'!$C$120:$J$241</definedName>
    <definedName name="_xlnm._FilterDatabase" localSheetId="10" hidden="1">'222-2021--KCv - Vnitřní v...'!$C$137:$K$171</definedName>
    <definedName name="_xlnm.Print_Area" localSheetId="10">'222-2021--KCv - Vnitřní v...'!$C$4:$J$76,'222-2021--KCv - Vnitřní v...'!$C$82:$J$115,'222-2021--KCv - Vnitřní v...'!$C$121:$J$171</definedName>
    <definedName name="_xlnm._FilterDatabase" localSheetId="11" hidden="1">'222-2021-KC - Komunikace,...'!$C$144:$K$276</definedName>
    <definedName name="_xlnm.Print_Area" localSheetId="11">'222-2021-KC - Komunikace,...'!$C$4:$J$76,'222-2021-KC - Komunikace,...'!$C$82:$J$122,'222-2021-KC - Komunikace,...'!$C$128:$J$276</definedName>
    <definedName name="_xlnm._FilterDatabase" localSheetId="12" hidden="1">'222-2021-KCga - Vybavení ...'!$C$138:$K$170</definedName>
    <definedName name="_xlnm.Print_Area" localSheetId="12">'222-2021-KCga - Vybavení ...'!$C$4:$J$76,'222-2021-KCga - Vybavení ...'!$C$82:$J$116,'222-2021-KCga - Vybavení ...'!$C$122:$J$170</definedName>
    <definedName name="_xlnm._FilterDatabase" localSheetId="13" hidden="1">'222 - Obvodová stěna'!$C$137:$K$199</definedName>
    <definedName name="_xlnm.Print_Area" localSheetId="13">'222 - Obvodová stěna'!$C$4:$J$76,'222 - Obvodová stěna'!$C$82:$J$115,'222 - Obvodová stěna'!$C$121:$J$199</definedName>
    <definedName name="_xlnm._FilterDatabase" localSheetId="14" hidden="1">'223 - Stropy a podlahy půdy'!$C$137:$K$186</definedName>
    <definedName name="_xlnm.Print_Area" localSheetId="14">'223 - Stropy a podlahy půdy'!$C$4:$J$76,'223 - Stropy a podlahy půdy'!$C$82:$J$115,'223 - Stropy a podlahy půdy'!$C$121:$J$186</definedName>
    <definedName name="_xlnm._FilterDatabase" localSheetId="15" hidden="1">'224 - Zastřešení nástavby...'!$C$137:$K$191</definedName>
    <definedName name="_xlnm.Print_Area" localSheetId="15">'224 - Zastřešení nástavby...'!$C$4:$J$76,'224 - Zastřešení nástavby...'!$C$82:$J$115,'224 - Zastřešení nástavby...'!$C$121:$J$191</definedName>
    <definedName name="_xlnm._FilterDatabase" localSheetId="16" hidden="1">'225 - Ostatní konstrukce'!$C$142:$K$216</definedName>
    <definedName name="_xlnm.Print_Area" localSheetId="16">'225 - Ostatní konstrukce'!$C$4:$J$76,'225 - Ostatní konstrukce'!$C$82:$J$120,'225 - Ostatní konstrukce'!$C$126:$J$216</definedName>
    <definedName name="_xlnm._FilterDatabase" localSheetId="17" hidden="1">'226 - Výkopy přípojky'!$C$135:$K$194</definedName>
    <definedName name="_xlnm.Print_Area" localSheetId="17">'226 - Výkopy přípojky'!$C$4:$J$76,'226 - Výkopy přípojky'!$C$82:$J$113,'226 - Výkopy přípojky'!$C$119:$J$194</definedName>
    <definedName name="_xlnm.Print_Area" localSheetId="18">'Seznam figur'!$C$4:$G$1023</definedName>
    <definedName name="_xlnm.Print_Titles" localSheetId="0">'Rekapitulace stavby'!$92:$92</definedName>
    <definedName name="_xlnm.Print_Titles" localSheetId="1">'222-2021-KCvrn - VRN'!$138:$138</definedName>
    <definedName name="_xlnm.Print_Titles" localSheetId="2">'222-2021-KCst - Stavební ...'!$156:$156</definedName>
    <definedName name="_xlnm.Print_Titles" localSheetId="3">'222-2021-Kcep - Profese'!$145:$145</definedName>
    <definedName name="_xlnm.Print_Titles" localSheetId="4">'222-2021-KCVod - Domovní ...'!$148:$148</definedName>
    <definedName name="_xlnm.Print_Titles" localSheetId="5">'222-2021-KCpr - Přípojky ...'!$147:$147</definedName>
    <definedName name="_xlnm.Print_Titles" localSheetId="6">'222-2021-KCkan - Domovní ...'!$145:$145</definedName>
    <definedName name="_xlnm.Print_Titles" localSheetId="7">'222-2021-Kce - Elektroins...'!$144:$144</definedName>
    <definedName name="_xlnm.Print_Titles" localSheetId="8">'222-2021-KCvzd - Vzduchot...'!$136:$136</definedName>
    <definedName name="_xlnm.Print_Titles" localSheetId="9">'222-2021-KCv - Vytápění'!$136:$136</definedName>
    <definedName name="_xlnm.Print_Titles" localSheetId="10">'222-2021--KCv - Vnitřní v...'!$137:$137</definedName>
    <definedName name="_xlnm.Print_Titles" localSheetId="12">'222-2021-KCga - Vybavení ...'!$138:$138</definedName>
    <definedName name="_xlnm.Print_Titles" localSheetId="13">'222 - Obvodová stěna'!$137:$137</definedName>
    <definedName name="_xlnm.Print_Titles" localSheetId="14">'223 - Stropy a podlahy půdy'!$137:$137</definedName>
    <definedName name="_xlnm.Print_Titles" localSheetId="15">'224 - Zastřešení nástavby...'!$137:$137</definedName>
    <definedName name="_xlnm.Print_Titles" localSheetId="16">'225 - Ostatní konstrukce'!$142:$142</definedName>
    <definedName name="_xlnm.Print_Titles" localSheetId="17">'226 - Výkopy přípojky'!$135:$135</definedName>
    <definedName name="_xlnm.Print_Titles" localSheetId="18">'Seznam figur'!$9:$9</definedName>
  </definedNames>
  <calcPr fullCalcOnLoad="1"/>
</workbook>
</file>

<file path=xl/sharedStrings.xml><?xml version="1.0" encoding="utf-8"?>
<sst xmlns="http://schemas.openxmlformats.org/spreadsheetml/2006/main" count="37337" uniqueCount="4852">
  <si>
    <t>Export Komplet</t>
  </si>
  <si>
    <t/>
  </si>
  <si>
    <t>2.0</t>
  </si>
  <si>
    <t>ZAMOK</t>
  </si>
  <si>
    <t>False</t>
  </si>
  <si>
    <t>{119e3b02-046e-413f-9e2a-c5e5ad9d4f03}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</si>
  <si>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</si>
  <si>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</si>
  <si>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</si>
  <si>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</si>
  <si>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</si>
  <si>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</si>
  <si>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</si>
  <si>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</si>
  <si>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222/2021/KCakt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</si>
  <si>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</si>
  <si>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</si>
  <si>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Komunitní centrum Jahodnice - rozdělení do etap .I.etapa</t>
  </si>
  <si>
    <t>KSO:</t>
  </si>
  <si>
    <t>CC-CZ:</t>
  </si>
  <si>
    <t>Místo:</t>
  </si>
  <si>
    <t>Baštýřská 67/2,19800 Praha 14</t>
  </si>
  <si>
    <t>Datum:</t>
  </si>
  <si>
    <t>6. 9. 2021</t>
  </si>
  <si>
    <t>Zadavatel:</t>
  </si>
  <si>
    <t>IČ:</t>
  </si>
  <si>
    <t>00231312</t>
  </si>
  <si>
    <t>Městská část Praha 14,Br.Venclíků 1073,Praha 14</t>
  </si>
  <si>
    <t>DIČ:</t>
  </si>
  <si>
    <t>Uchazeč:</t>
  </si>
  <si>
    <t>Vyplň údaj</t>
  </si>
  <si>
    <t>Projektant:</t>
  </si>
  <si>
    <t>24164500</t>
  </si>
  <si>
    <t>a3atelier s.r.o.,Praha 1</t>
  </si>
  <si>
    <t>True</t>
  </si>
  <si>
    <t>Zpracovatel:</t>
  </si>
  <si>
    <t>46061410</t>
  </si>
  <si>
    <t>Ing.Myšík Petr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</si>
  <si>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</si>
  <si>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</si>
  <si>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</si>
  <si>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</si>
  <si>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</si>
  <si>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</si>
  <si>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</si>
  <si>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</si>
  <si>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</si>
  <si>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</si>
  <si>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</si>
  <si>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</si>
  <si>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</si>
  <si>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</si>
  <si>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</si>
  <si>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</si>
  <si>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</si>
  <si>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</si>
  <si>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</si>
  <si>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</si>
  <si>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</si>
  <si>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</si>
  <si>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</si>
  <si>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</si>
  <si>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</si>
  <si>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</si>
  <si>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</si>
  <si>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</si>
  <si>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</si>
  <si>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</si>
  <si>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</si>
  <si>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</si>
  <si>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</si>
  <si>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</si>
  <si>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</si>
  <si>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</si>
  <si>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</si>
  <si>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</si>
  <si>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</si>
  <si>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</si>
  <si>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</si>
  <si>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</si>
  <si>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</si>
  <si>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</si>
  <si>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</si>
  <si>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</si>
  <si>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</si>
  <si>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Komunitní centrum Jahodnice - rozdělení do etap - I.Etapa - opravené</t>
  </si>
  <si>
    <t>STA</t>
  </si>
  <si>
    <t>1</t>
  </si>
  <si>
    <t>{38eba8f4-96a3-4416-abb9-6d82240b491b}</t>
  </si>
  <si>
    <t>2</t>
  </si>
  <si>
    <t>222/2021/KCaktI</t>
  </si>
  <si>
    <t>I.etapa prací</t>
  </si>
  <si>
    <t>Soupis</t>
  </si>
  <si>
    <t>{49a000cd-2b63-4ae4-94a3-924d221763cc}</t>
  </si>
  <si>
    <t>222/2021/KCdd</t>
  </si>
  <si>
    <t>Komunitní centrum Jahodnice - novostavba</t>
  </si>
  <si>
    <t>3</t>
  </si>
  <si>
    <t>{657de67c-32ba-42f1-863c-423b9f0f8f6f}</t>
  </si>
  <si>
    <t>222/2021/Opr</t>
  </si>
  <si>
    <t>Oprávněné náklady</t>
  </si>
  <si>
    <t>4</t>
  </si>
  <si>
    <t>{e9ad682f-2121-4382-8706-fd9262cad033}</t>
  </si>
  <si>
    <t>/</t>
  </si>
  <si>
    <t>222/2021/KCvrn</t>
  </si>
  <si>
    <t>VRN</t>
  </si>
  <si>
    <t>5</t>
  </si>
  <si>
    <t>{ed5f7393-b5d7-41f4-98a4-0b1a4318d58a}</t>
  </si>
  <si>
    <t>222/2021/KCst</t>
  </si>
  <si>
    <t>Stavební práce</t>
  </si>
  <si>
    <t>{4ee1a638-4557-4326-853e-3ef9cf2925e6}</t>
  </si>
  <si>
    <t>222/2021/Kcep</t>
  </si>
  <si>
    <t>Profese</t>
  </si>
  <si>
    <t>{0c501f89-b0b2-4d30-ac3f-fc292ab6f222}</t>
  </si>
  <si>
    <t>222/2021/KCVod</t>
  </si>
  <si>
    <t>Domovní vodovod,zařizovací předměty</t>
  </si>
  <si>
    <t>{596062f6-b23e-4a67-bdcb-a82508ea8313}</t>
  </si>
  <si>
    <t>222/2021/KCpr</t>
  </si>
  <si>
    <t>Přípojky kanalizace a vodovodu</t>
  </si>
  <si>
    <t>{b400a7eb-f09b-4e1f-960f-64c9b56f0a12}</t>
  </si>
  <si>
    <t>222/2021/KCkan</t>
  </si>
  <si>
    <t>Domovní kanalizace</t>
  </si>
  <si>
    <t>{46eff147-ed26-4bec-ae5c-5baa85df87b2}</t>
  </si>
  <si>
    <t>222/2021/Kce</t>
  </si>
  <si>
    <t>Elektroinstalace</t>
  </si>
  <si>
    <t>{67e619c8-0579-4a26-a665-e819c4c82da4}</t>
  </si>
  <si>
    <t>222/2021/KCvzd</t>
  </si>
  <si>
    <t>Vzduchotechnika</t>
  </si>
  <si>
    <t>{9a79634b-c3c2-4c55-863b-62d828831941}</t>
  </si>
  <si>
    <t>222/2021/KCv</t>
  </si>
  <si>
    <t>Vytápění</t>
  </si>
  <si>
    <t>{5ce1cc0a-11ac-4728-b71c-5ae409dcebda}</t>
  </si>
  <si>
    <t>222/2021//KCv</t>
  </si>
  <si>
    <t>Vnitřní vybavení</t>
  </si>
  <si>
    <t>{4d23f872-8255-4144-a1ca-127b5b2d31f8}</t>
  </si>
  <si>
    <t>222/2021/KC</t>
  </si>
  <si>
    <t>Komunikace,zemní práce,úprava pozemku,ploty</t>
  </si>
  <si>
    <t>{2bfed625-5bce-405f-a373-4a5485b5c8d2}</t>
  </si>
  <si>
    <t>222/2021/N</t>
  </si>
  <si>
    <t>Neoprávněné náklady</t>
  </si>
  <si>
    <t>{03d07f61-a0f9-4193-9734-2f87fb1d16d2}</t>
  </si>
  <si>
    <t>222/2021/KCga</t>
  </si>
  <si>
    <t>Vybavení gastroprovozu</t>
  </si>
  <si>
    <t>{dc75ffeb-20b2-4b81-bad1-e021a907fd05}</t>
  </si>
  <si>
    <t>222/2021/kontr</t>
  </si>
  <si>
    <t>Doplněné,upravené konstrukce</t>
  </si>
  <si>
    <t>{cb2b1472-4bcd-431c-886f-f7cf0da80c00}</t>
  </si>
  <si>
    <t>222</t>
  </si>
  <si>
    <t>Obvodová stěna</t>
  </si>
  <si>
    <t>{80566cbc-422f-4efa-8613-0cd57f8fdad1}</t>
  </si>
  <si>
    <t>223</t>
  </si>
  <si>
    <t>Stropy a podlahy půdy</t>
  </si>
  <si>
    <t>{5c3fe5c9-8cb3-403f-9975-df7c2a5643ef}</t>
  </si>
  <si>
    <t>224</t>
  </si>
  <si>
    <t>Zastřešení nástavby nad výtahem C1b</t>
  </si>
  <si>
    <t>{af094d18-7218-4e16-b299-cc46c7923c67}</t>
  </si>
  <si>
    <t>225</t>
  </si>
  <si>
    <t>Ostatní konstrukce</t>
  </si>
  <si>
    <t>{c7d80104-bde1-44c0-af3f-ec9ac5bf2d22}</t>
  </si>
  <si>
    <t>226</t>
  </si>
  <si>
    <t>Výkopy přípojky</t>
  </si>
  <si>
    <t>{ddf59698-235f-486c-a171-20c2269d64dc}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</si>
  <si>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</si>
  <si>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</si>
  <si>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</si>
  <si>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</si>
  <si>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</si>
  <si>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</si>
  <si>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</si>
  <si>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</si>
  <si>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</si>
  <si>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</si>
  <si>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</si>
  <si>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222/2021/KCakt - Komunitní centrum Jahodnice - rozdělení do etap - I.Etapa - opravené</t>
  </si>
  <si>
    <t>Soupis:</t>
  </si>
  <si>
    <t>222/2021/KCaktI - I.etapa prací</t>
  </si>
  <si>
    <t>Úroveň 5:</t>
  </si>
  <si>
    <t>222/2021/KCvrn - VRN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</si>
  <si>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</si>
  <si>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</si>
  <si>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</si>
  <si>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</si>
  <si>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</si>
  <si>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</si>
  <si>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</si>
  <si>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</si>
  <si>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</si>
  <si>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</si>
  <si>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</si>
  <si>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VRN8 - Přesun stavebních kapacit</t>
  </si>
  <si>
    <t>2) Ostatní náklady</t>
  </si>
  <si>
    <t>Zařízení staveniště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</si>
  <si>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</si>
  <si>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</si>
  <si>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</si>
  <si>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</si>
  <si>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</si>
  <si>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</si>
  <si>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</si>
  <si>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</si>
  <si>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</si>
  <si>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</si>
  <si>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</si>
  <si>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</si>
  <si>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</si>
  <si>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</si>
  <si>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</si>
  <si>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</si>
  <si>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</si>
  <si>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</si>
  <si>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</si>
  <si>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</si>
  <si>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ROZPOCET</t>
  </si>
  <si>
    <t>VRN1</t>
  </si>
  <si>
    <t>Průzkumné, geodetické a projektové práce</t>
  </si>
  <si>
    <t>K</t>
  </si>
  <si>
    <t>011434000</t>
  </si>
  <si>
    <t>Měření (monitoring) hlukové hladiny</t>
  </si>
  <si>
    <t>kpl</t>
  </si>
  <si>
    <t>1024</t>
  </si>
  <si>
    <t>-1955557786</t>
  </si>
  <si>
    <t>011464000</t>
  </si>
  <si>
    <t xml:space="preserve">Měření (monitoring) úrovně osvětlení </t>
  </si>
  <si>
    <t>-8451293</t>
  </si>
  <si>
    <t>013194000</t>
  </si>
  <si>
    <t>Ostatní záměry a studie - měření doby dozvuku</t>
  </si>
  <si>
    <t>-242418731</t>
  </si>
  <si>
    <t>013254000</t>
  </si>
  <si>
    <t>Dokumentace skutečného provedení stavby</t>
  </si>
  <si>
    <t>1414826339</t>
  </si>
  <si>
    <t>VRN3</t>
  </si>
  <si>
    <t>030001000</t>
  </si>
  <si>
    <t>587413690</t>
  </si>
  <si>
    <t>6</t>
  </si>
  <si>
    <t>032103000</t>
  </si>
  <si>
    <t>Náklady na stavební buňky</t>
  </si>
  <si>
    <t>99906609</t>
  </si>
  <si>
    <t>VV</t>
  </si>
  <si>
    <t xml:space="preserve">3x obytná buňka </t>
  </si>
  <si>
    <t>1x obytná buňka s WC AB6/WC+fekální tank+schůdky</t>
  </si>
  <si>
    <t>1x sanitární buňka s oddělenými WC pro muže a ženy TK3+fekální tank+schůdky</t>
  </si>
  <si>
    <t>cca 2 měsíce</t>
  </si>
  <si>
    <t>roznášecí rošt pod buňky</t>
  </si>
  <si>
    <t>servis(úklid,doprava,odvoz náplní)</t>
  </si>
  <si>
    <t>7</t>
  </si>
  <si>
    <t>034203000</t>
  </si>
  <si>
    <t>Oplocení staveniště</t>
  </si>
  <si>
    <t>-934730605</t>
  </si>
  <si>
    <t>8</t>
  </si>
  <si>
    <t>039103000</t>
  </si>
  <si>
    <t>Rozebrání, bourání a odvoz zařízení staveniště</t>
  </si>
  <si>
    <t>1630394451</t>
  </si>
  <si>
    <t>VRN4</t>
  </si>
  <si>
    <t>Inženýrská činnost</t>
  </si>
  <si>
    <t>9</t>
  </si>
  <si>
    <t>042103000</t>
  </si>
  <si>
    <t>Průkaz energetické náročnosti budovy</t>
  </si>
  <si>
    <t>-613592158</t>
  </si>
  <si>
    <t>10</t>
  </si>
  <si>
    <t>042903000</t>
  </si>
  <si>
    <t>Ostatní posudky</t>
  </si>
  <si>
    <t>1156076035</t>
  </si>
  <si>
    <t>VRN8</t>
  </si>
  <si>
    <t>Přesun stavebních kapacit</t>
  </si>
  <si>
    <t>11</t>
  </si>
  <si>
    <t>080001000</t>
  </si>
  <si>
    <t>Další náklady na pracovníky</t>
  </si>
  <si>
    <t>1861735744</t>
  </si>
  <si>
    <t>atik1</t>
  </si>
  <si>
    <t>atiky sálu a vstupu</t>
  </si>
  <si>
    <t>m2</t>
  </si>
  <si>
    <t>65,11</t>
  </si>
  <si>
    <t>bed1</t>
  </si>
  <si>
    <t>bednění desky</t>
  </si>
  <si>
    <t>48,064</t>
  </si>
  <si>
    <t>bed2</t>
  </si>
  <si>
    <t>bednění pasů</t>
  </si>
  <si>
    <t>29,2</t>
  </si>
  <si>
    <t>bed3</t>
  </si>
  <si>
    <t>bednění základové zdi</t>
  </si>
  <si>
    <t>616,02</t>
  </si>
  <si>
    <t>bed4</t>
  </si>
  <si>
    <t>bednění výtahu</t>
  </si>
  <si>
    <t>451,7</t>
  </si>
  <si>
    <t>bed6</t>
  </si>
  <si>
    <t>bednění věnců</t>
  </si>
  <si>
    <t>231,798</t>
  </si>
  <si>
    <t>bed7</t>
  </si>
  <si>
    <t>bednění průvlaků</t>
  </si>
  <si>
    <t>36,135</t>
  </si>
  <si>
    <t>bed8</t>
  </si>
  <si>
    <t>bednění nosíků tyčové</t>
  </si>
  <si>
    <t>21,795</t>
  </si>
  <si>
    <t>fastěrk</t>
  </si>
  <si>
    <t>fasáda betonová stěrka</t>
  </si>
  <si>
    <t>49,625</t>
  </si>
  <si>
    <t>Izp1</t>
  </si>
  <si>
    <t>Izolace desky KC</t>
  </si>
  <si>
    <t>331,969</t>
  </si>
  <si>
    <t>Izp2</t>
  </si>
  <si>
    <t>izolace desky sál</t>
  </si>
  <si>
    <t>98,808</t>
  </si>
  <si>
    <t>222/2021/KCst - Stavební práce</t>
  </si>
  <si>
    <t>Izs1</t>
  </si>
  <si>
    <t>Hydroizolace svislá</t>
  </si>
  <si>
    <t>488,177</t>
  </si>
  <si>
    <t>kontr1</t>
  </si>
  <si>
    <t>kontralatě</t>
  </si>
  <si>
    <t>m</t>
  </si>
  <si>
    <t>290</t>
  </si>
  <si>
    <t>le1</t>
  </si>
  <si>
    <t>lešení</t>
  </si>
  <si>
    <t>961</t>
  </si>
  <si>
    <t>Obkl1</t>
  </si>
  <si>
    <t>obkladačky</t>
  </si>
  <si>
    <t>302,2</t>
  </si>
  <si>
    <t>obr1</t>
  </si>
  <si>
    <t>obroušení betonu</t>
  </si>
  <si>
    <t>1103,855</t>
  </si>
  <si>
    <t>om1</t>
  </si>
  <si>
    <t>omítky</t>
  </si>
  <si>
    <t>1931,597</t>
  </si>
  <si>
    <t>ost1</t>
  </si>
  <si>
    <t>ostění oken</t>
  </si>
  <si>
    <t>144,94</t>
  </si>
  <si>
    <t>Př1</t>
  </si>
  <si>
    <t>příčky nosné 250</t>
  </si>
  <si>
    <t>422,399</t>
  </si>
  <si>
    <t>Př2</t>
  </si>
  <si>
    <t>příčky vnitřní</t>
  </si>
  <si>
    <t>188,63</t>
  </si>
  <si>
    <t>řez1</t>
  </si>
  <si>
    <t>trámy</t>
  </si>
  <si>
    <t>m3</t>
  </si>
  <si>
    <t>9,77</t>
  </si>
  <si>
    <t>řez2</t>
  </si>
  <si>
    <t>latě</t>
  </si>
  <si>
    <t>4,172</t>
  </si>
  <si>
    <t>řez3</t>
  </si>
  <si>
    <t>0,87</t>
  </si>
  <si>
    <t>sadr1</t>
  </si>
  <si>
    <t>stropy impr</t>
  </si>
  <si>
    <t>-51,74</t>
  </si>
  <si>
    <t>sadr2</t>
  </si>
  <si>
    <t>stropy bílé</t>
  </si>
  <si>
    <t>591,72</t>
  </si>
  <si>
    <t>sdkš1</t>
  </si>
  <si>
    <t>stěna šachtová</t>
  </si>
  <si>
    <t>48,315</t>
  </si>
  <si>
    <t>stenb2</t>
  </si>
  <si>
    <t>skládaná stěna b2</t>
  </si>
  <si>
    <t>265,911</t>
  </si>
  <si>
    <t>stob1</t>
  </si>
  <si>
    <t>obvododvé stěny KC</t>
  </si>
  <si>
    <t>227,773</t>
  </si>
  <si>
    <t>stob2</t>
  </si>
  <si>
    <t>stěny obvodové sál</t>
  </si>
  <si>
    <t>102,51</t>
  </si>
  <si>
    <t>stob3</t>
  </si>
  <si>
    <t>přístavek a vstup do přízemí</t>
  </si>
  <si>
    <t>93,233</t>
  </si>
  <si>
    <t>Str1</t>
  </si>
  <si>
    <t>Stropy betonové</t>
  </si>
  <si>
    <t>199,889</t>
  </si>
  <si>
    <t>stř5</t>
  </si>
  <si>
    <t>plocha střechy</t>
  </si>
  <si>
    <t>358,603</t>
  </si>
  <si>
    <t>sts1</t>
  </si>
  <si>
    <t>střecha sál</t>
  </si>
  <si>
    <t>118,065</t>
  </si>
  <si>
    <t>ti1</t>
  </si>
  <si>
    <t>tepelná izolace stěn suterénu a stěny střechy</t>
  </si>
  <si>
    <t>314,81</t>
  </si>
  <si>
    <t>ti2</t>
  </si>
  <si>
    <t>stěna střechy</t>
  </si>
  <si>
    <t>22,344</t>
  </si>
  <si>
    <t>vsak1</t>
  </si>
  <si>
    <t>vsakování</t>
  </si>
  <si>
    <t>233,34</t>
  </si>
  <si>
    <t>vsak2</t>
  </si>
  <si>
    <t>geoška vsakování</t>
  </si>
  <si>
    <t>527,01</t>
  </si>
  <si>
    <t>Vyk1</t>
  </si>
  <si>
    <t>vykopaná jáma</t>
  </si>
  <si>
    <t>2466,417</t>
  </si>
  <si>
    <t>zápbed1</t>
  </si>
  <si>
    <t>záporové bednění</t>
  </si>
  <si>
    <t>30,4</t>
  </si>
  <si>
    <t>zaz1</t>
  </si>
  <si>
    <t>základová zeď 300</t>
  </si>
  <si>
    <t>92,403</t>
  </si>
  <si>
    <t>bedstup</t>
  </si>
  <si>
    <t>bednění stupňů schodišť</t>
  </si>
  <si>
    <t>17,912</t>
  </si>
  <si>
    <t>bedpodra</t>
  </si>
  <si>
    <t>bednění ramp schodišť a podest</t>
  </si>
  <si>
    <t>32,04</t>
  </si>
  <si>
    <t>podhskl</t>
  </si>
  <si>
    <t>podhled skládaný</t>
  </si>
  <si>
    <t>73,835</t>
  </si>
  <si>
    <t>bedvýt</t>
  </si>
  <si>
    <t>bednění betonové stěny výtahu</t>
  </si>
  <si>
    <t>90,35</t>
  </si>
  <si>
    <t>HSV - Práce a dodávky HSV</t>
  </si>
  <si>
    <t xml:space="preserve">    1 - Zemní práce</t>
  </si>
  <si>
    <t xml:space="preserve">    2 - Zakládání</t>
  </si>
  <si>
    <t xml:space="preserve">    212 - Trativody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</si>
  <si>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</si>
  <si>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</si>
  <si>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</si>
  <si>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  61 - Úprava povrchů vnitřních</t>
  </si>
  <si>
    <t xml:space="preserve">      62 - Úprava povrchů vnějších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</si>
  <si>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</si>
  <si>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</si>
  <si>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</si>
  <si>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</si>
  <si>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</si>
  <si>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</si>
  <si>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</si>
  <si>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727 - Zdravotechnika - požární ochrana</t>
  </si>
  <si>
    <t xml:space="preserve">    742 - Elektroinstalace - slaboproud</t>
  </si>
  <si>
    <t xml:space="preserve">    762 - Konstrukce tesařské</t>
  </si>
  <si>
    <t xml:space="preserve">    763 - Konstrukce suché výstavby</t>
  </si>
  <si>
    <t xml:space="preserve">    765 - Krytina skládaná</t>
  </si>
  <si>
    <t xml:space="preserve">    767 - Konstrukce zámečnické</t>
  </si>
  <si>
    <t>OST - Ostatní</t>
  </si>
  <si>
    <t>HSV</t>
  </si>
  <si>
    <t>Práce a dodávky HSV</t>
  </si>
  <si>
    <t>Zemní práce</t>
  </si>
  <si>
    <t>131201103</t>
  </si>
  <si>
    <t>Hloubení jam nezapažených v hornině tř. 3 objemu do 5000 m3</t>
  </si>
  <si>
    <t>224993673</t>
  </si>
  <si>
    <t>Výkop KC</t>
  </si>
  <si>
    <t>3,9*(12,45+2)*(25,7+2)</t>
  </si>
  <si>
    <t>3,9*(4*11)</t>
  </si>
  <si>
    <t>3,9*3*1,5*2</t>
  </si>
  <si>
    <t>3,9*(8,45+2)*(12,15+2)</t>
  </si>
  <si>
    <t>1,5*(3*3+3*3)</t>
  </si>
  <si>
    <t>15*4*1,5</t>
  </si>
  <si>
    <t>Součet</t>
  </si>
  <si>
    <t>131201109</t>
  </si>
  <si>
    <t>Příplatek za lepivost u hloubení jam nezapažených v hornině tř. 3</t>
  </si>
  <si>
    <t>-109065113</t>
  </si>
  <si>
    <t>151712111</t>
  </si>
  <si>
    <t>Převázka ocelová zdvojená pro kotvení záporového pažení</t>
  </si>
  <si>
    <t>832663718</t>
  </si>
  <si>
    <t>13,2+10+7,2</t>
  </si>
  <si>
    <t>151712121</t>
  </si>
  <si>
    <t>Odstranění ocelové převázky zdvojené pro kotvení záporového pažení</t>
  </si>
  <si>
    <t>-1850197524</t>
  </si>
  <si>
    <t>162301101</t>
  </si>
  <si>
    <t>Vodorovné přemístění do 500 m výkopku/sypaniny z horniny tř. 1 až 4</t>
  </si>
  <si>
    <t>-295009714</t>
  </si>
  <si>
    <t>(Vyk1)*1,2</t>
  </si>
  <si>
    <t>171251201</t>
  </si>
  <si>
    <t>Uložení sypaniny na skládky nebo meziskládky</t>
  </si>
  <si>
    <t>-1800975263</t>
  </si>
  <si>
    <t>meziskládka</t>
  </si>
  <si>
    <t>Vyk1*1,2</t>
  </si>
  <si>
    <t>175101201</t>
  </si>
  <si>
    <t>Obsypání objektu nad přilehlým původním terénem sypaninou bez prohození, uloženou do 3 m</t>
  </si>
  <si>
    <t>1398355492</t>
  </si>
  <si>
    <t>Použití vlastníupravené zeminy</t>
  </si>
  <si>
    <t>Obs1</t>
  </si>
  <si>
    <t>(25,41*2+12,46*2+1,955*2+13*2+10,45*2)*3,4*1</t>
  </si>
  <si>
    <t>Zakládání</t>
  </si>
  <si>
    <t>215901101</t>
  </si>
  <si>
    <t>Zhutnění podloží z hornin soudržných do 92% PS nebo nesoudržných sypkých I(d) do 0,8</t>
  </si>
  <si>
    <t>121096292</t>
  </si>
  <si>
    <t>14,46*27,5+8*1,95</t>
  </si>
  <si>
    <t>14+9,93</t>
  </si>
  <si>
    <t>271572211</t>
  </si>
  <si>
    <t>Podsyp pod základové konstrukce se zhutněním z netříděného štěrkopísku</t>
  </si>
  <si>
    <t>-1295072747</t>
  </si>
  <si>
    <t>podlaha KC</t>
  </si>
  <si>
    <t>1,95*8*0,15</t>
  </si>
  <si>
    <t>25,5*12,46*0,15</t>
  </si>
  <si>
    <t>Podlaha sál</t>
  </si>
  <si>
    <t>(12)*(8,4)*0,2</t>
  </si>
  <si>
    <t>272313711</t>
  </si>
  <si>
    <t>Základové klenby z betonu tř. C 12/15 - podkladová deska</t>
  </si>
  <si>
    <t>-2142584132</t>
  </si>
  <si>
    <t>Základová deska podkladní</t>
  </si>
  <si>
    <t>0,1*(25,41*12,46+8,45*12+1,95*8+8,45*0,5+0,2*3*8)</t>
  </si>
  <si>
    <t>273321511</t>
  </si>
  <si>
    <t>Základové desky ze ŽB bez zvýšených nároků na prostředí tř. C 25/30 XC 2</t>
  </si>
  <si>
    <t>-210931305</t>
  </si>
  <si>
    <t>KC</t>
  </si>
  <si>
    <t>25,5*12,46*0,4+8*1,92*0,4</t>
  </si>
  <si>
    <t>0,25*0,4*(2,1*2+2,2*2+2,05*4)</t>
  </si>
  <si>
    <t>0,4*(1,95*8)</t>
  </si>
  <si>
    <t>Sál</t>
  </si>
  <si>
    <t>12*8,45*0,4</t>
  </si>
  <si>
    <t>12</t>
  </si>
  <si>
    <t>273351215</t>
  </si>
  <si>
    <t>Zřízení bednění stěn základových desek</t>
  </si>
  <si>
    <t>-735358833</t>
  </si>
  <si>
    <t>bednění odtoku kanalizace 1,pp</t>
  </si>
  <si>
    <t>0,5*(2,1*2+1*2)</t>
  </si>
  <si>
    <t>bednění desek</t>
  </si>
  <si>
    <t>0,4*(25,5*2+12,46*2+1,92*2)+0,4*(12,1*2+8,45)</t>
  </si>
  <si>
    <t>13</t>
  </si>
  <si>
    <t>273351216</t>
  </si>
  <si>
    <t>Odstranění bednění stěn základových desek</t>
  </si>
  <si>
    <t>1964616088</t>
  </si>
  <si>
    <t>14</t>
  </si>
  <si>
    <t>273361821</t>
  </si>
  <si>
    <t>Výztuž základových desek betonářskou ocelí 10 505 (R)</t>
  </si>
  <si>
    <t>t</t>
  </si>
  <si>
    <t>-1723328820</t>
  </si>
  <si>
    <t>Základová deska</t>
  </si>
  <si>
    <t>16,804</t>
  </si>
  <si>
    <t>Mezisoučet</t>
  </si>
  <si>
    <t>čerpací jímka,prohlubeň výtahové šachty</t>
  </si>
  <si>
    <t>1,926</t>
  </si>
  <si>
    <t>274313811</t>
  </si>
  <si>
    <t>Základové pásy z betonu tř. C 25/30 XC 2</t>
  </si>
  <si>
    <t>-2013176766</t>
  </si>
  <si>
    <t>základ pod schodiště</t>
  </si>
  <si>
    <t>0,5*0,75*(3,375*2+3,75)</t>
  </si>
  <si>
    <t>1,2*0,5*0,8</t>
  </si>
  <si>
    <t>1,2*0,5*0,5</t>
  </si>
  <si>
    <t>základ pod angl dvorky</t>
  </si>
  <si>
    <t>((2,5+1,25*2)*0,6*0,8)</t>
  </si>
  <si>
    <t>základový pás opěrné zdi</t>
  </si>
  <si>
    <t>10,4</t>
  </si>
  <si>
    <t>pergola</t>
  </si>
  <si>
    <t>7,8</t>
  </si>
  <si>
    <t>terasa</t>
  </si>
  <si>
    <t>16</t>
  </si>
  <si>
    <t>274351215</t>
  </si>
  <si>
    <t>Zřízení bednění stěn základových pasů</t>
  </si>
  <si>
    <t>-1900642229</t>
  </si>
  <si>
    <t>0,8*(9*2+1,75*2+2,5*4+1,25*4)</t>
  </si>
  <si>
    <t>17</t>
  </si>
  <si>
    <t>274351216</t>
  </si>
  <si>
    <t>Odstranění bednění stěn základových pasů</t>
  </si>
  <si>
    <t>954328906</t>
  </si>
  <si>
    <t>18</t>
  </si>
  <si>
    <t>274361821</t>
  </si>
  <si>
    <t>Výztuž základových pásů betonářskou ocelí 10 505 (R)</t>
  </si>
  <si>
    <t>-256673637</t>
  </si>
  <si>
    <t>základ opěrné zdi</t>
  </si>
  <si>
    <t>0,864</t>
  </si>
  <si>
    <t>pasy angl.dvorků,základ pod schody</t>
  </si>
  <si>
    <t>(9+1,75+2,5*2+1,25*2)*0,025</t>
  </si>
  <si>
    <t>1,195</t>
  </si>
  <si>
    <t>0,096</t>
  </si>
  <si>
    <t>19</t>
  </si>
  <si>
    <t>279113155</t>
  </si>
  <si>
    <t>Základová zeď tl do 400 mm z tvárnic ztraceného bednění včetně výplně z betonu tř. C 25/30 XC 2</t>
  </si>
  <si>
    <t>1458925653</t>
  </si>
  <si>
    <t>opěrná stěna vedle schodů do suterénu</t>
  </si>
  <si>
    <t>2*(13,2+10+7,2)</t>
  </si>
  <si>
    <t>20</t>
  </si>
  <si>
    <t>279321347</t>
  </si>
  <si>
    <t>Základová zeď ze ŽB tř. C 25/30 XC 2  bez výztuže</t>
  </si>
  <si>
    <t>-129784357</t>
  </si>
  <si>
    <t>zeď suterén</t>
  </si>
  <si>
    <t>0,300*(12,16*2+25,11*2+12,1*2+8,4+1,6*2)*3,1</t>
  </si>
  <si>
    <t>šachty</t>
  </si>
  <si>
    <t>0,3*1,5*(2*4+2,2*2+2,4*2)</t>
  </si>
  <si>
    <t xml:space="preserve">odpočet </t>
  </si>
  <si>
    <t>-0,3*(8,4*2)*3,1</t>
  </si>
  <si>
    <t>odpočet okna</t>
  </si>
  <si>
    <t>-0,3*(2*1,2+1,92*1,16)</t>
  </si>
  <si>
    <t>-1,455*2,155*0,3</t>
  </si>
  <si>
    <t>279351105</t>
  </si>
  <si>
    <t>Zřízení bednění základových zdí oboustranné</t>
  </si>
  <si>
    <t>-2002651757</t>
  </si>
  <si>
    <t>zaz1/0,3*2</t>
  </si>
  <si>
    <t>22</t>
  </si>
  <si>
    <t>279351106</t>
  </si>
  <si>
    <t>Odstranění bednění základových zdí oboustranné</t>
  </si>
  <si>
    <t>1132788948</t>
  </si>
  <si>
    <t>23</t>
  </si>
  <si>
    <t>279361821</t>
  </si>
  <si>
    <t>Výztuž základových zdí nosných betonářskou ocelí 10 505</t>
  </si>
  <si>
    <t>853612203</t>
  </si>
  <si>
    <t>zaz1*0,0941</t>
  </si>
  <si>
    <t>212</t>
  </si>
  <si>
    <t>Trativody</t>
  </si>
  <si>
    <t>24</t>
  </si>
  <si>
    <t>211971121</t>
  </si>
  <si>
    <t>Zřízení opláštění žeber nebo trativodů geotextilií v rýze nebo zářezu sklonu přes 1:2 š do 2,5 m</t>
  </si>
  <si>
    <t>-2114262171</t>
  </si>
  <si>
    <t>vsakovací jáma</t>
  </si>
  <si>
    <t>15*2*1,5+4*2*1,5+15*4*2</t>
  </si>
  <si>
    <t>vsak1*1,5</t>
  </si>
  <si>
    <t>25</t>
  </si>
  <si>
    <t>M</t>
  </si>
  <si>
    <t>693111460</t>
  </si>
  <si>
    <t>textilie  63 63/30 300 g/m2 do š 8,8 m</t>
  </si>
  <si>
    <t>-737234887</t>
  </si>
  <si>
    <t>26</t>
  </si>
  <si>
    <t>212752213</t>
  </si>
  <si>
    <t>Trativod z drenážních trubek plastových flexibilních D do 160 mm včetně lože otevřený výkop</t>
  </si>
  <si>
    <t>678202234</t>
  </si>
  <si>
    <t>šachty jsou součástí domovního vodovodu</t>
  </si>
  <si>
    <t>opěrné zdi</t>
  </si>
  <si>
    <t>6,3+2,3+6,3+10,62+15</t>
  </si>
  <si>
    <t>květníky</t>
  </si>
  <si>
    <t>10+9,35+7,14+3,58+1+4,75+3,3+10+8</t>
  </si>
  <si>
    <t>Objekt KC</t>
  </si>
  <si>
    <t>13*2+26*2+13*2+26+1,6*2+1,25*2</t>
  </si>
  <si>
    <t>27</t>
  </si>
  <si>
    <t>212752311</t>
  </si>
  <si>
    <t>Trativod z drenážních trubek plastových tuhých DN 100 mm včetně lože otevřený výkop</t>
  </si>
  <si>
    <t>-1820048609</t>
  </si>
  <si>
    <t>Přeložení tlakové kanalizace</t>
  </si>
  <si>
    <t>Vododvodní přípojka</t>
  </si>
  <si>
    <t>28</t>
  </si>
  <si>
    <t>212752313</t>
  </si>
  <si>
    <t>Trativod z drenážních trubek plastových tuhých DN 200 mm včetně lože otevřený výkop</t>
  </si>
  <si>
    <t>-1218989064</t>
  </si>
  <si>
    <t>Kanalizační přípojka</t>
  </si>
  <si>
    <t>4,5</t>
  </si>
  <si>
    <t>29</t>
  </si>
  <si>
    <t>451573111</t>
  </si>
  <si>
    <t>Lože pod potrubí otevřený výkop ze štěrkopísku</t>
  </si>
  <si>
    <t>1422908609</t>
  </si>
  <si>
    <t>vsak1*0,5*0,3</t>
  </si>
  <si>
    <t>30</t>
  </si>
  <si>
    <t>452311141</t>
  </si>
  <si>
    <t xml:space="preserve">Podkladní desky z betonu prostého tř. C 16/20 otevřený výkop </t>
  </si>
  <si>
    <t>-1802013675</t>
  </si>
  <si>
    <t>vsak1*0,1*0,3</t>
  </si>
  <si>
    <t>Svislé a kompletní konstrukce</t>
  </si>
  <si>
    <t>31</t>
  </si>
  <si>
    <t>311238113</t>
  </si>
  <si>
    <t>Zdivo nosné jednovrstvé z cihel děrovaných vnitřní  klasické, spojené na pero a drážku na maltu MVC, pevnost cihel P10, tl. zdiva 200 mm</t>
  </si>
  <si>
    <t>1295264557</t>
  </si>
  <si>
    <t>vyzdívka atik sál</t>
  </si>
  <si>
    <t>atik2</t>
  </si>
  <si>
    <t>(12*2+7,85)*0,5+10,48</t>
  </si>
  <si>
    <t>32</t>
  </si>
  <si>
    <t>311238116</t>
  </si>
  <si>
    <t>Zdivo nosné vnějších obvodových zdí z cihelných bloků děrovaných tl 300 mm pevnosti P 15 na MVC</t>
  </si>
  <si>
    <t>-1011768418</t>
  </si>
  <si>
    <t>I.PP</t>
  </si>
  <si>
    <t>2,825*(8,4*2)</t>
  </si>
  <si>
    <t>I.NP</t>
  </si>
  <si>
    <t>3,425*(12,62*2+6,36+0,25+13,365+25,57-0,6+8,8+1,6*2)</t>
  </si>
  <si>
    <t>Odstranění LOP u hlavního vstupu; nové vstupní dveře</t>
  </si>
  <si>
    <t>3,19</t>
  </si>
  <si>
    <t>Okna</t>
  </si>
  <si>
    <t>-(3*3,15+4*3,15+1,5*2,2+1*2,1+1*2,6+7*3,465+6,45*3,465+2,25*3,425+2,2*1,6+1,6*2,8)</t>
  </si>
  <si>
    <t>-(1,5*0,8*10)</t>
  </si>
  <si>
    <t>(5,1)*(8,4+12*2)</t>
  </si>
  <si>
    <t>-(7,38*4,25)*2</t>
  </si>
  <si>
    <t>33</t>
  </si>
  <si>
    <t>311238132</t>
  </si>
  <si>
    <t>Zdivo nosné jednovrstvé z cihel děrovaných vnitřní  zvukově izolační spojené na pero a drážku tl. zdiva 250 mm, pevnost cihel P10, P15 na maltu MC</t>
  </si>
  <si>
    <t>303084283</t>
  </si>
  <si>
    <t>schody vnější</t>
  </si>
  <si>
    <t>2,62*(10+1,2)</t>
  </si>
  <si>
    <t>angl dvorky</t>
  </si>
  <si>
    <t>2,28*(2,5+1,25)</t>
  </si>
  <si>
    <t>1,5*(2,5+1,25)</t>
  </si>
  <si>
    <t>1*2,5*2</t>
  </si>
  <si>
    <t>3*(10,7*2+8,4*2+3,8*2)</t>
  </si>
  <si>
    <t>-(1,5*2,2*2+1,3*2,2+0,9*2,2+0,8*2,2*3)</t>
  </si>
  <si>
    <t>3,75*(11,47*2+5,41*3)</t>
  </si>
  <si>
    <t>-(0,8*2,2*4+0,7*2,2*5)</t>
  </si>
  <si>
    <t>II.NP</t>
  </si>
  <si>
    <t>2,7*(11,47*2+5,41*2)</t>
  </si>
  <si>
    <t>-(1,3*2,2+0,8*2,2*4)</t>
  </si>
  <si>
    <t>III.NP</t>
  </si>
  <si>
    <t>7,6*5,7/2+7,6*5,7/2</t>
  </si>
  <si>
    <t>-(0,8*2,2*2)</t>
  </si>
  <si>
    <t>34</t>
  </si>
  <si>
    <t>311321411</t>
  </si>
  <si>
    <t>Nosná zeď ze ŽB tř. C 25/30 bez výztuže</t>
  </si>
  <si>
    <t>-1010604735</t>
  </si>
  <si>
    <t>zeď výtahové šachty</t>
  </si>
  <si>
    <t>(5,9*2+4,7)*(7+3,15+0,15+4,65)*0,2</t>
  </si>
  <si>
    <t>-0,2*(0,8*2+1,75*2,2*4+0,8*2)</t>
  </si>
  <si>
    <t>35</t>
  </si>
  <si>
    <t>311351101</t>
  </si>
  <si>
    <t>Zřízení jednostranného bednění zdí nosných</t>
  </si>
  <si>
    <t>1274815766</t>
  </si>
  <si>
    <t>45,175*2</t>
  </si>
  <si>
    <t>36</t>
  </si>
  <si>
    <t>311351312</t>
  </si>
  <si>
    <t>Odstranění jednostranného bednění nosných nadzákladových zdí</t>
  </si>
  <si>
    <t>-1578490505</t>
  </si>
  <si>
    <t>37</t>
  </si>
  <si>
    <t>311351105</t>
  </si>
  <si>
    <t>Zřízení oboustranného bednění zdí nosných</t>
  </si>
  <si>
    <t>1779993716</t>
  </si>
  <si>
    <t>45,17/0,2*2</t>
  </si>
  <si>
    <t>38</t>
  </si>
  <si>
    <t>311351106</t>
  </si>
  <si>
    <t>Odstranění oboustranného bednění zdí nosných</t>
  </si>
  <si>
    <t>2089836908</t>
  </si>
  <si>
    <t>39</t>
  </si>
  <si>
    <t>311361821</t>
  </si>
  <si>
    <t>Výztuž nosných zdí betonářskou ocelí 10 505</t>
  </si>
  <si>
    <t>-1196727927</t>
  </si>
  <si>
    <t>45,15*0,07</t>
  </si>
  <si>
    <t>40</t>
  </si>
  <si>
    <t>317168122</t>
  </si>
  <si>
    <t>Překlad keramický plochý š 14,5 cm dl 125 cm</t>
  </si>
  <si>
    <t>kus</t>
  </si>
  <si>
    <t>-64382065</t>
  </si>
  <si>
    <t>6+12</t>
  </si>
  <si>
    <t>41</t>
  </si>
  <si>
    <t>317168124</t>
  </si>
  <si>
    <t>Překlad keramický plochý š 14,5 cm dl 175 cm</t>
  </si>
  <si>
    <t>-1577599614</t>
  </si>
  <si>
    <t>42</t>
  </si>
  <si>
    <t>317168125</t>
  </si>
  <si>
    <t>Překlad keramický plochý š 14,5 cm dl 200 cm</t>
  </si>
  <si>
    <t>-2072004081</t>
  </si>
  <si>
    <t>43</t>
  </si>
  <si>
    <t>330321410</t>
  </si>
  <si>
    <t>Sloupy nebo pilíře ze ŽB tř. C 25/30 bez výztuže</t>
  </si>
  <si>
    <t>1746806845</t>
  </si>
  <si>
    <t>5,1*0,2*0,2*5</t>
  </si>
  <si>
    <t>44</t>
  </si>
  <si>
    <t>332361821</t>
  </si>
  <si>
    <t>Výztuž sloupů oblých betonářskou ocelí 10 505</t>
  </si>
  <si>
    <t>1052291910</t>
  </si>
  <si>
    <t>18*0,001</t>
  </si>
  <si>
    <t>45</t>
  </si>
  <si>
    <t>342248342</t>
  </si>
  <si>
    <t>Příčky jednoduché z cihel děrovaných spojených na pero a drážku  broušených, lepených tenkovrstvou maltou, pevnost cihel P10, tl. příčky 140 mm</t>
  </si>
  <si>
    <t>-268371950</t>
  </si>
  <si>
    <t>2,9*(5,35*2+3,8+4+0,25+4,5+0,25+2+3,85*2+2,85+2,95+2+6)</t>
  </si>
  <si>
    <t>-(1,3*2,2*2+0,7*2,2+0,7*2,2+0,8*2,2*2+0,9*2,2)</t>
  </si>
  <si>
    <t>3,8*(5,35+9+3,5+2)</t>
  </si>
  <si>
    <t>-0,8*2,2*(5)</t>
  </si>
  <si>
    <t>Vodorovné konstrukce</t>
  </si>
  <si>
    <t>46</t>
  </si>
  <si>
    <t>411121125</t>
  </si>
  <si>
    <t>Montáž prefabrikovaných ŽB stropů ze stropních panelů š 1200 mm dl do 7000 mm</t>
  </si>
  <si>
    <t>-1513652030</t>
  </si>
  <si>
    <t>Penel 265mm strop I.NP</t>
  </si>
  <si>
    <t>panel 250mm strop I.PP</t>
  </si>
  <si>
    <t>47</t>
  </si>
  <si>
    <t>593420930Vl</t>
  </si>
  <si>
    <t>panel stropní předpjatý dutinový PPD dílce tl.265</t>
  </si>
  <si>
    <t>-339598283</t>
  </si>
  <si>
    <t>48</t>
  </si>
  <si>
    <t>593420930VlI</t>
  </si>
  <si>
    <t>panel stropní předpjatý dutinový PPD dílce tl.250</t>
  </si>
  <si>
    <t>2144062328</t>
  </si>
  <si>
    <t>49</t>
  </si>
  <si>
    <t>411321414</t>
  </si>
  <si>
    <t>Stropy deskové ze ŽB tř. C 25/30</t>
  </si>
  <si>
    <t>-1449378575</t>
  </si>
  <si>
    <t>12,46*25,41*0,25</t>
  </si>
  <si>
    <t>1,95*8,85*0,25</t>
  </si>
  <si>
    <t>12,46*24,41*0,25</t>
  </si>
  <si>
    <t>12,46*(25,41-5,4-0,4-6,15-0,4)*0,25</t>
  </si>
  <si>
    <t>beton okolo světlíků</t>
  </si>
  <si>
    <t>0,25*1,5*1,5*2</t>
  </si>
  <si>
    <t>odpočet šachty a schodíště</t>
  </si>
  <si>
    <t>-1,5*1,5*0,25*2</t>
  </si>
  <si>
    <t>-1,2*(3,38+4,3-1,2*1,4)*2*0,25</t>
  </si>
  <si>
    <t>-1,2*3,368*0,25</t>
  </si>
  <si>
    <t>50</t>
  </si>
  <si>
    <t>411351011</t>
  </si>
  <si>
    <t>Zřízení bednění stropů deskových tl přes 5 do 25 cm bez podpěrné kce</t>
  </si>
  <si>
    <t>-260776983</t>
  </si>
  <si>
    <t>Str1/0,25</t>
  </si>
  <si>
    <t>51</t>
  </si>
  <si>
    <t>411351012</t>
  </si>
  <si>
    <t>Odstranění bednění stropů deskových tl přes 5 do 25 cm bez podpěrné kce</t>
  </si>
  <si>
    <t>-1151751385</t>
  </si>
  <si>
    <t>str1/0,25</t>
  </si>
  <si>
    <t>52</t>
  </si>
  <si>
    <t>411354313</t>
  </si>
  <si>
    <t>Zřízení podpěrné konstrukce stropů výšky do 4 m tl přes 15 do 25 cm</t>
  </si>
  <si>
    <t>-401820535</t>
  </si>
  <si>
    <t>53</t>
  </si>
  <si>
    <t>411354314</t>
  </si>
  <si>
    <t>Odstranění podpěrné konstrukce stropů výšky do 4 m tl přes 15 do 25 cm</t>
  </si>
  <si>
    <t>1581098508</t>
  </si>
  <si>
    <t>54</t>
  </si>
  <si>
    <t>411361821</t>
  </si>
  <si>
    <t>Výztuž stropů betonářskou ocelí 10 505,sítí KARI dle výpisu</t>
  </si>
  <si>
    <t>502261558</t>
  </si>
  <si>
    <t>8,182+10,783+1,911</t>
  </si>
  <si>
    <t>55</t>
  </si>
  <si>
    <t>411362021</t>
  </si>
  <si>
    <t>Výztuž stropů svařovanými sítěmi Kari</t>
  </si>
  <si>
    <t>60716287</t>
  </si>
  <si>
    <t>D.1.2.2.4</t>
  </si>
  <si>
    <t>(387+38,8)*0,001</t>
  </si>
  <si>
    <t>56</t>
  </si>
  <si>
    <t>413321414</t>
  </si>
  <si>
    <t>Nosníky ze ŽB tř. C 25/30 - průvlaky</t>
  </si>
  <si>
    <t>-207764071</t>
  </si>
  <si>
    <t>Pr 1</t>
  </si>
  <si>
    <t>0,5*0,3*(7,5+6,95)</t>
  </si>
  <si>
    <t>Pr 2</t>
  </si>
  <si>
    <t>0,5*0,3*9,15</t>
  </si>
  <si>
    <t>Pr 3</t>
  </si>
  <si>
    <t>0,5*0,3*8,38*2</t>
  </si>
  <si>
    <t>Pr 4</t>
  </si>
  <si>
    <t>0,5*0,3*6,25</t>
  </si>
  <si>
    <t>Pr5</t>
  </si>
  <si>
    <t>11,55*0,5*0,3</t>
  </si>
  <si>
    <t>57</t>
  </si>
  <si>
    <t>413351107</t>
  </si>
  <si>
    <t>Zřízení bednění nosníků bez podpěrné konstrukce</t>
  </si>
  <si>
    <t>1771168431</t>
  </si>
  <si>
    <t>(7,2+8,4+8,9*2+4*2+1,4+2+1,92+2+2,5+1,5*2+1,8+0,8+5,85+2,4*4)*0,5</t>
  </si>
  <si>
    <t>58</t>
  </si>
  <si>
    <t>413351108</t>
  </si>
  <si>
    <t>Odstranění bednění nosníků bez podpěrné konstrukce</t>
  </si>
  <si>
    <t>1180455764</t>
  </si>
  <si>
    <t>59</t>
  </si>
  <si>
    <t>413351211</t>
  </si>
  <si>
    <t>Zřízení podpěrné konstrukce nosníků v do 4 m pro zatížení do 5 kPa</t>
  </si>
  <si>
    <t>1989763829</t>
  </si>
  <si>
    <t>0,3*(7,2+8,4+8,9*2+4*2+2*4+2,5+1,5*2+0,8+1,5+5,85+2,4*4)</t>
  </si>
  <si>
    <t>60</t>
  </si>
  <si>
    <t>413351212</t>
  </si>
  <si>
    <t>Odstranění podpěrné konstrukce nosníků v do 4 m pro zatížení do 5 kPa</t>
  </si>
  <si>
    <t>-109451099</t>
  </si>
  <si>
    <t>61</t>
  </si>
  <si>
    <t>413361821</t>
  </si>
  <si>
    <t>Výztuž nosníků, volných trámů nebo průvlaků volných trámů betonářskou ocelí 10 505</t>
  </si>
  <si>
    <t>1326246377</t>
  </si>
  <si>
    <t>18,631</t>
  </si>
  <si>
    <t>62</t>
  </si>
  <si>
    <t>417321515</t>
  </si>
  <si>
    <t>Ztužující pásy a věnce ze ŽB tř. C 25/30</t>
  </si>
  <si>
    <t>-136393307</t>
  </si>
  <si>
    <t>0,35*0,25*(11,55*2+25,5*2)*3</t>
  </si>
  <si>
    <t>0,25*0,25*(11,55*4+11,55*2+5,55*2+11,55*2+5,55*2)</t>
  </si>
  <si>
    <t>0,35*0,25*(15*2+7,83)</t>
  </si>
  <si>
    <t>63</t>
  </si>
  <si>
    <t>417351115</t>
  </si>
  <si>
    <t>Zřízení bednění ztužujících věnců</t>
  </si>
  <si>
    <t>-1041678814</t>
  </si>
  <si>
    <t>(12,55*2+25,55*2)*3*2*0,3</t>
  </si>
  <si>
    <t>(12*2+7,33)*2*0,3</t>
  </si>
  <si>
    <t>(11,55*2+5,55*2)*3*2*0,3</t>
  </si>
  <si>
    <t>(8+1,95*2)*2*2*0,3</t>
  </si>
  <si>
    <t>64</t>
  </si>
  <si>
    <t>417351116</t>
  </si>
  <si>
    <t>Odstranění bednění ztužujících věnců</t>
  </si>
  <si>
    <t>262127626</t>
  </si>
  <si>
    <t>65</t>
  </si>
  <si>
    <t>417361821</t>
  </si>
  <si>
    <t>Výztuž ztužujících pásů a věnců betonářskou ocelí 10 505</t>
  </si>
  <si>
    <t>-910016590</t>
  </si>
  <si>
    <t>(bed6/2)*0,3*0,01</t>
  </si>
  <si>
    <t>66</t>
  </si>
  <si>
    <t>430321414</t>
  </si>
  <si>
    <t>Schodišťová konstrukce a rampa ze ŽB tř. C 25/30</t>
  </si>
  <si>
    <t>-956841325</t>
  </si>
  <si>
    <t>schodiště 1.pp</t>
  </si>
  <si>
    <t>2,3</t>
  </si>
  <si>
    <t>schodiště 2.np</t>
  </si>
  <si>
    <t>3,5</t>
  </si>
  <si>
    <t>schodiště</t>
  </si>
  <si>
    <t>67</t>
  </si>
  <si>
    <t>430361821</t>
  </si>
  <si>
    <t>Výztuž schodišťové konstrukce a rampy betonářskou ocelí 10 505</t>
  </si>
  <si>
    <t>712963798</t>
  </si>
  <si>
    <t>0,514</t>
  </si>
  <si>
    <t>68</t>
  </si>
  <si>
    <t>431351121</t>
  </si>
  <si>
    <t>Zřízení bednění podest schodišť a ramp přímočarých v do 4 m</t>
  </si>
  <si>
    <t>10959872</t>
  </si>
  <si>
    <t>1,2*(3,2+2,1+3,2*2+2,5+3,2+2,1)+1,2*1,2*6</t>
  </si>
  <si>
    <t>69</t>
  </si>
  <si>
    <t>431351122</t>
  </si>
  <si>
    <t>Odstranění bednění podest schodišť a ramp přímočarých v do 4 m</t>
  </si>
  <si>
    <t>-1305866850</t>
  </si>
  <si>
    <t>70</t>
  </si>
  <si>
    <t>431351128</t>
  </si>
  <si>
    <t>Příplatek ke zřízení bednění podest křivočarých schodišť za podpěrnou konstrukci přes 4 do 6 m</t>
  </si>
  <si>
    <t>1281730285</t>
  </si>
  <si>
    <t>71</t>
  </si>
  <si>
    <t>431351129</t>
  </si>
  <si>
    <t>Příplatek k odstranění bednění podest schodišť za podpěrnou konstrukci přes 4 do 6 m</t>
  </si>
  <si>
    <t>299177236</t>
  </si>
  <si>
    <t>72</t>
  </si>
  <si>
    <t>433351131</t>
  </si>
  <si>
    <t>Zřízení bednění schodnic přímočarých schodišť v do 4 m</t>
  </si>
  <si>
    <t>-1443196912</t>
  </si>
  <si>
    <t>1,2*0,1777*18</t>
  </si>
  <si>
    <t>1,2*0,1777*24</t>
  </si>
  <si>
    <t>73</t>
  </si>
  <si>
    <t>433351132</t>
  </si>
  <si>
    <t>Odstranění bednění schodnic přímočarých schodišť v do 4 m</t>
  </si>
  <si>
    <t>-201150844</t>
  </si>
  <si>
    <t>74</t>
  </si>
  <si>
    <t>434311115</t>
  </si>
  <si>
    <t>Schodišťové stupně dusané na terén z betonu tř. C 20/25 bez potěru</t>
  </si>
  <si>
    <t>1424575071</t>
  </si>
  <si>
    <t>Schodiště venkovní</t>
  </si>
  <si>
    <t>13*0,3*0,18</t>
  </si>
  <si>
    <t>13*0,3*1,4</t>
  </si>
  <si>
    <t>75</t>
  </si>
  <si>
    <t>253746151</t>
  </si>
  <si>
    <t>0,35</t>
  </si>
  <si>
    <t>76</t>
  </si>
  <si>
    <t>434351141</t>
  </si>
  <si>
    <t>Zřízení bednění stupňů přímočarých schodišť</t>
  </si>
  <si>
    <t>-580660284</t>
  </si>
  <si>
    <t>1,4*12*0,2</t>
  </si>
  <si>
    <t>77</t>
  </si>
  <si>
    <t>434351142</t>
  </si>
  <si>
    <t>Odstranění bednění stupňů přímočarých schodišť</t>
  </si>
  <si>
    <t>-116105110</t>
  </si>
  <si>
    <t>Úpravy povrchů, podlahy a osazování výplní</t>
  </si>
  <si>
    <t>78</t>
  </si>
  <si>
    <t>631311116</t>
  </si>
  <si>
    <t>Mazanina tl do 80 mm z betonu prostého bez zvýšených nároků na prostředí tř. C 25/30</t>
  </si>
  <si>
    <t>-2026337334</t>
  </si>
  <si>
    <t>Stropní konstrukce nad 1.NP</t>
  </si>
  <si>
    <t>7,4</t>
  </si>
  <si>
    <t>Stropní konstrukce nad 1.PP</t>
  </si>
  <si>
    <t>79</t>
  </si>
  <si>
    <t>631311117</t>
  </si>
  <si>
    <t>Mazanina tl do 80 mm z betonu prostého bez zvýšených nároků na prostředí tř. C 30/37</t>
  </si>
  <si>
    <t>-1344996047</t>
  </si>
  <si>
    <t>Angl.dvorky</t>
  </si>
  <si>
    <t>(0,8*2,27+0,8*2,27)*0,075</t>
  </si>
  <si>
    <t>Vstup 1.PP</t>
  </si>
  <si>
    <t>(1,2*4,4)*0,075</t>
  </si>
  <si>
    <t>80</t>
  </si>
  <si>
    <t>632441225</t>
  </si>
  <si>
    <t>Potěr anhydritový samonivelační tl do 50 mm C30 litý</t>
  </si>
  <si>
    <t>1279590725</t>
  </si>
  <si>
    <t>275,51-5,97-4,83</t>
  </si>
  <si>
    <t>397,79-9,79-2,4</t>
  </si>
  <si>
    <t>260-2,4-9,79</t>
  </si>
  <si>
    <t>podkr</t>
  </si>
  <si>
    <t>70,63-2,92*4,79</t>
  </si>
  <si>
    <t>Úprava povrchů vnitřních</t>
  </si>
  <si>
    <t>81</t>
  </si>
  <si>
    <t>612111001</t>
  </si>
  <si>
    <t>Ubroušení výstupků betonu vnitřních neomítaných stěn po odbednění</t>
  </si>
  <si>
    <t>1778467446</t>
  </si>
  <si>
    <t>bed3+bed4+bed7</t>
  </si>
  <si>
    <t>82</t>
  </si>
  <si>
    <t>612131101</t>
  </si>
  <si>
    <t>Cementový postřik vnitřních stěn nanášený celoplošně ručně</t>
  </si>
  <si>
    <t>1534830319</t>
  </si>
  <si>
    <t>obr1+Př1+Př2*2-obkl1+stob1+stob2</t>
  </si>
  <si>
    <t>83</t>
  </si>
  <si>
    <t>612181001</t>
  </si>
  <si>
    <t>Sádrová stěrka tl.do 3 mm vnitřních stěn</t>
  </si>
  <si>
    <t>175155728</t>
  </si>
  <si>
    <t>v první etapě provedeno 70% prací</t>
  </si>
  <si>
    <t>1931,597*0,7 'Přepočtené koeficientem množství</t>
  </si>
  <si>
    <t>84</t>
  </si>
  <si>
    <t>612321141</t>
  </si>
  <si>
    <t>Vápenocementová omítka štuková dvouvrstvá vnitřních stěn nanášená ručně</t>
  </si>
  <si>
    <t>673052417</t>
  </si>
  <si>
    <t>85</t>
  </si>
  <si>
    <t>612321191</t>
  </si>
  <si>
    <t>Příplatek k vápenocementové omítce vnitřních stěn za každých dalších 5 mm tloušťky ručně</t>
  </si>
  <si>
    <t>-1535269136</t>
  </si>
  <si>
    <t>86</t>
  </si>
  <si>
    <t>613321141</t>
  </si>
  <si>
    <t>Omítka vápenocementová vnitřních ploch nanášená ručně dvouvrstvá, tloušťky jádrové omítky do 10 mm a tloušťky štuku do 3 mm štuková svislých konstrukcostění oken</t>
  </si>
  <si>
    <t>1643948922</t>
  </si>
  <si>
    <t>87</t>
  </si>
  <si>
    <t>619991011</t>
  </si>
  <si>
    <t>Obalení konstrukcí a prvků fólií přilepenou lepící páskou</t>
  </si>
  <si>
    <t>1755937620</t>
  </si>
  <si>
    <t>"I.PP"2*1,2+1,92*1,1+1,455</t>
  </si>
  <si>
    <t>"I.NP"4*3,8+3*3,8+1,335*3,6+1,295*2+2,06*1+1,15*3,2+2,56*1+7,2*4+8,405*4+1,8*2,8+8,9*4,5*2</t>
  </si>
  <si>
    <t>"II.NP"1,5*1*10+2*1,5*10</t>
  </si>
  <si>
    <t>"podkroví"1*2*2</t>
  </si>
  <si>
    <t>otv1</t>
  </si>
  <si>
    <t>88</t>
  </si>
  <si>
    <t>632450132</t>
  </si>
  <si>
    <t>Vyrovnávací cementový potěr tl do 30 mm ze suchých směsí provedený v ploše</t>
  </si>
  <si>
    <t>1774605194</t>
  </si>
  <si>
    <t>vyrovnání střechy sál pod folie HI</t>
  </si>
  <si>
    <t>8*12</t>
  </si>
  <si>
    <t>89</t>
  </si>
  <si>
    <t>612345301</t>
  </si>
  <si>
    <t>Sádrová hladká omítka ostění nebo nadpraží</t>
  </si>
  <si>
    <t>99828103</t>
  </si>
  <si>
    <t>1,45+2,15*2+2+1,2*2+1,95+1,16*2</t>
  </si>
  <si>
    <t>4+3,8*2+3+3,8*2+1,295+2*2+2+1*2+1,16+3,2*2+2,56+1*2+4+7,2+8,405+4+1,9+2,8*2+4,5*2+8,9+4,5*2+8,9</t>
  </si>
  <si>
    <t>II.MP</t>
  </si>
  <si>
    <t>1*10*2</t>
  </si>
  <si>
    <t>144,94*0,25 'Přepočtené koeficientem množství</t>
  </si>
  <si>
    <t>90</t>
  </si>
  <si>
    <t>622143003</t>
  </si>
  <si>
    <t>Montáž omítkových plastových nebo pozinkovaných rohových profilů s tkaninou - MIV vnitřní</t>
  </si>
  <si>
    <t>-1173243045</t>
  </si>
  <si>
    <t>144,94*0,7 'Přepočtené koeficientem množství</t>
  </si>
  <si>
    <t>91</t>
  </si>
  <si>
    <t>590514800</t>
  </si>
  <si>
    <t>lišta rohová Al 10/10 cm s tkaninou bal. 2,5 m</t>
  </si>
  <si>
    <t>458676534</t>
  </si>
  <si>
    <t>v první etapě provedeno 80% prací</t>
  </si>
  <si>
    <t>144,94*0,8 'Přepočtené koeficientem množství</t>
  </si>
  <si>
    <t>92</t>
  </si>
  <si>
    <t>622143004</t>
  </si>
  <si>
    <t>Montáž omítkových samolepících začišťovacích profilů (APU lišt) - vnitřní</t>
  </si>
  <si>
    <t>711008660</t>
  </si>
  <si>
    <t>93</t>
  </si>
  <si>
    <t>590514750</t>
  </si>
  <si>
    <t>profil okenní začišťovací se sklovláknitou armovací tkaninou 6 mm/2,4 m</t>
  </si>
  <si>
    <t>582841925</t>
  </si>
  <si>
    <t>Úprava povrchů vnějších</t>
  </si>
  <si>
    <t>94</t>
  </si>
  <si>
    <t>622273061</t>
  </si>
  <si>
    <t>Montáž odvětrávané fasády stěn nýtováním na hliníkový rošt tepelná izolace tl. 160 mm</t>
  </si>
  <si>
    <t>-962408986</t>
  </si>
  <si>
    <t>montáž tepelná izolace je součástí dodávky</t>
  </si>
  <si>
    <t>součástí dodávka je dodávka a montáž podkladového roštu a všech doplňků</t>
  </si>
  <si>
    <t>montáž desek dle PD a TS</t>
  </si>
  <si>
    <t>stob1+ost1+stob2+stenb2+stob3+atik1-9,16-fastěrk</t>
  </si>
  <si>
    <t>95</t>
  </si>
  <si>
    <t>591607600</t>
  </si>
  <si>
    <t>krytina VC  400/440/5,3 mm, červená, hnědá, grafitová, černá, šedá -barva dle PD</t>
  </si>
  <si>
    <t>980234069</t>
  </si>
  <si>
    <t>stob1*10+stob2*10-9,16*10</t>
  </si>
  <si>
    <t>3211,23*1,25 'Přepočtené koeficientem množství</t>
  </si>
  <si>
    <t>96</t>
  </si>
  <si>
    <t>591551000</t>
  </si>
  <si>
    <t>Cementovláknité desky profilované,15mm</t>
  </si>
  <si>
    <t>282184309</t>
  </si>
  <si>
    <t>stob2-fastěrk</t>
  </si>
  <si>
    <t>1,92*5,5+10*4,8+2,72*4,5+3,75*2,625/2</t>
  </si>
  <si>
    <t>1,875*3,75</t>
  </si>
  <si>
    <t>10,48</t>
  </si>
  <si>
    <t>146,118*1,25 'Přepočtené koeficientem množství</t>
  </si>
  <si>
    <t>97</t>
  </si>
  <si>
    <t>63155135.RKW</t>
  </si>
  <si>
    <t>deska izolační fasádní  600x1000x150 mm-tepelněizolační vlastnosti dle PD</t>
  </si>
  <si>
    <t>1804617588</t>
  </si>
  <si>
    <t>stob1+ost1+stob2+stob3+stenb2+atik1</t>
  </si>
  <si>
    <t>98</t>
  </si>
  <si>
    <t>622221031</t>
  </si>
  <si>
    <t>Montáž kontaktního zateplení vnějších stěn lepením a mechanickým kotvením desek z minerální vlny s podélnou orientací vláken tl do 160 mm</t>
  </si>
  <si>
    <t>531903254</t>
  </si>
  <si>
    <t>stěna sálu</t>
  </si>
  <si>
    <t>5,62*8,83</t>
  </si>
  <si>
    <t>99</t>
  </si>
  <si>
    <t>622251105</t>
  </si>
  <si>
    <t>Příplatek k cenám kontaktního zateplení stěn za použití tepelněizolačních zátek z minerální vlny</t>
  </si>
  <si>
    <t>1935038481</t>
  </si>
  <si>
    <t>100</t>
  </si>
  <si>
    <t>622331111Vl</t>
  </si>
  <si>
    <t>Betonová stěrka stěny sálu</t>
  </si>
  <si>
    <t>-1770033517</t>
  </si>
  <si>
    <t>příprava podkladu,pebetrace,betonová stěrka,lak</t>
  </si>
  <si>
    <t>Ostatní konstrukce a práce, bourání</t>
  </si>
  <si>
    <t>101</t>
  </si>
  <si>
    <t>941221111</t>
  </si>
  <si>
    <t>Montáž lešení řadového rámového těžkého zatížení do 300 kg/m2 š do 1,2 m v do 10 m</t>
  </si>
  <si>
    <t>-414803900</t>
  </si>
  <si>
    <t>10*(27,5*2+12*2)+2*5*2+3*5</t>
  </si>
  <si>
    <t>12*4*2+10*4</t>
  </si>
  <si>
    <t>102</t>
  </si>
  <si>
    <t>941221211</t>
  </si>
  <si>
    <t>Příplatek k lešení řadovému rámovému těžkému š 1,2 m v do 25 m za první a ZKD den použití</t>
  </si>
  <si>
    <t>1424633866</t>
  </si>
  <si>
    <t>le1*120</t>
  </si>
  <si>
    <t>103</t>
  </si>
  <si>
    <t>941221811</t>
  </si>
  <si>
    <t>Demontáž lešení řadového rámového těžkého zatížení do 300 kg/m2 š do 1,2 m v do 10 m</t>
  </si>
  <si>
    <t>-1362406170</t>
  </si>
  <si>
    <t>104</t>
  </si>
  <si>
    <t>944511111</t>
  </si>
  <si>
    <t>Montáž ochranné sítě z textilie z umělých vláken</t>
  </si>
  <si>
    <t>1042232734</t>
  </si>
  <si>
    <t>105</t>
  </si>
  <si>
    <t>944511211</t>
  </si>
  <si>
    <t>Příplatek k ochranné síti za první a ZKD den použití</t>
  </si>
  <si>
    <t>-1557201684</t>
  </si>
  <si>
    <t>90*le1</t>
  </si>
  <si>
    <t>106</t>
  </si>
  <si>
    <t>944511811</t>
  </si>
  <si>
    <t>Demontáž ochranné sítě z textilie z umělých vláken</t>
  </si>
  <si>
    <t>-1513235767</t>
  </si>
  <si>
    <t>107</t>
  </si>
  <si>
    <t>946111113</t>
  </si>
  <si>
    <t>Montáž pojízdných věží trubkových/dílcových š do 0,9 m dl do 3,2 m v do 3,5 m</t>
  </si>
  <si>
    <t>772354995</t>
  </si>
  <si>
    <t>108</t>
  </si>
  <si>
    <t>946111213</t>
  </si>
  <si>
    <t>Příplatek k pojízdným věžím š do 0,9 m dl do 3,2 m v do 3,5 m za první a ZKD den použití</t>
  </si>
  <si>
    <t>-1233037765</t>
  </si>
  <si>
    <t>80*5</t>
  </si>
  <si>
    <t>109</t>
  </si>
  <si>
    <t>946111813</t>
  </si>
  <si>
    <t>Demontáž pojízdných věží trubkových/dílcových š do 0,9 m dl do 3,2 m v do 3,5 m</t>
  </si>
  <si>
    <t>574967470</t>
  </si>
  <si>
    <t>998</t>
  </si>
  <si>
    <t>Přesun hmot</t>
  </si>
  <si>
    <t>110</t>
  </si>
  <si>
    <t>998011002</t>
  </si>
  <si>
    <t>Přesun hmot pro budovy zděné v do 12 m</t>
  </si>
  <si>
    <t>-277720189</t>
  </si>
  <si>
    <t>PSV</t>
  </si>
  <si>
    <t>Práce a dodávky PSV</t>
  </si>
  <si>
    <t>711</t>
  </si>
  <si>
    <t>Izolace proti vodě, vlhkosti a plynům</t>
  </si>
  <si>
    <t>111</t>
  </si>
  <si>
    <t>711111002</t>
  </si>
  <si>
    <t>Provedení izolace proti zemní vlhkosti vodorovné za studena lakem asfaltovým</t>
  </si>
  <si>
    <t>-51436703</t>
  </si>
  <si>
    <t>spodní stavba</t>
  </si>
  <si>
    <t>Izp1+izp2</t>
  </si>
  <si>
    <t xml:space="preserve">stěna  B3 </t>
  </si>
  <si>
    <t>30,4*2</t>
  </si>
  <si>
    <t>Vstup,angl,dvorky</t>
  </si>
  <si>
    <t>4,4*1,2+0,8*2,4*2</t>
  </si>
  <si>
    <t>112</t>
  </si>
  <si>
    <t>111631520</t>
  </si>
  <si>
    <t>lak asfaltový bal. 160 kg</t>
  </si>
  <si>
    <t>-423107862</t>
  </si>
  <si>
    <t>618,762*0,00035 'Přepočtené koeficientem množství</t>
  </si>
  <si>
    <t>113</t>
  </si>
  <si>
    <t>711112002</t>
  </si>
  <si>
    <t>Provedení izolace proti zemní vlhkosti svislé za studena lakem asfaltovým</t>
  </si>
  <si>
    <t>306242476</t>
  </si>
  <si>
    <t>(3,15+0,4)*(25,41*2+12,46*2+1,95*2+10)</t>
  </si>
  <si>
    <t>sál</t>
  </si>
  <si>
    <t>3,5*(12,1*2+7,93)</t>
  </si>
  <si>
    <t>0,5*(12*2+8)</t>
  </si>
  <si>
    <t>vstup,angl dvorky</t>
  </si>
  <si>
    <t>13*2,5+3*1,5*2</t>
  </si>
  <si>
    <t>114</t>
  </si>
  <si>
    <t>1081874010</t>
  </si>
  <si>
    <t>488,177*0,00045 'Přepočtené koeficientem množství</t>
  </si>
  <si>
    <t>115</t>
  </si>
  <si>
    <t>711141559</t>
  </si>
  <si>
    <t>Provedení izolace proti zemní vlhkosti pásy přitavením vodorovné NAIP vrstva 2x</t>
  </si>
  <si>
    <t>1764521011</t>
  </si>
  <si>
    <t>(izp1+izp2+(25,5*2+12,46*2+1,92*2)*0,5+sts1)*2</t>
  </si>
  <si>
    <t>116</t>
  </si>
  <si>
    <t>628361140</t>
  </si>
  <si>
    <t>pás asfaltovaný těžký vložka profilovaná kovová folie</t>
  </si>
  <si>
    <t>740546025</t>
  </si>
  <si>
    <t>1177,444*1,15 'Přepočtené koeficientem množství</t>
  </si>
  <si>
    <t>117</t>
  </si>
  <si>
    <t>711142559</t>
  </si>
  <si>
    <t>Provedení izolace proti zemní vlhkosti pásy přitavením svislé NAIP 2x</t>
  </si>
  <si>
    <t>-1406954642</t>
  </si>
  <si>
    <t>izs1+30,4*2,5</t>
  </si>
  <si>
    <t>564,177*2 'Přepočtené koeficientem množství</t>
  </si>
  <si>
    <t>118</t>
  </si>
  <si>
    <t>-53637892</t>
  </si>
  <si>
    <t>564,177*2,04 'Přepočtené koeficientem množství</t>
  </si>
  <si>
    <t>119</t>
  </si>
  <si>
    <t>711161215.DRK</t>
  </si>
  <si>
    <t xml:space="preserve">Izolace proti zemní vlhkosti nopovou fólií svislá, nopek v 20,0 mm, tl do 1,0 mm </t>
  </si>
  <si>
    <t>-41066271</t>
  </si>
  <si>
    <t>Izs1*1,05</t>
  </si>
  <si>
    <t>120</t>
  </si>
  <si>
    <t>711161361</t>
  </si>
  <si>
    <t>Izolace proti zemní vlhkosti foliemi nopovými střechy zatravněné desky perforované 2,5 x 1,2 m</t>
  </si>
  <si>
    <t>-464397222</t>
  </si>
  <si>
    <t>střecha sál,přístavek</t>
  </si>
  <si>
    <t>(12-0,2)*(8,9-0,4)+1,615*11</t>
  </si>
  <si>
    <t>121</t>
  </si>
  <si>
    <t>711192201</t>
  </si>
  <si>
    <t>Provedení izolace proti zemní vlhkosti hydroizolační stěrkou svislé na betonu, 2 vrstvy</t>
  </si>
  <si>
    <t>-435693519</t>
  </si>
  <si>
    <t>kristalizační HI nástřik</t>
  </si>
  <si>
    <t>30,4*2,5+(1,5*2,5+0,5)*2+13*4+2*4</t>
  </si>
  <si>
    <t>122</t>
  </si>
  <si>
    <t>24617152Vl</t>
  </si>
  <si>
    <t>Kristalizační nástřik - B3 a opěrná stěna</t>
  </si>
  <si>
    <t>litr</t>
  </si>
  <si>
    <t>611940762</t>
  </si>
  <si>
    <t>123</t>
  </si>
  <si>
    <t>711381022</t>
  </si>
  <si>
    <t>Provedení hydroizolace železničních mostovek pryskyřicemi plastbetonem 10 mm - pečetící vrstava</t>
  </si>
  <si>
    <t>2087913760</t>
  </si>
  <si>
    <t>Izp1+Izp2+Izs1</t>
  </si>
  <si>
    <t>124</t>
  </si>
  <si>
    <t>23521100</t>
  </si>
  <si>
    <t>nátěrová hmota epoxidová na vodní bázi betonových podlah RAL 7032, 7035</t>
  </si>
  <si>
    <t>kg</t>
  </si>
  <si>
    <t>1818257040</t>
  </si>
  <si>
    <t>918,954*3,63 'Přepočtené koeficientem množství</t>
  </si>
  <si>
    <t>125</t>
  </si>
  <si>
    <t>711491171</t>
  </si>
  <si>
    <t>Provedení izolace proti tlakové vodě vodorovné z textilií vrstva podkladní střechy</t>
  </si>
  <si>
    <t>1859599301</t>
  </si>
  <si>
    <t>sts1*2</t>
  </si>
  <si>
    <t>126</t>
  </si>
  <si>
    <t>693110050</t>
  </si>
  <si>
    <t>geotextilie tkaná polypropylenová okno střešní plastové - výsuvně kyvné křídlo 314 g/m2</t>
  </si>
  <si>
    <t>-976662572</t>
  </si>
  <si>
    <t>236,13*1,05 'Přepočtené koeficientem množství</t>
  </si>
  <si>
    <t>127</t>
  </si>
  <si>
    <t>711491172</t>
  </si>
  <si>
    <t>Provedení izolace proti tlakové vodě vodorovné z textilií vrstva ochranná</t>
  </si>
  <si>
    <t>769955861</t>
  </si>
  <si>
    <t>sts1+16</t>
  </si>
  <si>
    <t>128</t>
  </si>
  <si>
    <t>693110110</t>
  </si>
  <si>
    <t>geotextilie tkaná polyesterová 340 g/m2</t>
  </si>
  <si>
    <t>1748136592</t>
  </si>
  <si>
    <t>134,065*1,05 'Přepočtené koeficientem množství</t>
  </si>
  <si>
    <t>129</t>
  </si>
  <si>
    <t>711491272</t>
  </si>
  <si>
    <t>Provedení izolace proti tlakové vodě svislé z textilií vrstva ochranná</t>
  </si>
  <si>
    <t>908918490</t>
  </si>
  <si>
    <t>Izs1*1,1</t>
  </si>
  <si>
    <t>130</t>
  </si>
  <si>
    <t>69311035</t>
  </si>
  <si>
    <t>geotextilie tkaná PP 30kN/m</t>
  </si>
  <si>
    <t>440864710</t>
  </si>
  <si>
    <t>536,995*1,05 'Přepočtené koeficientem množství</t>
  </si>
  <si>
    <t>131</t>
  </si>
  <si>
    <t>711493001</t>
  </si>
  <si>
    <t>Opracování prostupu průměru do 200 mm dvojitého hydroizolačního systému spodní stavby</t>
  </si>
  <si>
    <t>-870351678</t>
  </si>
  <si>
    <t>132</t>
  </si>
  <si>
    <t>1010005Vl</t>
  </si>
  <si>
    <t>Prostupy hydroizolací s manžetou,do 50mm</t>
  </si>
  <si>
    <t>ks</t>
  </si>
  <si>
    <t>-434755477</t>
  </si>
  <si>
    <t>133</t>
  </si>
  <si>
    <t>1010007Vl</t>
  </si>
  <si>
    <t>Prostupy hydroizolací s manžetou,do 200mm</t>
  </si>
  <si>
    <t>1999601797</t>
  </si>
  <si>
    <t>134</t>
  </si>
  <si>
    <t>998711102</t>
  </si>
  <si>
    <t>Přesun hmot tonážní pro izolace proti vodě, vlhkosti a plynům v objektech výšky do 12 m</t>
  </si>
  <si>
    <t>-447145977</t>
  </si>
  <si>
    <t>135</t>
  </si>
  <si>
    <t>998711181</t>
  </si>
  <si>
    <t>Příplatek k přesunu hmot tonážní 711 prováděný bez použití mechanizace</t>
  </si>
  <si>
    <t>-1422192798</t>
  </si>
  <si>
    <t>16,911*3 'Přepočtené koeficientem množství</t>
  </si>
  <si>
    <t>712</t>
  </si>
  <si>
    <t>Povlakové krytiny</t>
  </si>
  <si>
    <t>136</t>
  </si>
  <si>
    <t>712363004</t>
  </si>
  <si>
    <t>Provedení povlakové krytiny střech do 10° nalepením fólie PVC lepidlem na oplechování v plné ploše</t>
  </si>
  <si>
    <t>2008123730</t>
  </si>
  <si>
    <t>sts1+atik1+ti2</t>
  </si>
  <si>
    <t>137</t>
  </si>
  <si>
    <t>283220530</t>
  </si>
  <si>
    <t>fóliem střešní mPVC pochůzná protiskluzová  1,5 mm</t>
  </si>
  <si>
    <t>1610490472</t>
  </si>
  <si>
    <t>205,519*1,15 'Přepočtené koeficientem množství</t>
  </si>
  <si>
    <t>138</t>
  </si>
  <si>
    <t>712363115</t>
  </si>
  <si>
    <t>Provedení povlakové krytiny střech do 10° zaizolování prostupů kruhového průřezu D do 300 mm</t>
  </si>
  <si>
    <t>-875655308</t>
  </si>
  <si>
    <t>Dodávka a montáž</t>
  </si>
  <si>
    <t>139</t>
  </si>
  <si>
    <t>712363122</t>
  </si>
  <si>
    <t>Provedení povlakové krytiny střech do 10° provedení rohů a koutů navařením izolačních tvarovek</t>
  </si>
  <si>
    <t>-1430047597</t>
  </si>
  <si>
    <t>8+4</t>
  </si>
  <si>
    <t>140</t>
  </si>
  <si>
    <t>283776000</t>
  </si>
  <si>
    <t>tvarovka koutová nopové fólie</t>
  </si>
  <si>
    <t>1641313330</t>
  </si>
  <si>
    <t>141</t>
  </si>
  <si>
    <t>283776050</t>
  </si>
  <si>
    <t>tvarovka rohová nopové fólie</t>
  </si>
  <si>
    <t>428844483</t>
  </si>
  <si>
    <t>142</t>
  </si>
  <si>
    <t>712363205</t>
  </si>
  <si>
    <t>Provedení povlakové krytiny střech plochých do 10 st. fólií ostatní činnosti při pokládání hydroizolačních fólií (materiál ve specifikaci) uchycení fólie do kovového profilu</t>
  </si>
  <si>
    <t>1394262726</t>
  </si>
  <si>
    <t>12*4+8*2+8+1,9*2+13*2</t>
  </si>
  <si>
    <t>143</t>
  </si>
  <si>
    <t>712363303</t>
  </si>
  <si>
    <t>Povlakové krytiny střech do 10° fóliové plechy délky 2 m koutová lišta vnější rš 100 mm</t>
  </si>
  <si>
    <t>810715076</t>
  </si>
  <si>
    <t>(8+12*2+8+1,92*2+13)/2</t>
  </si>
  <si>
    <t>144</t>
  </si>
  <si>
    <t>712363308</t>
  </si>
  <si>
    <t>Povlakové krytiny střech do 10° fóliové plechy délky 2 m závětrná lišta rš 250 mm</t>
  </si>
  <si>
    <t>-293521990</t>
  </si>
  <si>
    <t>145</t>
  </si>
  <si>
    <t>712771255</t>
  </si>
  <si>
    <t>Odvodnění vegetační střechy osazením kontrolní šachty</t>
  </si>
  <si>
    <t>-1508504914</t>
  </si>
  <si>
    <t>146</t>
  </si>
  <si>
    <t>693343300</t>
  </si>
  <si>
    <t>šachta kontrolní odvodnění vegetačních střech, 370x370 mm, v. 110 mm, recyklovaný plast</t>
  </si>
  <si>
    <t>1239441440</t>
  </si>
  <si>
    <t>147</t>
  </si>
  <si>
    <t>712771259</t>
  </si>
  <si>
    <t>Odvodnění vegetační střechy osazením výškového nástavce kontrolní šachty</t>
  </si>
  <si>
    <t>877931074</t>
  </si>
  <si>
    <t>148</t>
  </si>
  <si>
    <t>693343310</t>
  </si>
  <si>
    <t>nástavec šachty odvodňovacího systému vegetačních střech 370x370 mm, v. 100 mm, recyklovaný plast</t>
  </si>
  <si>
    <t>-290832922</t>
  </si>
  <si>
    <t>149</t>
  </si>
  <si>
    <t>712998202</t>
  </si>
  <si>
    <t xml:space="preserve">Montáž bezpečnostního přepadu z PVC DN 125 </t>
  </si>
  <si>
    <t>1611530566</t>
  </si>
  <si>
    <t>pojistný nouzový přepad</t>
  </si>
  <si>
    <t>150</t>
  </si>
  <si>
    <t>28342773</t>
  </si>
  <si>
    <t>přepad bezpečnostní PVC atikový DN 125</t>
  </si>
  <si>
    <t>1050374985</t>
  </si>
  <si>
    <t>151</t>
  </si>
  <si>
    <t>998712102</t>
  </si>
  <si>
    <t>Přesun hmot tonážní tonážní pro krytiny povlakové v objektech v přes 6 do 12 m</t>
  </si>
  <si>
    <t>-788760633</t>
  </si>
  <si>
    <t>152</t>
  </si>
  <si>
    <t>998712181</t>
  </si>
  <si>
    <t>Příplatek k přesunu hmot tonážní 712 prováděný bez použití mechanizace</t>
  </si>
  <si>
    <t>-1345080622</t>
  </si>
  <si>
    <t>0,45*2 'Přepočtené koeficientem množství</t>
  </si>
  <si>
    <t>713</t>
  </si>
  <si>
    <t>Izolace tepelné</t>
  </si>
  <si>
    <t>153</t>
  </si>
  <si>
    <t>713121111</t>
  </si>
  <si>
    <t>Montáž izolace tepelné podlah volně kladenými rohožemi, pásy, dílci, deskami 1 vrstva</t>
  </si>
  <si>
    <t>50482763</t>
  </si>
  <si>
    <t>25,41*12,46+1,92*8</t>
  </si>
  <si>
    <t>12,46*7,93</t>
  </si>
  <si>
    <t>154</t>
  </si>
  <si>
    <t>283759270</t>
  </si>
  <si>
    <t>deska z pěnového polystyrenu EPS 200 S 1000 x 500 x 120 mm</t>
  </si>
  <si>
    <t>-871063248</t>
  </si>
  <si>
    <t>izp2</t>
  </si>
  <si>
    <t>98,808*1,02 'Přepočtené koeficientem množství</t>
  </si>
  <si>
    <t>155</t>
  </si>
  <si>
    <t>283764250</t>
  </si>
  <si>
    <t>deska z polystyrénu XPS, hrana polodrážková a hladký povrch tl 160 mm</t>
  </si>
  <si>
    <t>-2001338854</t>
  </si>
  <si>
    <t>izp1</t>
  </si>
  <si>
    <t>331,969*1,02 'Přepočtené koeficientem množství</t>
  </si>
  <si>
    <t>156</t>
  </si>
  <si>
    <t>713131141</t>
  </si>
  <si>
    <t>Montáž izolace tepelné stěn a základů lepením celoplošně rohoží, pásů, dílců, desek</t>
  </si>
  <si>
    <t>-1250115342</t>
  </si>
  <si>
    <t>obvodová stěna suterénu(150mm)</t>
  </si>
  <si>
    <t>zaz1/0,3+8,5*0,8</t>
  </si>
  <si>
    <t>(10,05*2+7,83)*0,8</t>
  </si>
  <si>
    <t>157</t>
  </si>
  <si>
    <t>28372309</t>
  </si>
  <si>
    <t>deska EPS 100 pro trvalé zatížení v tlaku (max. 2000 kg/m2) tl 100mm</t>
  </si>
  <si>
    <t>1910509389</t>
  </si>
  <si>
    <t>22,344*1,02 'Přepočtené koeficientem množství</t>
  </si>
  <si>
    <t>158</t>
  </si>
  <si>
    <t>28376384</t>
  </si>
  <si>
    <t>deska z polystyrénu XPS, hrana polodrážková a hladký povrch s vyšší odolností  m3</t>
  </si>
  <si>
    <t>584456267</t>
  </si>
  <si>
    <t>zateplení pod povrchem 150mm</t>
  </si>
  <si>
    <t>ti1*0,15</t>
  </si>
  <si>
    <t>47,222*1,02 'Přepočtené koeficientem množství</t>
  </si>
  <si>
    <t>159</t>
  </si>
  <si>
    <t>713141131</t>
  </si>
  <si>
    <t>Montáž izolace tepelné střech plochých lepené za studena 1 vrstva rohoží, pásů, dílců, desek</t>
  </si>
  <si>
    <t>-2100738401</t>
  </si>
  <si>
    <t>horní část atik střech - sál,vstup</t>
  </si>
  <si>
    <t>0,9*(2,7*2+13,5+12*2+8,9*2)+10,48</t>
  </si>
  <si>
    <t>160</t>
  </si>
  <si>
    <t>28376366</t>
  </si>
  <si>
    <t>deska tvrzená hladký povrch λ=0,034 tl 50mm - jako spádový klín</t>
  </si>
  <si>
    <t>1438366807</t>
  </si>
  <si>
    <t>65,11*1,02 'Přepočtené koeficientem množství</t>
  </si>
  <si>
    <t>161</t>
  </si>
  <si>
    <t>713141151</t>
  </si>
  <si>
    <t>Montáž izolace tepelné střech plochých kladené volně 1 vrstva rohoží, pásů, dílců, desek</t>
  </si>
  <si>
    <t>-1974929009</t>
  </si>
  <si>
    <t>dvě vrstvy po 80 + 180mm</t>
  </si>
  <si>
    <t>162</t>
  </si>
  <si>
    <t>28372320</t>
  </si>
  <si>
    <t>deska EPS 100 pro trvalé zatížení v tlaku (max. 2000 kg/m2) tl 180mm</t>
  </si>
  <si>
    <t>1065417639</t>
  </si>
  <si>
    <t>118,065*1,02 'Přepočtené koeficientem množství</t>
  </si>
  <si>
    <t>163</t>
  </si>
  <si>
    <t>28376356.ISV</t>
  </si>
  <si>
    <t xml:space="preserve"> EPS soklový 80mm, λD = 0,034 (W·m-1·K-1),1250 x 600 x 80 mm, izolační desky s minimální nasákavostí pro konstrukce v přímém styku s vlhkostí a vysokým zatížením, např. základových desek apod. Maximální hloubka použití pod terénem 4,5 m.</t>
  </si>
  <si>
    <t>1442772098</t>
  </si>
  <si>
    <t>164</t>
  </si>
  <si>
    <t>713151111</t>
  </si>
  <si>
    <t>Montáž izolace tepelné střech šikmých kladené volně mezi krokve rohoží, pásů, desek</t>
  </si>
  <si>
    <t>-1784109922</t>
  </si>
  <si>
    <t>C1a realitě přizpůsobená izolace do C1b</t>
  </si>
  <si>
    <t>vložená TI z rozměrové stálé minerální vlny, tl. 100mm</t>
  </si>
  <si>
    <t>vložená (vecpaná) TI z měkké MV mezi dřevěné a ocelové krokve, tl. 40mm do 20mm mezery</t>
  </si>
  <si>
    <t>vložená TI z rozměrové stálé minerální vlny, tl. 180mm</t>
  </si>
  <si>
    <t>vyplněno TI s desek PIR 40mm, tl. 40mm</t>
  </si>
  <si>
    <t>165</t>
  </si>
  <si>
    <t>631481040</t>
  </si>
  <si>
    <t>deska izolační minerální střešní λ-0.038 600x1200 mm tl. 100 mm</t>
  </si>
  <si>
    <t>1031217130</t>
  </si>
  <si>
    <t>358,603*1,02 'Přepočtené koeficientem množství</t>
  </si>
  <si>
    <t>166</t>
  </si>
  <si>
    <t>631481000</t>
  </si>
  <si>
    <t>deska izolační minerální střešní λ-0.038 600x1200 mm tl. 40 mm</t>
  </si>
  <si>
    <t>446488476</t>
  </si>
  <si>
    <t>167</t>
  </si>
  <si>
    <t>631480100</t>
  </si>
  <si>
    <t>deska izolační minerální střešní λ-0.038 600x1200 mm tl. 180 mm</t>
  </si>
  <si>
    <t>-74767281</t>
  </si>
  <si>
    <t>168</t>
  </si>
  <si>
    <t>283765240</t>
  </si>
  <si>
    <t>deska izolační s oboustranným rounem s rastrem 1250 x 625 x 40 mm - Dle PD a zadání</t>
  </si>
  <si>
    <t>-374978364</t>
  </si>
  <si>
    <t>169</t>
  </si>
  <si>
    <t>998713102</t>
  </si>
  <si>
    <t>Přesun hmot tonážní pro izolace tepelné v objektech v do 12 m</t>
  </si>
  <si>
    <t>207071928</t>
  </si>
  <si>
    <t>170</t>
  </si>
  <si>
    <t>998713181</t>
  </si>
  <si>
    <t>Příplatek k přesunu hmot tonážní 713 prováděný bez použití mechanizace</t>
  </si>
  <si>
    <t>-958751637</t>
  </si>
  <si>
    <t>11,077*3 'Přepočtené koeficientem množství</t>
  </si>
  <si>
    <t>721</t>
  </si>
  <si>
    <t>Zdravotechnika - vnitřní kanalizace</t>
  </si>
  <si>
    <t>171</t>
  </si>
  <si>
    <t>721233112</t>
  </si>
  <si>
    <t>Střešní vtok polypropylen PP pro ploché střechy svislý odtok DN 110</t>
  </si>
  <si>
    <t>1161079835</t>
  </si>
  <si>
    <t>172</t>
  </si>
  <si>
    <t>998721102</t>
  </si>
  <si>
    <t>Přesun hmot tonážní pro vnitřní kanalizace v objektech v do 12 m</t>
  </si>
  <si>
    <t>1262250625</t>
  </si>
  <si>
    <t>0,004*100 'Přepočtené koeficientem množství</t>
  </si>
  <si>
    <t>727</t>
  </si>
  <si>
    <t>Zdravotechnika - požární ochrana</t>
  </si>
  <si>
    <t>173</t>
  </si>
  <si>
    <t>727111113</t>
  </si>
  <si>
    <t>Prostup předizolovaného kovového potrubí D 28 mm stěnou tl 10 cm požární odolnost EI 60-120</t>
  </si>
  <si>
    <t>936745517</t>
  </si>
  <si>
    <t>dodávka a montáž</t>
  </si>
  <si>
    <t>rozměry a přesný počet ucpávek bude proveden v rámci realizace</t>
  </si>
  <si>
    <t>742</t>
  </si>
  <si>
    <t>Elektroinstalace - slaboproud</t>
  </si>
  <si>
    <t>174</t>
  </si>
  <si>
    <t>742190004</t>
  </si>
  <si>
    <t>Požárně těsnící materiál do prostupu</t>
  </si>
  <si>
    <t>-1791332436</t>
  </si>
  <si>
    <t>přesný počet prostupů bude určen v rámci realizace stavby</t>
  </si>
  <si>
    <t>762</t>
  </si>
  <si>
    <t>Konstrukce tesařské</t>
  </si>
  <si>
    <t>175</t>
  </si>
  <si>
    <t>762083122</t>
  </si>
  <si>
    <t>Impregnace řeziva proti dřevokaznému hmyzu, houbám a plísním máčením třída ohrožení 3 a 4</t>
  </si>
  <si>
    <t>-948361209</t>
  </si>
  <si>
    <t>řez1+řez2+řez3</t>
  </si>
  <si>
    <t>176</t>
  </si>
  <si>
    <t>762332131</t>
  </si>
  <si>
    <t>Montáž vázaných kcí krovů pravidelných z hraněného řeziva průřezové plochy do 120 cm2</t>
  </si>
  <si>
    <t>-1701383588</t>
  </si>
  <si>
    <t>vložení trámků pro montáže podbití a SDK</t>
  </si>
  <si>
    <t>22,5*17*2+6,25*17*2</t>
  </si>
  <si>
    <t>177</t>
  </si>
  <si>
    <t>605121110</t>
  </si>
  <si>
    <t>řezivo jehličnaté hranol  středový jakost I-II 80x80 - 140x140 mm délka 3 - 5 m</t>
  </si>
  <si>
    <t>411761754</t>
  </si>
  <si>
    <t>977*0,1*0,1</t>
  </si>
  <si>
    <t>178</t>
  </si>
  <si>
    <t>762341285</t>
  </si>
  <si>
    <t>Montáž bednění střech rovných a šikmých sklonu do 60° z desek dřevovláknitých na pero a drážku</t>
  </si>
  <si>
    <t>1886064314</t>
  </si>
  <si>
    <t>C1a a C1b(index2x)</t>
  </si>
  <si>
    <t>Bednění je prováděno - pod krytinu a jako doplňková parozábrana</t>
  </si>
  <si>
    <t>Bednění z OSB/3 4P+D 18mm, tl. 18mm</t>
  </si>
  <si>
    <t>((25+20)/2)*(7,954)*2</t>
  </si>
  <si>
    <t>(6,2*5,04)*2</t>
  </si>
  <si>
    <t>odpočet okna střešní</t>
  </si>
  <si>
    <t>-1,5*3,365*11+-3,15*2</t>
  </si>
  <si>
    <t>179</t>
  </si>
  <si>
    <t>607262840</t>
  </si>
  <si>
    <t>deska dřevoštěpková OSB 3 PD4 broušená 2500x675x18 mm</t>
  </si>
  <si>
    <t>-1526235119</t>
  </si>
  <si>
    <t>180</t>
  </si>
  <si>
    <t>762342211</t>
  </si>
  <si>
    <t>Montáž laťování na střechách jednoduchých sklonu do 60° osové vzdálenosti do 150 mm</t>
  </si>
  <si>
    <t>-1561514054</t>
  </si>
  <si>
    <t>181</t>
  </si>
  <si>
    <t>605141010</t>
  </si>
  <si>
    <t>řezivo jehličnaté lať jakost I 10 - 25 cm2</t>
  </si>
  <si>
    <t>1068445222</t>
  </si>
  <si>
    <t>24*((25,5+20)/2)*2*0,05*0,06</t>
  </si>
  <si>
    <t>(12,45/2)*24*2*0,05*0,06</t>
  </si>
  <si>
    <t>182</t>
  </si>
  <si>
    <t>765191031</t>
  </si>
  <si>
    <t>Montáž pojistné hydroizolační fólie lepení těsnících pásků pod kontralatě</t>
  </si>
  <si>
    <t>-652884377</t>
  </si>
  <si>
    <t>183</t>
  </si>
  <si>
    <t>762342441</t>
  </si>
  <si>
    <t>Montáž lišt trojúhelníkových nebo kontralatí na střechách sklonu do 60°</t>
  </si>
  <si>
    <t>-837838190</t>
  </si>
  <si>
    <t>8*26+7*4+7,5*4+4*4+2*4</t>
  </si>
  <si>
    <t>184</t>
  </si>
  <si>
    <t>605141020</t>
  </si>
  <si>
    <t>řezivo jehličnaté lať jakost II 10 - 25 cm2</t>
  </si>
  <si>
    <t>-1340256505</t>
  </si>
  <si>
    <t>290*0,05*0,06</t>
  </si>
  <si>
    <t>0,87*1,1 'Přepočtené koeficientem množství</t>
  </si>
  <si>
    <t>185</t>
  </si>
  <si>
    <t>762395000</t>
  </si>
  <si>
    <t>Spojovací prostředky pro montáž krovu, bednění, laťování, světlíky, klíny</t>
  </si>
  <si>
    <t>-1923494893</t>
  </si>
  <si>
    <t>stř5*0,05+4</t>
  </si>
  <si>
    <t>186</t>
  </si>
  <si>
    <t>762511237</t>
  </si>
  <si>
    <t>Podlahové kce podkladové z desek OSB tl 25 mm broušených na pero a drážku lepených</t>
  </si>
  <si>
    <t>-1819836417</t>
  </si>
  <si>
    <t>atika sálu</t>
  </si>
  <si>
    <t>0,55*(12*2+8)</t>
  </si>
  <si>
    <t>187</t>
  </si>
  <si>
    <t>998762102</t>
  </si>
  <si>
    <t>Přesun hmot tonážní pro kce tesařské v objektech v do 12 m</t>
  </si>
  <si>
    <t>757886797</t>
  </si>
  <si>
    <t>188</t>
  </si>
  <si>
    <t>998762181</t>
  </si>
  <si>
    <t>Příplatek k přesunu hmot tonážní 762 prováděný bez použití mechanizace</t>
  </si>
  <si>
    <t>560685052</t>
  </si>
  <si>
    <t>763</t>
  </si>
  <si>
    <t>Konstrukce suché výstavby</t>
  </si>
  <si>
    <t>189</t>
  </si>
  <si>
    <t>76300003</t>
  </si>
  <si>
    <t>Vnitřní stěny - SDK - zvláštní - dělící, 3.NP+4.NP, strojovna / chodba tl.205</t>
  </si>
  <si>
    <t>-763225282</t>
  </si>
  <si>
    <t>I.etapa 70% z konečné jednotkové ceny dokončení</t>
  </si>
  <si>
    <t>2 x SDK desky 12,5 mm, akustické</t>
  </si>
  <si>
    <t>Svislý ocelový rošt, CW 75, minerální iz. 80mm</t>
  </si>
  <si>
    <t xml:space="preserve"> Těsnění, 5mm</t>
  </si>
  <si>
    <t xml:space="preserve"> Svislý ocelový rošt, prošroubované dvojice CW 75mm, minerální iz. 80mm</t>
  </si>
  <si>
    <t xml:space="preserve"> 2 x SDK desky 12,5 mm, akustické</t>
  </si>
  <si>
    <t>sadrvn3</t>
  </si>
  <si>
    <t>6*2,2</t>
  </si>
  <si>
    <t>190</t>
  </si>
  <si>
    <t>76300004</t>
  </si>
  <si>
    <t>Vnitřní stěny - SDK - zvláštní - dělící, 1.NP, sál / předsálí 150mm-B9d</t>
  </si>
  <si>
    <t>1338101028</t>
  </si>
  <si>
    <t>2 x SDK desky 12,5 mm, vysokopevnostní</t>
  </si>
  <si>
    <t xml:space="preserve"> Svislý ocelový rošt, výztužný (UA) 100, minerální iz. 80mm</t>
  </si>
  <si>
    <t xml:space="preserve"> 2 x SDK desky 12,5 mm, vysokopevnostní</t>
  </si>
  <si>
    <t>sadrvn4</t>
  </si>
  <si>
    <t>(1,65+2,845)*5,25</t>
  </si>
  <si>
    <t>191</t>
  </si>
  <si>
    <t>76300005</t>
  </si>
  <si>
    <t>B6 - Vnitřní stěny - SDK - běžné dělící 150mm</t>
  </si>
  <si>
    <t>2028768509</t>
  </si>
  <si>
    <t>I.etapa 80% z konečné jednotkové ceny dokončení</t>
  </si>
  <si>
    <t>150mm</t>
  </si>
  <si>
    <t>- 1 x SDK deska 12,5 mm</t>
  </si>
  <si>
    <t>- 1 x SDV deska 12,5 mm</t>
  </si>
  <si>
    <t>- Svislý ocelový rošt CW 100 + minerální iz. tl. min. 80 mm</t>
  </si>
  <si>
    <t>1.PP</t>
  </si>
  <si>
    <t>3*(3,65)</t>
  </si>
  <si>
    <t>3*(6,1+1,55+0,85+1+1,05+4,5*2+1,95*2+1,8*2+6,7)</t>
  </si>
  <si>
    <t>-(0,7*2+0,9*2,2)</t>
  </si>
  <si>
    <t>2,6*(4,66+9,5+4+1,5+1,5)</t>
  </si>
  <si>
    <t>5,255*5,525</t>
  </si>
  <si>
    <t>-(0,7*2*2)</t>
  </si>
  <si>
    <t>2,5*(0,9+1,5+0,8)</t>
  </si>
  <si>
    <t>sadrvn5</t>
  </si>
  <si>
    <t>192</t>
  </si>
  <si>
    <t>76300006</t>
  </si>
  <si>
    <t>B6 - Vnitřní stěny - SDK - běžné dělící - 100mm</t>
  </si>
  <si>
    <t>-897956232</t>
  </si>
  <si>
    <t>1 x SDK deska 12,5 mm</t>
  </si>
  <si>
    <t xml:space="preserve"> 1 x SDV deska 12,5 mm</t>
  </si>
  <si>
    <t xml:space="preserve"> Svislý ocelový rošt CW 50 + minerální iz. tl. min. 40 mm</t>
  </si>
  <si>
    <t xml:space="preserve"> 1 x SDK deska 12,5 green</t>
  </si>
  <si>
    <t>3*(1,8*2+1,45+1,9)</t>
  </si>
  <si>
    <t>-(0,7*2*4)</t>
  </si>
  <si>
    <t>3*(1,7+1,65+1,325*4+1,9*2)</t>
  </si>
  <si>
    <t>-(6*0,7*2)</t>
  </si>
  <si>
    <t>3*(1,275*2+1,25+1,8+0,92+1)</t>
  </si>
  <si>
    <t>3*(1,885+1,8)</t>
  </si>
  <si>
    <t>sadrvn6</t>
  </si>
  <si>
    <t>193</t>
  </si>
  <si>
    <t>76300007</t>
  </si>
  <si>
    <t>B7b - Vnitřní stěny - SDK - předstěny - akustické</t>
  </si>
  <si>
    <t>1263539092</t>
  </si>
  <si>
    <t>Svislý ocelový rošt CW 50 + minerální iz. 40 mm</t>
  </si>
  <si>
    <t>- 1 x SDK deska 12,5 mm, akustická</t>
  </si>
  <si>
    <t>3,4*(5,25*2+6*2+3,6+3,7-1,3*2,2+1,95)</t>
  </si>
  <si>
    <t>4,5*4,6</t>
  </si>
  <si>
    <t>sadrvn7</t>
  </si>
  <si>
    <t>194</t>
  </si>
  <si>
    <t>76300008</t>
  </si>
  <si>
    <t>B7a - Vnitřní stěny - SDK - předstěny - instalační</t>
  </si>
  <si>
    <t>-1700238933</t>
  </si>
  <si>
    <t>Svislý ocelový rošt CW 50-100</t>
  </si>
  <si>
    <t>1 x SDV deska 12,5 mm</t>
  </si>
  <si>
    <t xml:space="preserve"> 1 x SDK deska 12,5 mm green</t>
  </si>
  <si>
    <t>3,4*(1,9+0,9)</t>
  </si>
  <si>
    <t>3,2*(1,9+1,9*2+0,9+1,8)</t>
  </si>
  <si>
    <t>1,5*(1,8)</t>
  </si>
  <si>
    <t>3,2*(1,8)</t>
  </si>
  <si>
    <t>4,3*(2+2,5+0,75+1,275)</t>
  </si>
  <si>
    <t>2,5*1,885</t>
  </si>
  <si>
    <t>Schodiště</t>
  </si>
  <si>
    <t>2,1*2,7</t>
  </si>
  <si>
    <t>rozvaděče UT</t>
  </si>
  <si>
    <t>0,8*2,6</t>
  </si>
  <si>
    <t>0,82*2,6</t>
  </si>
  <si>
    <t>sadrvn8</t>
  </si>
  <si>
    <t>195</t>
  </si>
  <si>
    <t>763121423</t>
  </si>
  <si>
    <t>SDK stěna předsazená tl 87,5 mm profil CW+UW 75 deska 1xDF 12,5 TI 40 mm EI 30</t>
  </si>
  <si>
    <t>1944198357</t>
  </si>
  <si>
    <t>půda</t>
  </si>
  <si>
    <t>4,25*2+3,5</t>
  </si>
  <si>
    <t>3,5*2+3,5</t>
  </si>
  <si>
    <t>sadrvn11</t>
  </si>
  <si>
    <t>196</t>
  </si>
  <si>
    <t>763122425</t>
  </si>
  <si>
    <t>SDK stěna šachtová tl 125 mm profil CW+UW 100 desky 2xH2DF 12,5 bez TI EI 30</t>
  </si>
  <si>
    <t>-1847762533</t>
  </si>
  <si>
    <t>3,4*(1,7+0,9)</t>
  </si>
  <si>
    <t>3*(0,75+0,5+1,7)</t>
  </si>
  <si>
    <t>7*(0,625+0,75*2+1,25+0,5*2)</t>
  </si>
  <si>
    <t>197</t>
  </si>
  <si>
    <t>763111742</t>
  </si>
  <si>
    <t>Montáž jedné vrstvy tepelné izolace do šachtové stěny</t>
  </si>
  <si>
    <t>541202175</t>
  </si>
  <si>
    <t>198</t>
  </si>
  <si>
    <t>63150968</t>
  </si>
  <si>
    <t>plsť tepelně izolační příčková akustická λ=0,037 tl 100mm</t>
  </si>
  <si>
    <t>-358002485</t>
  </si>
  <si>
    <t>48,315*1,02 'Přepočtené koeficientem množství</t>
  </si>
  <si>
    <t>199</t>
  </si>
  <si>
    <t>763131411</t>
  </si>
  <si>
    <t>SDK podhled desky 1xA 12,5 bez izolace dvouvrstvá spodní kce profil CD+UD</t>
  </si>
  <si>
    <t>-1755573342</t>
  </si>
  <si>
    <t>I.etapa přepočet koeficientem 80% jednotkové ceny</t>
  </si>
  <si>
    <t>147,18</t>
  </si>
  <si>
    <t>6,75</t>
  </si>
  <si>
    <t>6,97</t>
  </si>
  <si>
    <t>200</t>
  </si>
  <si>
    <t>763131452</t>
  </si>
  <si>
    <t>SDK podhled deska 1xH2 12,5 s izolací dvouvrstvá spodní kce profil CD+UD</t>
  </si>
  <si>
    <t>-693066461</t>
  </si>
  <si>
    <t>83,08</t>
  </si>
  <si>
    <t>70,98</t>
  </si>
  <si>
    <t>22,83</t>
  </si>
  <si>
    <t>201</t>
  </si>
  <si>
    <t>763131471</t>
  </si>
  <si>
    <t>SDK podhled deska 1xH2DF 12,5 bez TI dvouvrstvá spodní kce profil CD+UD</t>
  </si>
  <si>
    <t>1473412959</t>
  </si>
  <si>
    <t>stropy impregnované</t>
  </si>
  <si>
    <t>2.NP</t>
  </si>
  <si>
    <t>16,63</t>
  </si>
  <si>
    <t>sádrz1</t>
  </si>
  <si>
    <t>202</t>
  </si>
  <si>
    <t>763131491</t>
  </si>
  <si>
    <t>SDK podhled deska 1x akustická s izolací dvouvrstvá spodní kce profil CD+UD REI 90 Rw 60 dB</t>
  </si>
  <si>
    <t>-244267861</t>
  </si>
  <si>
    <t>I.etapa přepočet jednotkové ceny na 80%</t>
  </si>
  <si>
    <t>akustický hladký</t>
  </si>
  <si>
    <t>121,74</t>
  </si>
  <si>
    <t>220,6</t>
  </si>
  <si>
    <t>83,91</t>
  </si>
  <si>
    <t>92,07</t>
  </si>
  <si>
    <t>odpočet podhled</t>
  </si>
  <si>
    <t>-podhskl</t>
  </si>
  <si>
    <t>203</t>
  </si>
  <si>
    <t>763131713</t>
  </si>
  <si>
    <t>SDK podhled napojení na obvodové konstrukce profilem</t>
  </si>
  <si>
    <t>1800428788</t>
  </si>
  <si>
    <t>sadr2-sadr1</t>
  </si>
  <si>
    <t>204</t>
  </si>
  <si>
    <t>763132111Vl</t>
  </si>
  <si>
    <t>SDK podhled samostatný pro podvěšení design podhledu CW ,UW profil 100mm,deska DF 12,5mm</t>
  </si>
  <si>
    <t>362703700</t>
  </si>
  <si>
    <t>podhled pod podlahou půdy</t>
  </si>
  <si>
    <t>místností 2.05,2,15,2,16</t>
  </si>
  <si>
    <t>205</t>
  </si>
  <si>
    <t>763135002</t>
  </si>
  <si>
    <t>Montáž SDK podhledu z desek perforovaných celoplošně s hranami speciálně tmelenými na dvouvrstvé kci z CD+UD</t>
  </si>
  <si>
    <t>818166899</t>
  </si>
  <si>
    <t>podvěšený strop pod stropem samonosným(podlaha půdy)</t>
  </si>
  <si>
    <t>místnosti 2,15;2,16;2,05</t>
  </si>
  <si>
    <t>206</t>
  </si>
  <si>
    <t>59030599</t>
  </si>
  <si>
    <t>deska pro bezesparý deskový podhled s celoplošnou perforací</t>
  </si>
  <si>
    <t>-795012281</t>
  </si>
  <si>
    <t>60*1,05 'Přepočtené koeficientem množství</t>
  </si>
  <si>
    <t>207</t>
  </si>
  <si>
    <t>763161751</t>
  </si>
  <si>
    <t>SDK podkroví desky 2xA 12,5 TI 200 mm dvouvrstvá spodní kce profil CD+UD REI 30</t>
  </si>
  <si>
    <t>-1902103598</t>
  </si>
  <si>
    <t>7,5*((19,5+25,5)/2)</t>
  </si>
  <si>
    <t>(12,62*5,62/2)*2</t>
  </si>
  <si>
    <t>-(8*3,15*1,5+3,15*1,5*2+3,15*1,5*2)</t>
  </si>
  <si>
    <t>odpočet impregnovaný</t>
  </si>
  <si>
    <t>-16,63</t>
  </si>
  <si>
    <t>podkr1</t>
  </si>
  <si>
    <t>208</t>
  </si>
  <si>
    <t>763164316</t>
  </si>
  <si>
    <t>SDK obklad dřevěných kcí uzavřeného tvaru š do 0,8 m desky 1xDF 15</t>
  </si>
  <si>
    <t>2125487565</t>
  </si>
  <si>
    <t>5*2</t>
  </si>
  <si>
    <t>209</t>
  </si>
  <si>
    <t>763164513</t>
  </si>
  <si>
    <t>SDK obklad kcí tvaru L š do 0,4 m desky 1x akustická 12,5</t>
  </si>
  <si>
    <t>-1969061611</t>
  </si>
  <si>
    <t>kastlíky</t>
  </si>
  <si>
    <t>23,32</t>
  </si>
  <si>
    <t>210</t>
  </si>
  <si>
    <t>763173112</t>
  </si>
  <si>
    <t>Montáž úchytu pro pisoár v SDK kci</t>
  </si>
  <si>
    <t>-1945846868</t>
  </si>
  <si>
    <t>211</t>
  </si>
  <si>
    <t>590307280</t>
  </si>
  <si>
    <t>konstrukce pro uchycení pisoáru, osová rozteč CW profilů 450 - 625 mm</t>
  </si>
  <si>
    <t>11537589</t>
  </si>
  <si>
    <t>763181311</t>
  </si>
  <si>
    <t>Montáž jednokřídlové kovové zárubně v do 2,75 m SDK příčka</t>
  </si>
  <si>
    <t>-272257435</t>
  </si>
  <si>
    <t>213</t>
  </si>
  <si>
    <t>55331521</t>
  </si>
  <si>
    <t>zárubeň ocelová pro sádrokarton 100 700/2200 L/P</t>
  </si>
  <si>
    <t>1263821198</t>
  </si>
  <si>
    <t>214</t>
  </si>
  <si>
    <t>55331594</t>
  </si>
  <si>
    <t>zárubeň jednokřídlá ocelová pro sádrokartonové příčky tl stěny 110-150mm rozměru 700/2200,mm</t>
  </si>
  <si>
    <t>-1633117423</t>
  </si>
  <si>
    <t>215</t>
  </si>
  <si>
    <t>55331596</t>
  </si>
  <si>
    <t>zárubeň jednokřídlá ocelová pro sádrokartonové příčky tl stěny 110-150mm rozměru 900/ 2200mm</t>
  </si>
  <si>
    <t>-99255382</t>
  </si>
  <si>
    <t>zárubeň včetně kyvného závěsu</t>
  </si>
  <si>
    <t>216</t>
  </si>
  <si>
    <t>55331701</t>
  </si>
  <si>
    <t>zárubeň jednokřídlá ocelová pro sádrokartonové příčky tl stěny 160-200mm rozměru 900/ 2200mm protipožární</t>
  </si>
  <si>
    <t>1841947568</t>
  </si>
  <si>
    <t>217</t>
  </si>
  <si>
    <t>763182411</t>
  </si>
  <si>
    <t>SDK opláštění obvodu střešního okna z desek a UA profilů hloubky do 0,5 m</t>
  </si>
  <si>
    <t>985624056</t>
  </si>
  <si>
    <t>(2*3,15+2,2*2+1,5*2)*10</t>
  </si>
  <si>
    <t>(2*3,15+1,5*2)*2</t>
  </si>
  <si>
    <t>218</t>
  </si>
  <si>
    <t>763431031</t>
  </si>
  <si>
    <t>Montáž minerálního podhledu s vyjímatelnými panely na zavěšený skrytý rošt</t>
  </si>
  <si>
    <t>367462570</t>
  </si>
  <si>
    <t>H4a</t>
  </si>
  <si>
    <t>I.PP 0,13</t>
  </si>
  <si>
    <t>2,4*3,6</t>
  </si>
  <si>
    <t>I.NP 1,17+1,18</t>
  </si>
  <si>
    <t>3,95*4,713+3,95*3,863</t>
  </si>
  <si>
    <t>5,4*5,8</t>
  </si>
  <si>
    <t>219</t>
  </si>
  <si>
    <t>59036115</t>
  </si>
  <si>
    <t>panel akustický nízký světelný odraz skrytý rošt, zvukově odrazivý</t>
  </si>
  <si>
    <t>384254698</t>
  </si>
  <si>
    <t>73,835*1,05 'Přepočtené koeficientem množství</t>
  </si>
  <si>
    <t>220</t>
  </si>
  <si>
    <t>763431201</t>
  </si>
  <si>
    <t>Napojení minerálního podhledu na stěnu obvodovou lištou</t>
  </si>
  <si>
    <t>1134830652</t>
  </si>
  <si>
    <t>5,4*2+5,8*5+3,95*2+4,7*2+3,85*2+3,863*2+2,4*2+3,6*2</t>
  </si>
  <si>
    <t>221</t>
  </si>
  <si>
    <t>998763302</t>
  </si>
  <si>
    <t>Přesun hmot tonážní pro sádrokartonové konstrukce v objektech v do 12 m</t>
  </si>
  <si>
    <t>-741152279</t>
  </si>
  <si>
    <t>998763381</t>
  </si>
  <si>
    <t>Příplatek k přesunu hmot tonážní 763 SDK prováděný bez použití mechanizace</t>
  </si>
  <si>
    <t>1166912422</t>
  </si>
  <si>
    <t>42,045*3 'Přepočtené koeficientem množství</t>
  </si>
  <si>
    <t>765</t>
  </si>
  <si>
    <t>Krytina skládaná</t>
  </si>
  <si>
    <t>765125302</t>
  </si>
  <si>
    <t>Montáž střešního výlezu plochy jednotlivě přes 0,25 m2 pro betonovu krytinu</t>
  </si>
  <si>
    <t>-969214366</t>
  </si>
  <si>
    <t>V-4</t>
  </si>
  <si>
    <t>611406070</t>
  </si>
  <si>
    <t>Střešní výlez 640x650,dřevěný rám s Al vnější vrstvou,zasklení čiré,včetně lemování a veškerého příslušenství</t>
  </si>
  <si>
    <t>73931375</t>
  </si>
  <si>
    <t>765131051</t>
  </si>
  <si>
    <t>Montáž vláknocementové krytiny  do 30° skládané ze šablon jednoduché krytí počtu do 10ks/m2</t>
  </si>
  <si>
    <t>2013736502</t>
  </si>
  <si>
    <t>stř5-3,5</t>
  </si>
  <si>
    <t>-1442201265</t>
  </si>
  <si>
    <t xml:space="preserve"> krytina VC  400/440/5,3 mm</t>
  </si>
  <si>
    <t>barevné provedení dle PD</t>
  </si>
  <si>
    <t>stř5*10</t>
  </si>
  <si>
    <t>227</t>
  </si>
  <si>
    <t>591607400</t>
  </si>
  <si>
    <t>hřebenáč VC konický červený 480/230/4</t>
  </si>
  <si>
    <t>875225084</t>
  </si>
  <si>
    <t>(20+9*4)/0,48</t>
  </si>
  <si>
    <t>228</t>
  </si>
  <si>
    <t>591607490</t>
  </si>
  <si>
    <t>hřebenáč rozbočovací /laminát/ 400x400 mm, v barvách krytiny</t>
  </si>
  <si>
    <t>564038947</t>
  </si>
  <si>
    <t>229</t>
  </si>
  <si>
    <t>591611410</t>
  </si>
  <si>
    <t>hřebíky konvexní Cu D 9 x 2,8 x 32 mm, příslušenství VC střešní krytiny</t>
  </si>
  <si>
    <t>tis kus</t>
  </si>
  <si>
    <t>-318830733</t>
  </si>
  <si>
    <t>230</t>
  </si>
  <si>
    <t>591611560</t>
  </si>
  <si>
    <t>větrací pás pod hřebenáč 120 x 50 x 1000 mm plast červený, černý</t>
  </si>
  <si>
    <t>14690197</t>
  </si>
  <si>
    <t>20*2+9*4*2</t>
  </si>
  <si>
    <t>231</t>
  </si>
  <si>
    <t>591611580</t>
  </si>
  <si>
    <t>hák protisněhový 400 mm barevný,pro VC krytin</t>
  </si>
  <si>
    <t>135207675</t>
  </si>
  <si>
    <t>232</t>
  </si>
  <si>
    <t>765135023</t>
  </si>
  <si>
    <t>Montáž stoupací plošiny skládané vláknocementové krytiny délky přes 1,0m</t>
  </si>
  <si>
    <t>24941619</t>
  </si>
  <si>
    <t>233</t>
  </si>
  <si>
    <t>Stoupací plošina</t>
  </si>
  <si>
    <t>1184967056</t>
  </si>
  <si>
    <t>K-16-2</t>
  </si>
  <si>
    <t>234</t>
  </si>
  <si>
    <t>765135061</t>
  </si>
  <si>
    <t>Zabarvení řezu skládané vláknocementové krytiny</t>
  </si>
  <si>
    <t>-1265505572</t>
  </si>
  <si>
    <t>235</t>
  </si>
  <si>
    <t>765135141</t>
  </si>
  <si>
    <t>Opracování skládané vláknocementové krytiny prostupů přes 1,0 m2 do 30°jednoduché krytí</t>
  </si>
  <si>
    <t>-277244590</t>
  </si>
  <si>
    <t>3*2*12+1*2*10</t>
  </si>
  <si>
    <t>1,5*2*12</t>
  </si>
  <si>
    <t>236</t>
  </si>
  <si>
    <t>765191023</t>
  </si>
  <si>
    <t>Montáž pojistné hydroizolační fólie kladené ve sklonu přes 20° s lepenými spoji na bednění</t>
  </si>
  <si>
    <t>28630182</t>
  </si>
  <si>
    <t>dle skladeb C1a a C1b 2x</t>
  </si>
  <si>
    <t>stř5*2</t>
  </si>
  <si>
    <t>237</t>
  </si>
  <si>
    <t>283292950</t>
  </si>
  <si>
    <t>membrána podstřešní (reakce na oheň - třída E) 150 g/m2 s aplikovanou spojovací páskou</t>
  </si>
  <si>
    <t>1634103388</t>
  </si>
  <si>
    <t>717,206*1,1 'Přepočtené koeficientem množství</t>
  </si>
  <si>
    <t>238</t>
  </si>
  <si>
    <t>998765102</t>
  </si>
  <si>
    <t>Přesun hmot tonážní pro krytiny skládané v objektech v do 12 m</t>
  </si>
  <si>
    <t>-2057467970</t>
  </si>
  <si>
    <t>239</t>
  </si>
  <si>
    <t>998765181</t>
  </si>
  <si>
    <t>Příplatek k přesunu hmot tonážní 765 prováděný bez použití mechanizace</t>
  </si>
  <si>
    <t>-1551262207</t>
  </si>
  <si>
    <t>7,239*3 'Přepočtené koeficientem množství</t>
  </si>
  <si>
    <t>767</t>
  </si>
  <si>
    <t>Konstrukce zámečnické</t>
  </si>
  <si>
    <t>240</t>
  </si>
  <si>
    <t>767851104</t>
  </si>
  <si>
    <t>Montáž lávek komínových - kompletní celé lávky</t>
  </si>
  <si>
    <t>-859195503</t>
  </si>
  <si>
    <t>K-16-1</t>
  </si>
  <si>
    <t>241</t>
  </si>
  <si>
    <t>767851104mat</t>
  </si>
  <si>
    <t>Komínová lávka</t>
  </si>
  <si>
    <t>-424475059</t>
  </si>
  <si>
    <t>242</t>
  </si>
  <si>
    <t>767995111</t>
  </si>
  <si>
    <t>Montáž držáků pro podbytí a SDK konstrukce</t>
  </si>
  <si>
    <t>1427302157</t>
  </si>
  <si>
    <t>Montáž a dodávka držáků pro podbytí a SDK konstrukce</t>
  </si>
  <si>
    <t>16*38</t>
  </si>
  <si>
    <t>243</t>
  </si>
  <si>
    <t>767995112</t>
  </si>
  <si>
    <t>Dodávka a  Montáž dodávka  krovu,stěny obvodové 2.NP ,včetně povrchové úpravy-nátěr základní,v.č. D1.2.2.10 - ocelový krov,v.č. D1.2.2.11 - krov - detaily</t>
  </si>
  <si>
    <t>1596440563</t>
  </si>
  <si>
    <t>Ocelový krov včetně 2.NP</t>
  </si>
  <si>
    <t>15972,3</t>
  </si>
  <si>
    <t>Krov detaily</t>
  </si>
  <si>
    <t>395,9</t>
  </si>
  <si>
    <t>krov1</t>
  </si>
  <si>
    <t>244</t>
  </si>
  <si>
    <t>767995114</t>
  </si>
  <si>
    <t>Montáž a dodávka  atypických zámečnických konstrukcí hmotnosti do 20 kg - v.č. D1.2.2.5 - stropní konstrukce nad 1.NP  - výkres tvaru a výztuže</t>
  </si>
  <si>
    <t>-59188918</t>
  </si>
  <si>
    <t>Z8 nosník HEB 300</t>
  </si>
  <si>
    <t>P14 podkladní plech P5-150/8150</t>
  </si>
  <si>
    <t>P15 výztuha P5-150/176</t>
  </si>
  <si>
    <t>1017,1</t>
  </si>
  <si>
    <t>245</t>
  </si>
  <si>
    <t>767995115</t>
  </si>
  <si>
    <t>Dodávka a montáž v.č. D1.2.2.7 - sloupy S1, S2 a S3</t>
  </si>
  <si>
    <t>1698039645</t>
  </si>
  <si>
    <t>včetně povrchové úpravy</t>
  </si>
  <si>
    <t>1303,1</t>
  </si>
  <si>
    <t>246</t>
  </si>
  <si>
    <t>767995116</t>
  </si>
  <si>
    <t>Dodávka a montáž v.č. D1.2.2.13 - terasa</t>
  </si>
  <si>
    <t>-1334760583</t>
  </si>
  <si>
    <t>v.č. D1.2.2.13 - terasa</t>
  </si>
  <si>
    <t>montáž včetně povrchové úpravy</t>
  </si>
  <si>
    <t>1509</t>
  </si>
  <si>
    <t>247</t>
  </si>
  <si>
    <t>998767102</t>
  </si>
  <si>
    <t>Přesun hmot tonážní pro zámečnické konstrukce v objektech v do 12 m</t>
  </si>
  <si>
    <t>-1403616648</t>
  </si>
  <si>
    <t>248</t>
  </si>
  <si>
    <t>998767181</t>
  </si>
  <si>
    <t>Příplatek k přesunu hmot tonážní 767 prováděný bez použití mechanizace</t>
  </si>
  <si>
    <t>-152435692</t>
  </si>
  <si>
    <t>19,567*3 'Přepočtené koeficientem množství</t>
  </si>
  <si>
    <t>OST</t>
  </si>
  <si>
    <t>Ostatní</t>
  </si>
  <si>
    <t>249</t>
  </si>
  <si>
    <t xml:space="preserve">Pronájem jeřábu </t>
  </si>
  <si>
    <t>den</t>
  </si>
  <si>
    <t>512</t>
  </si>
  <si>
    <t>379035526</t>
  </si>
  <si>
    <t>osazení sropních panelů</t>
  </si>
  <si>
    <t>osazení ocelovách konsrukcí krovů</t>
  </si>
  <si>
    <t>osazení schodnic</t>
  </si>
  <si>
    <t>250</t>
  </si>
  <si>
    <t>0,02</t>
  </si>
  <si>
    <t>Domovní výtah</t>
  </si>
  <si>
    <t>-166316685</t>
  </si>
  <si>
    <t>Z-10-1</t>
  </si>
  <si>
    <t>opláštění výtahové šachty-neprůhledné vrstvené sklo,skleněné tabule bodově kotveny skrze konzolky do nosné konstukce výtahu,nerezové terče -115m2</t>
  </si>
  <si>
    <t>ocelová nosná konstrukce - dle výpisu výkazu oceli D1.2.2.16 -2842,7 kg</t>
  </si>
  <si>
    <t>výměra plochy pro zasklení 115m2</t>
  </si>
  <si>
    <t>výtah včetně technologie</t>
  </si>
  <si>
    <t>251</t>
  </si>
  <si>
    <t>0,07</t>
  </si>
  <si>
    <t>Montáž a dodávka atypických dřevěných předokenních žaluzií z exotických dřev</t>
  </si>
  <si>
    <t>-922396046</t>
  </si>
  <si>
    <t>Z-7-1</t>
  </si>
  <si>
    <t>Z-7-2</t>
  </si>
  <si>
    <t>Z-7-3</t>
  </si>
  <si>
    <t>Z-7-4</t>
  </si>
  <si>
    <t>Exteriérová skládací konstrukce před LOP - nosný rošt z L profilů + dřevěné svislé hranoly + kolejnnice,panty a kotvení,spodní kolejnice kotvena do ŽB</t>
  </si>
  <si>
    <t>horní kolejnice kotvena do zdiva,vložená samostatně oteviraná část před deřmi LOP-viz.Detail 3-5,3-4,3-3,3-2,</t>
  </si>
  <si>
    <t>(33+30+33+33)</t>
  </si>
  <si>
    <t>252</t>
  </si>
  <si>
    <t>0,08</t>
  </si>
  <si>
    <t>Atipycký výrobek - zastřešení vstupu do KC - hlavní vstup</t>
  </si>
  <si>
    <t>soubr</t>
  </si>
  <si>
    <t>-1416838191</t>
  </si>
  <si>
    <t>Z-4-1</t>
  </si>
  <si>
    <t xml:space="preserve">Dodávka a montáž </t>
  </si>
  <si>
    <t>Zadání dle tabulky zámečnických konstrukcí a PD</t>
  </si>
  <si>
    <t>Žár. Zink. + nátěr / ochranný nátěr na dřevo</t>
  </si>
  <si>
    <t>Beton + ocel + dřevo C22 + CV obklad</t>
  </si>
  <si>
    <t>253</t>
  </si>
  <si>
    <t>0,09</t>
  </si>
  <si>
    <t>Atipický výrobek - Stříška nad vstupem do zázemí gastro</t>
  </si>
  <si>
    <t>soub</t>
  </si>
  <si>
    <t>1478221410</t>
  </si>
  <si>
    <t>Z-4-2</t>
  </si>
  <si>
    <t>Konstrukce dle Tabulky zámečnických konstrukcí a PD</t>
  </si>
  <si>
    <t>254</t>
  </si>
  <si>
    <t>0,12</t>
  </si>
  <si>
    <t>Atipický výrobek-Stříška nad vstupem do 1.PP</t>
  </si>
  <si>
    <t>-1899430278</t>
  </si>
  <si>
    <t>Z-4-3</t>
  </si>
  <si>
    <t>Stříška nad vstupem do 1.PP - jackelová konstrukce + opláštění z</t>
  </si>
  <si>
    <t>cementovláknitých vodovzdorných desek + oplechování horního líce,</t>
  </si>
  <si>
    <t>viditelná část 1,25x0,4</t>
  </si>
  <si>
    <t>kob1</t>
  </si>
  <si>
    <t>koberec</t>
  </si>
  <si>
    <t>33,3</t>
  </si>
  <si>
    <t>mal2</t>
  </si>
  <si>
    <t>výmalba bílou</t>
  </si>
  <si>
    <t>2999,05</t>
  </si>
  <si>
    <t>nát</t>
  </si>
  <si>
    <t>nátěr</t>
  </si>
  <si>
    <t>415,6</t>
  </si>
  <si>
    <t>242,2</t>
  </si>
  <si>
    <t>podl1</t>
  </si>
  <si>
    <t>podlahy epoxid</t>
  </si>
  <si>
    <t>257,93</t>
  </si>
  <si>
    <t>podl3</t>
  </si>
  <si>
    <t>nátěr epoxidový</t>
  </si>
  <si>
    <t>45,8</t>
  </si>
  <si>
    <t>podl4</t>
  </si>
  <si>
    <t>ochranný nátěr podlah</t>
  </si>
  <si>
    <t>24,12</t>
  </si>
  <si>
    <t>podlc1</t>
  </si>
  <si>
    <t>celkové podlahy</t>
  </si>
  <si>
    <t>702,2</t>
  </si>
  <si>
    <t>přlin1</t>
  </si>
  <si>
    <t>přírodní lino</t>
  </si>
  <si>
    <t>341,05</t>
  </si>
  <si>
    <t>Zárub1</t>
  </si>
  <si>
    <t>Zárubně 70</t>
  </si>
  <si>
    <t>222/2021/Kcep - Profese</t>
  </si>
  <si>
    <t>Zárub2</t>
  </si>
  <si>
    <t>zárubně 80</t>
  </si>
  <si>
    <t>zárub3</t>
  </si>
  <si>
    <t>zárubně 90</t>
  </si>
  <si>
    <t xml:space="preserve">    764 - Konstrukce klempířské</t>
  </si>
  <si>
    <t xml:space="preserve">    766 - Konstrukce truhlářské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</si>
  <si>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</si>
  <si>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</si>
  <si>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</si>
  <si>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</si>
  <si>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</si>
  <si>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642942611</t>
  </si>
  <si>
    <t>Osazování zárubní nebo rámů dveřních kovových do 2,5 m2 na montážní pěnu</t>
  </si>
  <si>
    <t>-233865208</t>
  </si>
  <si>
    <t>zárub1+zárub2+zárub3+2</t>
  </si>
  <si>
    <t>55331220 mat</t>
  </si>
  <si>
    <t>Zárubeň ocelová se stínovou drážkou 70/2200</t>
  </si>
  <si>
    <t>1986913772</t>
  </si>
  <si>
    <t>31-22</t>
  </si>
  <si>
    <t>55331222mat</t>
  </si>
  <si>
    <t>Zárubeň ocelová se stínovou drážkou 80/2200</t>
  </si>
  <si>
    <t>307892507</t>
  </si>
  <si>
    <t>1.NP</t>
  </si>
  <si>
    <t>7+1</t>
  </si>
  <si>
    <t>3.NP</t>
  </si>
  <si>
    <t>55331224</t>
  </si>
  <si>
    <t>Zárubeň ocelová se stínovou drážkou 90 /2200</t>
  </si>
  <si>
    <t>-1449018577</t>
  </si>
  <si>
    <t>2+1</t>
  </si>
  <si>
    <t>PBŘ</t>
  </si>
  <si>
    <t>-2</t>
  </si>
  <si>
    <t>55331568</t>
  </si>
  <si>
    <t>zárubeň jednokřídlá ocelová pro zdění s protipožární úpravou tl stěny 160-200mm rozměru 900/ 2200mm</t>
  </si>
  <si>
    <t>739790285</t>
  </si>
  <si>
    <t>642942721</t>
  </si>
  <si>
    <t>Osazování zárubní nebo rámů dveřních kovových do 4 m2 na montážní pěnu</t>
  </si>
  <si>
    <t>-1234925968</t>
  </si>
  <si>
    <t>Zárubeň ocelová se stínovou drážkou</t>
  </si>
  <si>
    <t>55331526</t>
  </si>
  <si>
    <t>zárubeň ocelová   1450/2200 dvoukřídlá</t>
  </si>
  <si>
    <t>-305653861</t>
  </si>
  <si>
    <t>642945112</t>
  </si>
  <si>
    <t>Osazování protipožárních nebo protiplynových zárubní dveří dvoukřídlových do 6,5 m2</t>
  </si>
  <si>
    <t>954214688</t>
  </si>
  <si>
    <t>55331229</t>
  </si>
  <si>
    <t>zárubeň ocelová pro běžné zdění hranatý profil s drážkou  dvoukřídlá</t>
  </si>
  <si>
    <t>-254518948</t>
  </si>
  <si>
    <t>Zárubeň ocelová se stínovou drážkou výšky 2200</t>
  </si>
  <si>
    <t>2132445027</t>
  </si>
  <si>
    <t>998011014</t>
  </si>
  <si>
    <t>Příplatek k přesunu hmot pro budovy zděné za zvětšený přesun do 500 m</t>
  </si>
  <si>
    <t>585983503</t>
  </si>
  <si>
    <t>764</t>
  </si>
  <si>
    <t>Konstrukce klempířské</t>
  </si>
  <si>
    <t>712998201Vl</t>
  </si>
  <si>
    <t>Montáž bezpečnostního přepadu z Pzn ocel+lak do DN 50</t>
  </si>
  <si>
    <t>-553692066</t>
  </si>
  <si>
    <t>Pojistný přepad střechy západního vstupu DN 50mm</t>
  </si>
  <si>
    <t>28342475</t>
  </si>
  <si>
    <t>přepad bezpečnostní Pzn ocel DN 50</t>
  </si>
  <si>
    <t>1728966732</t>
  </si>
  <si>
    <t>712998202Vl</t>
  </si>
  <si>
    <t>Montáž bezpečnostního přepadu z Pzn ocel+lak do DN 100x100</t>
  </si>
  <si>
    <t>140020860</t>
  </si>
  <si>
    <t>Pojistný přepad střechy sálu ,DN 100x 100mm</t>
  </si>
  <si>
    <t>přepad bezpečnostní Pzn ocel Dn100x100</t>
  </si>
  <si>
    <t>2015550385</t>
  </si>
  <si>
    <t>764000001</t>
  </si>
  <si>
    <t>Odvětrávací komínek pro větrání střešního souvrství zelené střechy</t>
  </si>
  <si>
    <t>1735552467</t>
  </si>
  <si>
    <t>plast DN 80</t>
  </si>
  <si>
    <t>764000002</t>
  </si>
  <si>
    <t>Kompletní řešení střešního kotvení pro bezpečný pohyb na šikmé střeše</t>
  </si>
  <si>
    <t>-1173401385</t>
  </si>
  <si>
    <t xml:space="preserve"> Kotvící zařízení bude provedeno dle ČSN EN 795. Přesná podoba není</t>
  </si>
  <si>
    <t>požadována. Řešení bude upřesněno po výběru konkrétního subdodavatele</t>
  </si>
  <si>
    <t>zařízení. Jako referenční řešení lze uvažovat bezpečnostní střešní háky dle</t>
  </si>
  <si>
    <t>ČSN EN 517 celoplošně rozmístěné v počtu cca 18 ks. </t>
  </si>
  <si>
    <t>320</t>
  </si>
  <si>
    <t>764000003</t>
  </si>
  <si>
    <t>Komplexní řešení kotvení pro bezpečný pohyb na ploché střeše sálu</t>
  </si>
  <si>
    <t>71724280</t>
  </si>
  <si>
    <t>- Kotvící zařízení bude provedeno dle ČSN EN 795. Přesná podoba není</t>
  </si>
  <si>
    <t>požadována. Řešení bude upřesněno po výběru konkrétního subdodavatele</t>
  </si>
  <si>
    <t>zařízení. Jako referenční řešení lze uvažovat systém jednotlivých kotvících</t>
  </si>
  <si>
    <t>prvků v počtu 6 ks. </t>
  </si>
  <si>
    <t>764121401</t>
  </si>
  <si>
    <t>Krytina střechy rovné drážkováním ze svitků z Al plechu rš 500 mm sklonu do 30°</t>
  </si>
  <si>
    <t>-151343555</t>
  </si>
  <si>
    <t>K-10-1</t>
  </si>
  <si>
    <t>RAL 7016</t>
  </si>
  <si>
    <t>Plechová krytina přístřešku u hlavního vstupu,včetně okapnice,vytažení na LOP ,žlábku a veškerého příslušenství</t>
  </si>
  <si>
    <t>K-10-2</t>
  </si>
  <si>
    <t>Plechová krytina přístřešku u zadního vstupu,včetně okapnice,vytažení na stěnu ,žlábku a veškerého příslušenství</t>
  </si>
  <si>
    <t>2*0,5</t>
  </si>
  <si>
    <t>K-10-3</t>
  </si>
  <si>
    <t>Plechová krytina střešní nástavby nad výtahem, včetně okapnice, štítové</t>
  </si>
  <si>
    <t>hrany, vytažení na střechu a veškerého příslušenství</t>
  </si>
  <si>
    <t>764223458Vl</t>
  </si>
  <si>
    <t>Sněhový lopatkový zachytávač(část západní strany šikmé střechy,v ploše mezi ateliérovými okny)1ks/2m2</t>
  </si>
  <si>
    <t>604870611</t>
  </si>
  <si>
    <t>Sněhový lopatkový zachytávač(část západní šikmé střechy,v ploše mezi ateliérovými okny)1ks/2m2</t>
  </si>
  <si>
    <t>764225403</t>
  </si>
  <si>
    <t>Oplechování horních ploch a nadezdívek (atik) bez rohů z Al plechu celoplošně lepené rš 250 mm-osvětlovací šachta</t>
  </si>
  <si>
    <t>-398521331</t>
  </si>
  <si>
    <t>K-4-4</t>
  </si>
  <si>
    <t>Oplechování ukončení podlahy osvětlovací šachty rš 205mm</t>
  </si>
  <si>
    <t>3*2</t>
  </si>
  <si>
    <t>764225406</t>
  </si>
  <si>
    <t>Oplechování horních ploch a nadezdívek (atik) bez rohů z Al plechu celoplošně lepené rš 500 mm</t>
  </si>
  <si>
    <t>589781501</t>
  </si>
  <si>
    <t>K-4-2</t>
  </si>
  <si>
    <t>Oplechování atiky-střecha sálu podél hlavního objektu,kotvící háky z oceli Pzn</t>
  </si>
  <si>
    <t>8,5</t>
  </si>
  <si>
    <t>764225411</t>
  </si>
  <si>
    <t>Oplechování horních ploch a nadezdívek (atik) bez rohů z Al plechu celoplošně lepené rš přes 800 mm</t>
  </si>
  <si>
    <t>1679293863</t>
  </si>
  <si>
    <t>K-4-1,K-4-3</t>
  </si>
  <si>
    <t>Oplechování atiky -střecha sálupodél hlavního objektu,kotvící háky z pásové oceli Pzn</t>
  </si>
  <si>
    <t>32,02</t>
  </si>
  <si>
    <t>Oplechování atiky-západní plochá střecha,kotvící háky z pásové oceli Pzn</t>
  </si>
  <si>
    <t>764225445</t>
  </si>
  <si>
    <t>Příplatek za zvýšenou pracnost při oplechování rohů nadezdívek (atik) z Al plechu rš do 400 mm</t>
  </si>
  <si>
    <t>-577695489</t>
  </si>
  <si>
    <t>764225446</t>
  </si>
  <si>
    <t>Příplatek za zvýšenou pracnost při oplechování rohů nadezdívek (atik) z Al plechu rš přes 400 mm</t>
  </si>
  <si>
    <t>1009751310</t>
  </si>
  <si>
    <t>764226444</t>
  </si>
  <si>
    <t>Oplechování parapetů rovných celoplošně lepené z Al plechu rš 330 mm</t>
  </si>
  <si>
    <t>2098672665</t>
  </si>
  <si>
    <t>K-1-0-1 až K-1-1-3</t>
  </si>
  <si>
    <t>Parapety běžných oken</t>
  </si>
  <si>
    <t>1,7*2+2,3+2,3+1,25</t>
  </si>
  <si>
    <t>K-2-1;K-2-2</t>
  </si>
  <si>
    <t>Parapety střešních oken</t>
  </si>
  <si>
    <t>1,5*9+1,5*2</t>
  </si>
  <si>
    <t>764226465</t>
  </si>
  <si>
    <t>Příplatek za zvýšenou pracnost oplechování rohů parapetů rovných z Al plechu rš do 400 mm</t>
  </si>
  <si>
    <t>312977157</t>
  </si>
  <si>
    <t>Parapety běžných oken +parapety střešních oken</t>
  </si>
  <si>
    <t>5+9+2</t>
  </si>
  <si>
    <t>764228404</t>
  </si>
  <si>
    <t>Oplechování římsy rovné mechanicky kotvené z Al plechu rš 330 mm</t>
  </si>
  <si>
    <t>192103569</t>
  </si>
  <si>
    <t>K-8-1</t>
  </si>
  <si>
    <t>Oplechování kotvící konstrukce skleněného zábradlí</t>
  </si>
  <si>
    <t>764228424</t>
  </si>
  <si>
    <t>Oplechování římsy rovné celoplošně lepené z Al plechu rš 330 mm - 150 mm</t>
  </si>
  <si>
    <t>-1482511640</t>
  </si>
  <si>
    <t>Al (ohýb.),tl. min. 0,8</t>
  </si>
  <si>
    <t>Soklové plechy a parapety LOP</t>
  </si>
  <si>
    <t>Soklový plech - LOP L-3</t>
  </si>
  <si>
    <t>K-3-4</t>
  </si>
  <si>
    <t>7,5</t>
  </si>
  <si>
    <t>764228425</t>
  </si>
  <si>
    <t>Oplechování římsy rovné celoplošně lepené z Al plechu rš 400 mm</t>
  </si>
  <si>
    <t>560753678</t>
  </si>
  <si>
    <t>Al (ohýb.), tl. min. 0,8</t>
  </si>
  <si>
    <t xml:space="preserve"> Soklový plech - LOP L-1-1</t>
  </si>
  <si>
    <t>Soklový plech - LOP L-1-2</t>
  </si>
  <si>
    <t>Soklový plech - LOP L-2</t>
  </si>
  <si>
    <t>Soklový plech - LOP L-4</t>
  </si>
  <si>
    <t>Soklový plech - LOP L-5</t>
  </si>
  <si>
    <t>764321414</t>
  </si>
  <si>
    <t>Lemování rovných zdí střech s krytinou skládanou z Al plechu rš 330 mm</t>
  </si>
  <si>
    <t>1154598997</t>
  </si>
  <si>
    <t>K-14-1</t>
  </si>
  <si>
    <t>Krycí plech ve styku obvodových stěn a terénu</t>
  </si>
  <si>
    <t>764326422</t>
  </si>
  <si>
    <t>Lemování ventilačních nástavců z Al plechu na skládané krytině průměru do 100 mm</t>
  </si>
  <si>
    <t>720639729</t>
  </si>
  <si>
    <t>K-11-2</t>
  </si>
  <si>
    <t>Oplechování VZT výdechů a sání</t>
  </si>
  <si>
    <t>764326441</t>
  </si>
  <si>
    <t>Ventilační turbína z Al plechu na skládané nebo plechové krytině průměru do 300 mm</t>
  </si>
  <si>
    <t>2044883635</t>
  </si>
  <si>
    <t>Z-8-1</t>
  </si>
  <si>
    <t>Turbína: odstín krytiny</t>
  </si>
  <si>
    <t>764508131</t>
  </si>
  <si>
    <t>Montáž kruhového svodu,včetně objímek ,ukotvení- plast</t>
  </si>
  <si>
    <t>-1545324495</t>
  </si>
  <si>
    <t>9*7+4*6+4,1*2</t>
  </si>
  <si>
    <t>28341013</t>
  </si>
  <si>
    <t>trubka svodová okapu plast hnědý DN 75 x 1 m</t>
  </si>
  <si>
    <t>-1059766892</t>
  </si>
  <si>
    <t>764525411</t>
  </si>
  <si>
    <t>Žlaby mezistřešní nebo zaatikové uložené v lůžku z Al plechu rš 1100 mm</t>
  </si>
  <si>
    <t>-240800861</t>
  </si>
  <si>
    <t>K-6-1</t>
  </si>
  <si>
    <t>RŠ 650mm+400mm</t>
  </si>
  <si>
    <t>Zaatikový žlab, čtyřhranný,150x150, okapové háky + bednění z desek z</t>
  </si>
  <si>
    <t>tvrzené PU pěny  + oplechování včetně okapové hrany a</t>
  </si>
  <si>
    <t>bočních hran + oplechování okapové hrany střechy</t>
  </si>
  <si>
    <t>63,5</t>
  </si>
  <si>
    <t>764522446</t>
  </si>
  <si>
    <t>Příplatek k cenám hranatého nadřímsového žlabu z Al plechu rš 500 mm za provedení rohu nebo koutu</t>
  </si>
  <si>
    <t>-1159706782</t>
  </si>
  <si>
    <t>10*2+4</t>
  </si>
  <si>
    <t>765125202</t>
  </si>
  <si>
    <t>Montáž nástavce pro odvětrání kanalizace pro betonovou krytinu</t>
  </si>
  <si>
    <t>-1727909562</t>
  </si>
  <si>
    <t>K-11-1</t>
  </si>
  <si>
    <t>Odvětrávací komínekpro potrubí ZTI,pro šikmou střechu,včetně příslušenství(průchodka,manžeta,kotvení)-materiál dle výrobce DN 100</t>
  </si>
  <si>
    <t>59244019</t>
  </si>
  <si>
    <t>komplet odvětrání kanalizace-průchozí taška, napojovací trubka (100,125mm),nástavec, kryt</t>
  </si>
  <si>
    <t>1204314789</t>
  </si>
  <si>
    <t>998764102</t>
  </si>
  <si>
    <t>Přesun hmot tonážní pro konstrukce klempířské v objektech v do 12 m</t>
  </si>
  <si>
    <t>594185538</t>
  </si>
  <si>
    <t>998764181</t>
  </si>
  <si>
    <t>Příplatek k přesunu hmot tonážní 764 prováděný bez použití mechanizace</t>
  </si>
  <si>
    <t>-307976490</t>
  </si>
  <si>
    <t>766</t>
  </si>
  <si>
    <t>Konstrukce truhlářské</t>
  </si>
  <si>
    <t>766621724</t>
  </si>
  <si>
    <t xml:space="preserve">Dodávka a montáž parotěsných a poropropustných pásek   </t>
  </si>
  <si>
    <t>1486650637</t>
  </si>
  <si>
    <t>ost1*2</t>
  </si>
  <si>
    <t>766660001</t>
  </si>
  <si>
    <t>Montáž dveřních křídel otvíravých 1křídlových š do 0,8 m do ocelové zárubně</t>
  </si>
  <si>
    <t>-1056865666</t>
  </si>
  <si>
    <t>zárub1+22</t>
  </si>
  <si>
    <t>61161717</t>
  </si>
  <si>
    <t xml:space="preserve">dveře vnitřní hladké dýhované plné 1křídlové 70x220cm </t>
  </si>
  <si>
    <t>-1003563912</t>
  </si>
  <si>
    <t>766660002</t>
  </si>
  <si>
    <t>Montáž dveřních křídel otvíravých 1křídlových š přes 0,8 m do ocelové zárubně</t>
  </si>
  <si>
    <t>1277682966</t>
  </si>
  <si>
    <t>Montáž dveří včetně montáže kování,zámků</t>
  </si>
  <si>
    <t>61161721</t>
  </si>
  <si>
    <t xml:space="preserve">dveře vnitřní hladké dýhované plné 1křídlové 80x220cm </t>
  </si>
  <si>
    <t>-722970725</t>
  </si>
  <si>
    <t>dodávka dveří včetně zámků a kování</t>
  </si>
  <si>
    <t>61162407</t>
  </si>
  <si>
    <t>dveře vnitřní hladké dýhované sklo 1křídlové 80x220cm</t>
  </si>
  <si>
    <t>740625455</t>
  </si>
  <si>
    <t xml:space="preserve">sklo pruh </t>
  </si>
  <si>
    <t>Zasklení čiré, bezpečnostní dle ČSN</t>
  </si>
  <si>
    <t>Di-1-8</t>
  </si>
  <si>
    <t>Di -3-1</t>
  </si>
  <si>
    <t>61162410</t>
  </si>
  <si>
    <t>dveře vnitřní hladké dýhované sklo 1křídlové 90x220cm</t>
  </si>
  <si>
    <t>828962120</t>
  </si>
  <si>
    <t>Di-1-7</t>
  </si>
  <si>
    <t>61161725R</t>
  </si>
  <si>
    <t xml:space="preserve">dveře vnitřní hladké dýhované plné 1křídlové 90x220cm </t>
  </si>
  <si>
    <t>1157896626</t>
  </si>
  <si>
    <t>dodávka dveří včetně kování a zámků</t>
  </si>
  <si>
    <t>Di-0-4b AKU</t>
  </si>
  <si>
    <t>766660022</t>
  </si>
  <si>
    <t>Montáž dveřních křídel otvíravých jednokřídlových š přes 0,8 m požárních do ocelové zárubně</t>
  </si>
  <si>
    <t>165937507</t>
  </si>
  <si>
    <t>Di-04a</t>
  </si>
  <si>
    <t>dveře jednokřídlé ocelové interierové protipožární 900x2200</t>
  </si>
  <si>
    <t>-741083401</t>
  </si>
  <si>
    <t>Di-3-2</t>
  </si>
  <si>
    <t>dveře vnitřní hladké dýhované plné 1křídlové 900x2200</t>
  </si>
  <si>
    <t>1577584679</t>
  </si>
  <si>
    <t>Protipožární dle PBŘS</t>
  </si>
  <si>
    <t>Protihlukové (strojovna)</t>
  </si>
  <si>
    <t>3.NP Di-3-2</t>
  </si>
  <si>
    <t>3,04a/3.04b</t>
  </si>
  <si>
    <t>766660012</t>
  </si>
  <si>
    <t>Montáž dveřních křídel otvíravých 2křídlových š přes 1,45 m do ocelové zárubně</t>
  </si>
  <si>
    <t>673297571</t>
  </si>
  <si>
    <t>včetně dodávky kování a zámků,tyto jsou součástí dodávky dveří</t>
  </si>
  <si>
    <t>766660031</t>
  </si>
  <si>
    <t>Montáž dveřních křídel otvíravých 2křídlových požárních do ocelové zárubně</t>
  </si>
  <si>
    <t>-1622128812</t>
  </si>
  <si>
    <t>včetně montáže zámků a kování jenž jsou součástí dodávky dveří</t>
  </si>
  <si>
    <t>Di-0-1</t>
  </si>
  <si>
    <t>Vnitřní dvoukřídlé plné /prosklené dveře protipožární .Křídlo plné ocelové 900x2200,křídlo prosklené 375x2200  s bočním proskleným světlíkem 375x2200</t>
  </si>
  <si>
    <t>37165816</t>
  </si>
  <si>
    <t>Cena za kompletní dodávku dle výpisu výplní otvorů</t>
  </si>
  <si>
    <t>0.01 / 0.04,</t>
  </si>
  <si>
    <t>Di-0-2a</t>
  </si>
  <si>
    <t>Vnitřní dvoukřídlé plné dveře ,Křídlo plné ocelové 1300x2200</t>
  </si>
  <si>
    <t>-905122798</t>
  </si>
  <si>
    <t>"0.04 /  0.09"</t>
  </si>
  <si>
    <t>Di-0-2b</t>
  </si>
  <si>
    <t>Vnitřní dvoukřídlé plné dveře ,Křídlo plné dřevěné dýhované/prosklené 1300x2200</t>
  </si>
  <si>
    <t>-116168287</t>
  </si>
  <si>
    <t>0.04 / 0.12a</t>
  </si>
  <si>
    <t>Di-0-3a</t>
  </si>
  <si>
    <t>Vnitřní dvoukřídlé plné dveře 1300x2200,Křídlo plné ocelové 1300x2200</t>
  </si>
  <si>
    <t>1305567843</t>
  </si>
  <si>
    <t>Di-0-3b</t>
  </si>
  <si>
    <t>14915046</t>
  </si>
  <si>
    <t>0.04 / 0.08,</t>
  </si>
  <si>
    <t>Di-1-1</t>
  </si>
  <si>
    <t>Vnitřní dvoukřídlé dveře plné/prosklené dveře s bočním světlíkem 375 x2200,Křídlo plné dřevěné dýhované úprosklené1275x2200</t>
  </si>
  <si>
    <t>795367065</t>
  </si>
  <si>
    <t>- 1.01 / 1.10a</t>
  </si>
  <si>
    <t>Di-1-2</t>
  </si>
  <si>
    <t>Vnitřní dvoukřídlé dveře plné/prosklené dveře s bočními světlíkem 375 x2200,Křídlo plné dřevěné dýhované/prosklené 1275x2200</t>
  </si>
  <si>
    <t>430082361</t>
  </si>
  <si>
    <t>Cena za kompletní dodávku dle výpisu výplní prvků</t>
  </si>
  <si>
    <t>1.01 / 1.O4</t>
  </si>
  <si>
    <t>Di-1-3</t>
  </si>
  <si>
    <t>Vnitřní dvoukřídlé dveře plné /prosklené dveřní křídlo,s proskleným bočním světlíkem 950x 2200+ 1350x2200</t>
  </si>
  <si>
    <t>-68593157</t>
  </si>
  <si>
    <t>- 1.19 / 1.10a</t>
  </si>
  <si>
    <t>Di-1-4</t>
  </si>
  <si>
    <t>Vnitřní dvoukřídlé plné dveře s proskleným bočním světlíkem,Křídlo plné dřevěné dýhované 900x2200(1300x2200)</t>
  </si>
  <si>
    <t>-426385288</t>
  </si>
  <si>
    <t>- 1.10a / 1.10b</t>
  </si>
  <si>
    <t>Di-1-5</t>
  </si>
  <si>
    <t>Vnitřní dvoukřídlé plné dveře s proskleným bočním světlíkem,Křídlo plné dřevěné dýhované 900x2200 (2200x1300)</t>
  </si>
  <si>
    <t>-1342950448</t>
  </si>
  <si>
    <t>Cena za kompletní dodávku</t>
  </si>
  <si>
    <t>- 1.15 / 1.10b</t>
  </si>
  <si>
    <t>Di-1-6</t>
  </si>
  <si>
    <t>Vnitřní dvoukřídlé plné dveře s proskleným bočním světlíkem,Křídlo plné dřevěné dýhované 900x2200(1500x2230)</t>
  </si>
  <si>
    <t>11119545</t>
  </si>
  <si>
    <t>- 1.16 / 1.15,</t>
  </si>
  <si>
    <t>D-2-1</t>
  </si>
  <si>
    <t>Vnitřní dvoukřídlé plné dveře s proskleným bočním světlíkem,Křídlo plné dřevěné dýhované 375x2200+1275 x 2200+375x2200</t>
  </si>
  <si>
    <t>819879383</t>
  </si>
  <si>
    <t>poloha -schodiště</t>
  </si>
  <si>
    <t>Di-2-2</t>
  </si>
  <si>
    <t>Vnitřní dvoukřídlé plné/prosklené dveře s bočním světlíkem 375x2200+1275x 2200+372x2200</t>
  </si>
  <si>
    <t>-157910142</t>
  </si>
  <si>
    <t>kompletní dodávka dle výpisu výplní otvorů</t>
  </si>
  <si>
    <t>Poloha - schodiště</t>
  </si>
  <si>
    <t>Di-2-3</t>
  </si>
  <si>
    <t>Vnitřní dvoukřídlé plné/prosklené dveře s bočním světlíkem a zsíleným rámem 375x2200+1300x 2200+425x2200</t>
  </si>
  <si>
    <t>-167031491</t>
  </si>
  <si>
    <t>766671009Vl</t>
  </si>
  <si>
    <t>Montáž střešního okna lomeného do střešní krytiny V1,V2</t>
  </si>
  <si>
    <t>-1256748215</t>
  </si>
  <si>
    <t>V-1,V-2</t>
  </si>
  <si>
    <t>montáž oken</t>
  </si>
  <si>
    <t>montáž doplňkových oken svislých</t>
  </si>
  <si>
    <t>montáž doplňků dle popisu</t>
  </si>
  <si>
    <t>9+2</t>
  </si>
  <si>
    <t>V1</t>
  </si>
  <si>
    <t>Ateliérové okno s pevným zasklením 3150x1500+2200x1500</t>
  </si>
  <si>
    <t>2003166000</t>
  </si>
  <si>
    <t>Dřevěný masivní rám s hliníkovou vnější vrstvou</t>
  </si>
  <si>
    <t xml:space="preserve"> Zasklení křídla: čiré izolační dvojsklo nebo trosklo</t>
  </si>
  <si>
    <t>Včetně systémového lemování,zateplení a veškerého příslušenství</t>
  </si>
  <si>
    <t>Vnější (předokenní) šikmá markýza s elektrickým dálkovým ovládáním</t>
  </si>
  <si>
    <t xml:space="preserve"> Vnitřní žaluzie typu Plissé při svislé části s elektrickým ovládáním</t>
  </si>
  <si>
    <t>jemně žlutá - barvu skonzultovat s autorwm PD</t>
  </si>
  <si>
    <t>Uw=1,1W/m2K</t>
  </si>
  <si>
    <t>(3,15*1,5+2,2*1,5)*9</t>
  </si>
  <si>
    <t>V2</t>
  </si>
  <si>
    <t>Ateliérové okno s pevným zasklením 3150x1500+1150x1500</t>
  </si>
  <si>
    <t>1579706273</t>
  </si>
  <si>
    <t>2*(3,15*1,5+1,15*1,5)</t>
  </si>
  <si>
    <t>766671009VlI</t>
  </si>
  <si>
    <t>Montáž střešního okna  do střešní krytiny V3</t>
  </si>
  <si>
    <t>sm2</t>
  </si>
  <si>
    <t>284306493</t>
  </si>
  <si>
    <t>V-3</t>
  </si>
  <si>
    <t>V3</t>
  </si>
  <si>
    <t>Ateliérové okno s pevným zasklením 3150x1500</t>
  </si>
  <si>
    <t>-1812693552</t>
  </si>
  <si>
    <t>2*(3,15*1,5)</t>
  </si>
  <si>
    <t>766694124</t>
  </si>
  <si>
    <t>Montáž parapetních dřevěných nebo plastových šířky přes 30 cm délky přes 2,6 m</t>
  </si>
  <si>
    <t>126227446</t>
  </si>
  <si>
    <t>TS-1-1,2,3</t>
  </si>
  <si>
    <t>TS-1-4</t>
  </si>
  <si>
    <t>par1</t>
  </si>
  <si>
    <t>607941040</t>
  </si>
  <si>
    <t>deska parapetní - truhlářský výrobek</t>
  </si>
  <si>
    <t>-1702723747</t>
  </si>
  <si>
    <t>8,4+15</t>
  </si>
  <si>
    <t>998766102</t>
  </si>
  <si>
    <t>Přesun hmot tonážní pro konstrukce truhlářské v objektech v do 12 m</t>
  </si>
  <si>
    <t>-73716296</t>
  </si>
  <si>
    <t>998766181</t>
  </si>
  <si>
    <t>Příplatek k přesunu hmot tonážní 766 prováděný bez použití mechanizace</t>
  </si>
  <si>
    <t>1837778344</t>
  </si>
  <si>
    <t>3,332*3 'Přepočtené koeficientem množství</t>
  </si>
  <si>
    <t>7640003</t>
  </si>
  <si>
    <t>Ocelové zábradlí při vstupu do suterénu</t>
  </si>
  <si>
    <t>-624067685</t>
  </si>
  <si>
    <t>Z-2-3</t>
  </si>
  <si>
    <t xml:space="preserve">Ocelové kolem opěrné stěny při vstupu do suterénu s otevíravou brankou na severní straně,svařeno z ocelových jaklů 40x40x4mm,zátky,sloupky kotveny do </t>
  </si>
  <si>
    <t>hlavy opěrné zdi přes ocelové patky a chemické kotvy,výška 1000.Otevíraná branka bude s bezpečnostní záklopkou.</t>
  </si>
  <si>
    <t>lanková výplň</t>
  </si>
  <si>
    <t>Ocel,žárový zinek,Alt.RAl: 7016</t>
  </si>
  <si>
    <t>7640004</t>
  </si>
  <si>
    <t>Ocelové zábradlí zadní vstup 1.NP</t>
  </si>
  <si>
    <t>mOcelové z</t>
  </si>
  <si>
    <t>-536387591</t>
  </si>
  <si>
    <t>Z-2-4</t>
  </si>
  <si>
    <t xml:space="preserve">Ocelové zábradí zadního vstupu 1.NP </t>
  </si>
  <si>
    <t>svařeno z icelových jaklů 40x40x4,výška 1000mm</t>
  </si>
  <si>
    <t>Žárový pozink,RAL 7016</t>
  </si>
  <si>
    <t>7640005</t>
  </si>
  <si>
    <t>Madlo u vnitřního schodiště</t>
  </si>
  <si>
    <t>889431570</t>
  </si>
  <si>
    <t>Z-3-1</t>
  </si>
  <si>
    <t>Madlo u vnitřního schodiště-kulaté madlo s podsvětlením LED pásků,kotvené do zdi</t>
  </si>
  <si>
    <t>Ocel</t>
  </si>
  <si>
    <t>I.etapa - II.etapa</t>
  </si>
  <si>
    <t>52-19,2</t>
  </si>
  <si>
    <t>7640006</t>
  </si>
  <si>
    <t>Madlo u venkovního schodiště</t>
  </si>
  <si>
    <t>-2072418661</t>
  </si>
  <si>
    <t>Z-3-2</t>
  </si>
  <si>
    <t>Madlo u venkovního schodiště do suterénu</t>
  </si>
  <si>
    <t>40x40x4 ,ocel,žárový pozink,nátěr,RAL 7016</t>
  </si>
  <si>
    <t>5,3</t>
  </si>
  <si>
    <t>7640007</t>
  </si>
  <si>
    <t>Nadpražní nosník</t>
  </si>
  <si>
    <t>610163793</t>
  </si>
  <si>
    <t>Nadpražní nosník-U profil,včetně kotvení mezi sloupy</t>
  </si>
  <si>
    <t>žárový pozink</t>
  </si>
  <si>
    <t>2*3*28</t>
  </si>
  <si>
    <t>7640009</t>
  </si>
  <si>
    <t>Konstrukce pro umístění antén na střeše - ocelová tyč + ramena + kotvení na sřechu - bude upřesněno dle požadavku slaboproudu</t>
  </si>
  <si>
    <t>898610248</t>
  </si>
  <si>
    <t>Z-9-1</t>
  </si>
  <si>
    <t>Žár. Zink + nátěr + lak</t>
  </si>
  <si>
    <t>7640010</t>
  </si>
  <si>
    <t>Venkovní čistící zóna</t>
  </si>
  <si>
    <t>388230107</t>
  </si>
  <si>
    <t>Z-11-1</t>
  </si>
  <si>
    <t>Žár. Zink</t>
  </si>
  <si>
    <t>767316313</t>
  </si>
  <si>
    <t xml:space="preserve">Montáž střešního bodového světlíku </t>
  </si>
  <si>
    <t>533242947</t>
  </si>
  <si>
    <t>V-5</t>
  </si>
  <si>
    <t>montáž včetně začištění v interiéru</t>
  </si>
  <si>
    <t>56245357vl</t>
  </si>
  <si>
    <t>Plochý kruhový bodový světlík průměru 1000,výška rámu cca 500</t>
  </si>
  <si>
    <t>-485352634</t>
  </si>
  <si>
    <t>Zasklení čiré,izolační,bezpečnostní,Uw=max.0,7W/m2K</t>
  </si>
  <si>
    <t>767330111</t>
  </si>
  <si>
    <t>Montáž tubusového světlovodu kopule s lemováním zabudovaného v šikmé střeše</t>
  </si>
  <si>
    <t>947623043</t>
  </si>
  <si>
    <t>V-6</t>
  </si>
  <si>
    <t>55381004</t>
  </si>
  <si>
    <t>světlovod tubusový základní sada bez světlovodného tubusu průměr 440 mm</t>
  </si>
  <si>
    <t>sada</t>
  </si>
  <si>
    <t>-893542839</t>
  </si>
  <si>
    <t>55381112</t>
  </si>
  <si>
    <t>světlovodný tubus průměr 440 mm</t>
  </si>
  <si>
    <t>-1453790202</t>
  </si>
  <si>
    <t>55381054</t>
  </si>
  <si>
    <t>difuzér tubusového světlovodu dekor hliník</t>
  </si>
  <si>
    <t>-1488732626</t>
  </si>
  <si>
    <t>55381052</t>
  </si>
  <si>
    <t>prodlužovací díl tubusového světlovodu 64 cm</t>
  </si>
  <si>
    <t>-1887587877</t>
  </si>
  <si>
    <t>767531111</t>
  </si>
  <si>
    <t>Montáž vstupních kovových nebo plastových rohoží čistících zón</t>
  </si>
  <si>
    <t>1231990266</t>
  </si>
  <si>
    <t>Z-11-2</t>
  </si>
  <si>
    <t>Z-11-3</t>
  </si>
  <si>
    <t>697520060</t>
  </si>
  <si>
    <t>rohož vstupní provedení hliník super 17 mm</t>
  </si>
  <si>
    <t>-2146686985</t>
  </si>
  <si>
    <t>767531121</t>
  </si>
  <si>
    <t>Osazení zapuštěného rámu z L profilů k čistícím rohožím</t>
  </si>
  <si>
    <t>-1023454172</t>
  </si>
  <si>
    <t>pro Z-11-1</t>
  </si>
  <si>
    <t>1,63*2+0,75*2</t>
  </si>
  <si>
    <t>69752160</t>
  </si>
  <si>
    <t>rám pro zapuštění profil L-30/30 25/25 20/30 15/30-Al</t>
  </si>
  <si>
    <t>-1379992979</t>
  </si>
  <si>
    <t>767620128</t>
  </si>
  <si>
    <t>Montáž výplní otvorů vnějších</t>
  </si>
  <si>
    <t>1004359529</t>
  </si>
  <si>
    <t>O-0-1</t>
  </si>
  <si>
    <t>1,8*1,7*2</t>
  </si>
  <si>
    <t>O-1-1</t>
  </si>
  <si>
    <t>2,4*1</t>
  </si>
  <si>
    <t>O-1-2</t>
  </si>
  <si>
    <t>O-1-3</t>
  </si>
  <si>
    <t>1*1,6*2,925</t>
  </si>
  <si>
    <t>De-0-1</t>
  </si>
  <si>
    <t>1*1,05*2,5</t>
  </si>
  <si>
    <t>De-0-2</t>
  </si>
  <si>
    <t>1*1,55*2,5</t>
  </si>
  <si>
    <t>De-1-1</t>
  </si>
  <si>
    <t>1*1,63*3,215</t>
  </si>
  <si>
    <t>De-1-2</t>
  </si>
  <si>
    <t>1*2,375*1,6</t>
  </si>
  <si>
    <t>De-1-3</t>
  </si>
  <si>
    <t>1*2,925*1,08</t>
  </si>
  <si>
    <t>L1-1</t>
  </si>
  <si>
    <t>1*6,95*4,2</t>
  </si>
  <si>
    <t>L1-2</t>
  </si>
  <si>
    <t>1*6,4*4,2</t>
  </si>
  <si>
    <t>L2</t>
  </si>
  <si>
    <t>1*7,33*4,2</t>
  </si>
  <si>
    <t>L3</t>
  </si>
  <si>
    <t>L4</t>
  </si>
  <si>
    <t>1*3,95*4</t>
  </si>
  <si>
    <t>L5</t>
  </si>
  <si>
    <t>1*2,95*4</t>
  </si>
  <si>
    <t>Vnější jednokřídlé okno Al otvíravé sklápěcím křídlem 1800 x 1700 ,Uw=max.1,2W/m2K,Zasklení čiré,izolační,bezpečnostní</t>
  </si>
  <si>
    <t>599933829</t>
  </si>
  <si>
    <t>Systémové podkladníprofily,kotvení a veškeré příslušenství</t>
  </si>
  <si>
    <t>kování ,kličky</t>
  </si>
  <si>
    <t>Vnější jednokřídlé okno Al s otevíravě sklápěcím křídlem 2400 x 1000,Zasklení čiré,izolační,bezpečnostní,Uw=max.1,2W/m2K</t>
  </si>
  <si>
    <t>864378526</t>
  </si>
  <si>
    <t>kování,kličky</t>
  </si>
  <si>
    <t>230735399</t>
  </si>
  <si>
    <t>0-1-3</t>
  </si>
  <si>
    <t>Vnější jednokřídlé okno Al s pevným křídlem 1600x2925,Zasklení čiré,izolační,bezpečnostní,Uw=max.1,2W/m2K</t>
  </si>
  <si>
    <t>-40957767</t>
  </si>
  <si>
    <t>Vnější jednokřídlé dveře AL 1050 x 2500 pravé,Zasklení čiré,izolační,bezpečnostní,Uw=max.1,2W/m2K</t>
  </si>
  <si>
    <t>-37903253</t>
  </si>
  <si>
    <t>včetně kování a zámků,panková klika</t>
  </si>
  <si>
    <t>Eletromechanický samozamykací</t>
  </si>
  <si>
    <t>zámek s napojením na domácí telefon</t>
  </si>
  <si>
    <t>Vnější asymetrické dvoukřídlé plné dveře Al Vnější jednokřídlé dveře AL 1550 x 2500 pravé,Zasklení čiré,izolační,bezpečnostní,Uw=max.1,2W/m2K</t>
  </si>
  <si>
    <t>466072055</t>
  </si>
  <si>
    <t>kování,zámky elektronické samozamykací</t>
  </si>
  <si>
    <t>Vnější dvoukřídlé dveře s jedním plným a druhým proskleným křídlem 1630x3215,Zasklení čiré,izolační,bezpečnostní,Uw=max.1,2W/m2K</t>
  </si>
  <si>
    <t>1762998432</t>
  </si>
  <si>
    <t>Bezpečnostní kování</t>
  </si>
  <si>
    <t>Paniková funkce (klika)</t>
  </si>
  <si>
    <t>Systém pro otáčivé dveře s</t>
  </si>
  <si>
    <t>automatickým pohonem spustitelným</t>
  </si>
  <si>
    <t xml:space="preserve">pomocí tlačítka </t>
  </si>
  <si>
    <t>Vnější jednokřídlé dveře plné hladké Al seproskleným pevným bočním 1 600x2375,Ud = max. 1,2 W/m2K</t>
  </si>
  <si>
    <t>1104681735</t>
  </si>
  <si>
    <t>Ext. svislé madlo - Int. klika</t>
  </si>
  <si>
    <t>- Eletromechanický samozamykací</t>
  </si>
  <si>
    <t>- Bezpečnostní kování</t>
  </si>
  <si>
    <t>- Paniková funkce (klika)</t>
  </si>
  <si>
    <t>- Samozavírač s možností trvalého</t>
  </si>
  <si>
    <t xml:space="preserve">otevření </t>
  </si>
  <si>
    <t>- Vodorovné madlo pro ZTP</t>
  </si>
  <si>
    <t>Vnější jednokřídlé plné hladké dveře s otevíravě sklopným nadsvětlíkem 1080x2925 ,Zasklení čiré,izolační,bezpečnostní,Uw=max.1,2W/m2K</t>
  </si>
  <si>
    <t>-2065400295</t>
  </si>
  <si>
    <t>Ext. klika - Int. klika</t>
  </si>
  <si>
    <t>Vnější sloupko-příčková prosklená fasáda (LOP) s integrovanými dveřmi 6950 x 4200,Zasklení čiré,izolační,bezpečnostní,Uw=max.1,1W/m2K</t>
  </si>
  <si>
    <t>-313408843</t>
  </si>
  <si>
    <t>Těsnící práh,navazující lišty,vnější oplechování,kotvení a veškeré příslušenství</t>
  </si>
  <si>
    <t>vybavení dle tabulky výplní</t>
  </si>
  <si>
    <t>Vnější sloupko-příčková prosklená fasáda Al (LOP) s integrovanými dveřmi a lokálními plnými panely 6400x4200,Zasklení čiré,izolační,bezpečnostní,Uw=max.1,1W/m2K</t>
  </si>
  <si>
    <t>-1108284134</t>
  </si>
  <si>
    <t>Těsnící práh pro ZTP,navazující lišty,vnější oplechování,kotvení a veškeré příslušenství</t>
  </si>
  <si>
    <t>vybavení dle tabulky výplní otvorů</t>
  </si>
  <si>
    <t>L2,L3</t>
  </si>
  <si>
    <t>Vnější sloupko-příčková prosklená fasáda(LOP) AL s integrovanými dveřmi 7330 x 4200,Zasklení čiré,izolační,bezpečnostní,Uw=max.1,1W/m2K</t>
  </si>
  <si>
    <t>52668747</t>
  </si>
  <si>
    <t>Vnější sloupko-příčková prosklená fasáda Al s integrovanými dveřmi a oknem 3950 x 4000,Zasklení čiré,izolační,bezpečnostní,Uw=max.1,1W/m2K</t>
  </si>
  <si>
    <t>676203497</t>
  </si>
  <si>
    <t>Vnější sloupko-příčková prosklená fasáda (LOP) s integrovanými dveřmi 2950 x 4000,Zasklení čiré,izolační,bezpečnostní,Uw=max.1,1W/m2K</t>
  </si>
  <si>
    <t>-1748835988</t>
  </si>
  <si>
    <t>767810113</t>
  </si>
  <si>
    <t>Montáž mřížek větracích čtyřhranných průřezu do 0,09 m2</t>
  </si>
  <si>
    <t>-1186242034</t>
  </si>
  <si>
    <t>Z-8-1;Z-8-2</t>
  </si>
  <si>
    <t>400x400</t>
  </si>
  <si>
    <t>767810113Vl</t>
  </si>
  <si>
    <t>Mřížky k VZT</t>
  </si>
  <si>
    <t>-242096914</t>
  </si>
  <si>
    <t>767995111vl</t>
  </si>
  <si>
    <t>Dodávka a montá pororštů včetně nosné konstrukce</t>
  </si>
  <si>
    <t>-1820877843</t>
  </si>
  <si>
    <t>Z-1-1.2,3,</t>
  </si>
  <si>
    <t>krycí pororošty 75*50*6,rozteče 33*33</t>
  </si>
  <si>
    <t>4,5m2</t>
  </si>
  <si>
    <t>767995111Vll</t>
  </si>
  <si>
    <t>Podlaha v kanalizační jímce</t>
  </si>
  <si>
    <t>1507998829</t>
  </si>
  <si>
    <t>Z-1-4</t>
  </si>
  <si>
    <t>Dodávka a montáž podlahy v kanalizačníjímce 1.PP-nosná konstrukce"U!+podlaha pororoštů +akustické uchycení čerpadla-silentbloky</t>
  </si>
  <si>
    <t>767995111VllI</t>
  </si>
  <si>
    <t>Poklop</t>
  </si>
  <si>
    <t>-1947949375</t>
  </si>
  <si>
    <t>Z-6-1</t>
  </si>
  <si>
    <t>Šachtový kryt řadový pro betonáž, uloženo na betonový nebo pozinkovaný podlahový kanál pro vedení kanalizace</t>
  </si>
  <si>
    <t>-403190569</t>
  </si>
  <si>
    <t>774038707</t>
  </si>
  <si>
    <t>776</t>
  </si>
  <si>
    <t>Podlahy povlakové</t>
  </si>
  <si>
    <t>776111111</t>
  </si>
  <si>
    <t>Broušení anhydritového podkladu povlakových podlah</t>
  </si>
  <si>
    <t>485859039</t>
  </si>
  <si>
    <t xml:space="preserve">přlin1+kob1+podl3+podl1+podl4 </t>
  </si>
  <si>
    <t>776111311</t>
  </si>
  <si>
    <t>Vysátí podkladu povlakových podlah</t>
  </si>
  <si>
    <t>-1922871562</t>
  </si>
  <si>
    <t>776141112</t>
  </si>
  <si>
    <t>Vyrovnání podkladu povlakových podlah stěrkou pevnosti 20 MPa tl 5 mm</t>
  </si>
  <si>
    <t>1884493108</t>
  </si>
  <si>
    <t>vystěrkování všech podlah do požadované roviny</t>
  </si>
  <si>
    <t>podl2</t>
  </si>
  <si>
    <t>776211131</t>
  </si>
  <si>
    <t>Lepení textilních pásů tkaných</t>
  </si>
  <si>
    <t>-1224339448</t>
  </si>
  <si>
    <t>697510840</t>
  </si>
  <si>
    <t>koberec tkaná smyčka, role 4m, vlákno PA 1100g/m2, zátěž 33, Cfl-S1, útlum 26 dB</t>
  </si>
  <si>
    <t>725752468</t>
  </si>
  <si>
    <t>33,52*1,1 'Přepočtené koeficientem množství</t>
  </si>
  <si>
    <t>776251111</t>
  </si>
  <si>
    <t>Lepení pásů z přírodního linolea (marmolea) standardním lepidlem</t>
  </si>
  <si>
    <t>-402383527</t>
  </si>
  <si>
    <t>668,75-327,7</t>
  </si>
  <si>
    <t>28411069</t>
  </si>
  <si>
    <t>linoleum přírodní ze 100% dřevité moučky, tl. 2,50 mm, zátěž 34/43, R9, Cfl S1</t>
  </si>
  <si>
    <t>-226229304</t>
  </si>
  <si>
    <t>341,05*1,1 'Přepočtené koeficientem množství</t>
  </si>
  <si>
    <t>776421111</t>
  </si>
  <si>
    <t>Montáž obvodových lišt lepením</t>
  </si>
  <si>
    <t>1625976053</t>
  </si>
  <si>
    <t>kob1+přlin1</t>
  </si>
  <si>
    <t>284110100</t>
  </si>
  <si>
    <t>lišta speciální soklová PVC 10340 20 x 100 mm role 50 m</t>
  </si>
  <si>
    <t>48295693</t>
  </si>
  <si>
    <t>374,35*1,02 'Přepočtené koeficientem množství</t>
  </si>
  <si>
    <t>998776102</t>
  </si>
  <si>
    <t>Přesun hmot tonážní pro podlahy povlakové v objektech v do 12 m</t>
  </si>
  <si>
    <t>582218892</t>
  </si>
  <si>
    <t>998776181</t>
  </si>
  <si>
    <t>Příplatek k přesunu hmot tonážní 776 prováděný bez použití mechanizace</t>
  </si>
  <si>
    <t>-1220635110</t>
  </si>
  <si>
    <t>777</t>
  </si>
  <si>
    <t>Podlahy lité</t>
  </si>
  <si>
    <t>777111111</t>
  </si>
  <si>
    <t>Vysátí podkladu před provedením lité podlahy</t>
  </si>
  <si>
    <t>-1016372378</t>
  </si>
  <si>
    <t>podl1+podl3</t>
  </si>
  <si>
    <t>777111123</t>
  </si>
  <si>
    <t>Strojní broušení podkladu před provedením lité podlahy</t>
  </si>
  <si>
    <t>1886453358</t>
  </si>
  <si>
    <t>777131111</t>
  </si>
  <si>
    <t>Penetrační epoxidový nátěr podlahy plněný pískem</t>
  </si>
  <si>
    <t>-1116789195</t>
  </si>
  <si>
    <t>777510003</t>
  </si>
  <si>
    <t>Podlahy ze stěrky epoxidové systém tl 2 mm</t>
  </si>
  <si>
    <t>691483579</t>
  </si>
  <si>
    <t>285,49-27,56</t>
  </si>
  <si>
    <t>777511103</t>
  </si>
  <si>
    <t>Krycí epoxidová stěrka tloušťky přes 1 do 2 mm dekorativní lité podlahy</t>
  </si>
  <si>
    <t>1688951233</t>
  </si>
  <si>
    <t>777612101</t>
  </si>
  <si>
    <t>Uzavírací epoxidový barevný nátěr podlahy</t>
  </si>
  <si>
    <t>1472573703</t>
  </si>
  <si>
    <t>998777102</t>
  </si>
  <si>
    <t>Přesun hmot tonážní pro podlahy lité v objektech v do 12 m</t>
  </si>
  <si>
    <t>-1567251315</t>
  </si>
  <si>
    <t>998777181</t>
  </si>
  <si>
    <t>Příplatek k přesunu hmot tonážní 777 prováděný bez použití mechanizace</t>
  </si>
  <si>
    <t>-222779464</t>
  </si>
  <si>
    <t>2,177*3 'Přepočtené koeficientem množství</t>
  </si>
  <si>
    <t>781</t>
  </si>
  <si>
    <t>Dokončovací práce - obklady</t>
  </si>
  <si>
    <t>781473112</t>
  </si>
  <si>
    <t>Montáž obkladů vnitřních keramických hladkých do 12 ks/m2 lepených standardním lepidlem</t>
  </si>
  <si>
    <t>-1375054425</t>
  </si>
  <si>
    <t>Obklad lepený do výšky 2,25m</t>
  </si>
  <si>
    <t>302,2-60</t>
  </si>
  <si>
    <t>597610000</t>
  </si>
  <si>
    <t>obkladačky keramické dle vlastního výběru investora</t>
  </si>
  <si>
    <t>-224543610</t>
  </si>
  <si>
    <t>242,2*1,1 'Přepočtené koeficientem množství</t>
  </si>
  <si>
    <t>781479191</t>
  </si>
  <si>
    <t>Příplatek k montáži obkladů vnitřních keramických hladkých za plochu do 10 m2</t>
  </si>
  <si>
    <t>1240626805</t>
  </si>
  <si>
    <t>781491012</t>
  </si>
  <si>
    <t>Montáž zrcadel plochy přes 1 m2 lepených silikonovým tmelem na podkladní omítku</t>
  </si>
  <si>
    <t>-1364196993</t>
  </si>
  <si>
    <t>0,6*0,9*2</t>
  </si>
  <si>
    <t>0,9*0,6</t>
  </si>
  <si>
    <t>0,9*1,8</t>
  </si>
  <si>
    <t>0,4*0,6</t>
  </si>
  <si>
    <t>1,75*0,9</t>
  </si>
  <si>
    <t>1,8*0,9</t>
  </si>
  <si>
    <t>1,2*0,9</t>
  </si>
  <si>
    <t>63465134</t>
  </si>
  <si>
    <t>zrcadlo nemontované bronzové tl4mm max. rozměr 3210x2250mm</t>
  </si>
  <si>
    <t>-2144153058</t>
  </si>
  <si>
    <t>9,915*1,1 'Přepočtené koeficientem množství</t>
  </si>
  <si>
    <t>781491021</t>
  </si>
  <si>
    <t>Montáž zrcadel plochy do 1 m2 lepených silikonovým tmelem na keramický obklad</t>
  </si>
  <si>
    <t>1226432215</t>
  </si>
  <si>
    <t>2+5+3+3</t>
  </si>
  <si>
    <t>634651220</t>
  </si>
  <si>
    <t>zrcadlo nemontované čiré tl. 3 mm, max. rozměr 3210 x 2250 mm</t>
  </si>
  <si>
    <t>528666127</t>
  </si>
  <si>
    <t>13*1,1 'Přepočtené koeficientem množství</t>
  </si>
  <si>
    <t>781494111</t>
  </si>
  <si>
    <t>Plastové profily rohové lepené flexibilním lepidlem</t>
  </si>
  <si>
    <t>1714259134</t>
  </si>
  <si>
    <t>781494511</t>
  </si>
  <si>
    <t>Plastové profily ukončovací lepené flexibilním lepidlem</t>
  </si>
  <si>
    <t>481759420</t>
  </si>
  <si>
    <t>5,1*2+4,7*2</t>
  </si>
  <si>
    <t>9*5</t>
  </si>
  <si>
    <t>4,3*6+3,65*5</t>
  </si>
  <si>
    <t>781495111</t>
  </si>
  <si>
    <t>Penetrace podkladu vnitřních obkladů</t>
  </si>
  <si>
    <t>725331743</t>
  </si>
  <si>
    <t>283293040</t>
  </si>
  <si>
    <t>páska těsnící jednostranně lepící parotěsných folií 3x30 mm</t>
  </si>
  <si>
    <t>1456599504</t>
  </si>
  <si>
    <t>290*1,1 'Přepočtené koeficientem množství</t>
  </si>
  <si>
    <t>781495115</t>
  </si>
  <si>
    <t>Spárování vnitřních obkladů silikonem</t>
  </si>
  <si>
    <t>-1966003003</t>
  </si>
  <si>
    <t>781495146</t>
  </si>
  <si>
    <t>Průnik obkladem kruhový do DN 90 s izolací</t>
  </si>
  <si>
    <t>-182422792</t>
  </si>
  <si>
    <t>6*5+21*5+12*5+2*5</t>
  </si>
  <si>
    <t>781495185</t>
  </si>
  <si>
    <t>Řezání rovné keramických obkládaček</t>
  </si>
  <si>
    <t>-216447122</t>
  </si>
  <si>
    <t>Obkl1*4</t>
  </si>
  <si>
    <t>998781102</t>
  </si>
  <si>
    <t>Přesun hmot tonážní pro obklady keramické v objektech v do 12 m</t>
  </si>
  <si>
    <t>-1193982031</t>
  </si>
  <si>
    <t>998781181</t>
  </si>
  <si>
    <t>Příplatek k přesunu hmot tonážní 781 prováděný bez použití mechanizace</t>
  </si>
  <si>
    <t>502207560</t>
  </si>
  <si>
    <t>783</t>
  </si>
  <si>
    <t>Dokončovací práce - nátěry</t>
  </si>
  <si>
    <t>783801403</t>
  </si>
  <si>
    <t>Oprášení omítek před provedením nátěru</t>
  </si>
  <si>
    <t>-1541918587</t>
  </si>
  <si>
    <t>Přepočtené koeficientem množství I.etapa 70%</t>
  </si>
  <si>
    <t>415,6*0,7 'Přepočtené koeficientem množství</t>
  </si>
  <si>
    <t>783823155</t>
  </si>
  <si>
    <t>Penetrační silikonový nátěr hrubých betonových povrchů a hrubých, rýhovaných a škrábaných omítek</t>
  </si>
  <si>
    <t>-1882298164</t>
  </si>
  <si>
    <t>I.etapa 70% výměry</t>
  </si>
  <si>
    <t>783827225</t>
  </si>
  <si>
    <t>Krycí jednonásobný silikonový hrubých betonových povrchů nebo hrubých omítek</t>
  </si>
  <si>
    <t>14646188</t>
  </si>
  <si>
    <t>Nátěr pohledového betonu</t>
  </si>
  <si>
    <t>dvojnásobný</t>
  </si>
  <si>
    <t>I.etapa 70% množství</t>
  </si>
  <si>
    <t>332,8+82,8</t>
  </si>
  <si>
    <t>784</t>
  </si>
  <si>
    <t>Dokončovací práce - malby a tapety</t>
  </si>
  <si>
    <t>784181101</t>
  </si>
  <si>
    <t>Základní akrylátová jednonásobná penetrace podkladu v místnostech výšky do 3,80m</t>
  </si>
  <si>
    <t>-2004840889</t>
  </si>
  <si>
    <t>I.etapa 40% prací</t>
  </si>
  <si>
    <t>Bílá barva</t>
  </si>
  <si>
    <t>otěruvzdorná barva</t>
  </si>
  <si>
    <t>mal3</t>
  </si>
  <si>
    <t>29,43</t>
  </si>
  <si>
    <t>mal1</t>
  </si>
  <si>
    <t>3028,48*0,4 'Přepočtené koeficientem množství</t>
  </si>
  <si>
    <t>784221103</t>
  </si>
  <si>
    <t>Dvojnásobné bílé malby  ze směsí za sucha dobře otěruvzdorných v místnostech do 5,00 m</t>
  </si>
  <si>
    <t>1160950898</t>
  </si>
  <si>
    <t>2999,05*0,4 'Přepočtené koeficientem množství</t>
  </si>
  <si>
    <t>222/2021/KCVod - Domovní vodovod,zařizovací předměty</t>
  </si>
  <si>
    <t>722 - Zdravotechnika - vnitřní vodovod</t>
  </si>
  <si>
    <t>4240 - Požární vodovod</t>
  </si>
  <si>
    <t>422 - Instalační materiál,zařizovací předměty</t>
  </si>
  <si>
    <t xml:space="preserve">    4221 - Ventily</t>
  </si>
  <si>
    <t xml:space="preserve">    4222 - Vnitřní vybavení</t>
  </si>
  <si>
    <t xml:space="preserve">    4223 - Vodovodní potrubí 
</t>
  </si>
  <si>
    <t xml:space="preserve">    4224 - Potrubní izolace, síla stěny 9 a 13 mm
</t>
  </si>
  <si>
    <t xml:space="preserve">    4225 - Potrubní izolace , síla stěny 20 a 30 mm
</t>
  </si>
  <si>
    <t>423 - Zařizovací předměty</t>
  </si>
  <si>
    <t xml:space="preserve">    4226 - Dřezy</t>
  </si>
  <si>
    <t xml:space="preserve">    4227 - Umyvadla,baterie</t>
  </si>
  <si>
    <t xml:space="preserve">    4228 - Pisoáry</t>
  </si>
  <si>
    <t xml:space="preserve">    4229 - WC</t>
  </si>
  <si>
    <t xml:space="preserve">    42210 - Výlevka</t>
  </si>
  <si>
    <t xml:space="preserve">    4230 - Sprchové kouty</t>
  </si>
  <si>
    <t>722</t>
  </si>
  <si>
    <t>Zdravotechnika - vnitřní vodovod</t>
  </si>
  <si>
    <t>72200001</t>
  </si>
  <si>
    <t>Montážní práce vnitřního vodovodu a zařizovacích předmětů ,požárního vodovodu</t>
  </si>
  <si>
    <t>656843957</t>
  </si>
  <si>
    <t>85% plánovaných prací</t>
  </si>
  <si>
    <t>Kompletní montážní práce</t>
  </si>
  <si>
    <t>vnitřního vodovodu a zařizovacích předmětů</t>
  </si>
  <si>
    <t>1*0,85 'Přepočtené koeficientem množství</t>
  </si>
  <si>
    <t>722290215</t>
  </si>
  <si>
    <t>Zkouška těsnosti vodovodního potrubí hrdlového nebo přírubového do DN 100,včetně požárního vodovodu</t>
  </si>
  <si>
    <t>-247071651</t>
  </si>
  <si>
    <t>600+37</t>
  </si>
  <si>
    <t>4240</t>
  </si>
  <si>
    <t>Požární vodovod</t>
  </si>
  <si>
    <t>42400065</t>
  </si>
  <si>
    <t>Požární hydrant D25 19/30 Rozměry a povrchovou úpravu hydrantových skříní je nutno koordinovat se stavební částí.</t>
  </si>
  <si>
    <t>67121878</t>
  </si>
  <si>
    <t>42400066</t>
  </si>
  <si>
    <t xml:space="preserve">K. K. - 5/4" s vypouštěním </t>
  </si>
  <si>
    <t>1986139326</t>
  </si>
  <si>
    <t>42400067</t>
  </si>
  <si>
    <t xml:space="preserve">zpětná klapka – 5/4“ </t>
  </si>
  <si>
    <t>1367784697</t>
  </si>
  <si>
    <t>42400068</t>
  </si>
  <si>
    <t>ocelové potrubí pozinkované, včetně tvarovek a upevnění DN25</t>
  </si>
  <si>
    <t>520033782</t>
  </si>
  <si>
    <t>42400069</t>
  </si>
  <si>
    <t>ocelové potrubí pozinkované, včetně tvarovek a upevnění DN32</t>
  </si>
  <si>
    <t>1213867312</t>
  </si>
  <si>
    <t>42400070</t>
  </si>
  <si>
    <t>Tvarovky, fitinky, zástřiky, přechody</t>
  </si>
  <si>
    <t>-862609112</t>
  </si>
  <si>
    <t>42400071</t>
  </si>
  <si>
    <t>DG 32 x9</t>
  </si>
  <si>
    <t>1949791318</t>
  </si>
  <si>
    <t>42400072</t>
  </si>
  <si>
    <t>DG 40 x 9</t>
  </si>
  <si>
    <t>-670731837</t>
  </si>
  <si>
    <t>42400073</t>
  </si>
  <si>
    <t>závěsy, kotvení, upevnění, objímky</t>
  </si>
  <si>
    <t>847316665</t>
  </si>
  <si>
    <t>422</t>
  </si>
  <si>
    <t>Instalační materiál,zařizovací předměty</t>
  </si>
  <si>
    <t>4221</t>
  </si>
  <si>
    <t>Ventily</t>
  </si>
  <si>
    <t>42210001</t>
  </si>
  <si>
    <t>Zpětný ventil– 1"</t>
  </si>
  <si>
    <t>42210002</t>
  </si>
  <si>
    <t>Zpětný ventil  – 3/4"</t>
  </si>
  <si>
    <t>42210003</t>
  </si>
  <si>
    <t>K. K. - 3/4"</t>
  </si>
  <si>
    <t>42210004</t>
  </si>
  <si>
    <t>K. K. - 1"</t>
  </si>
  <si>
    <t>42210005</t>
  </si>
  <si>
    <t xml:space="preserve">K. K. - 1/2" </t>
  </si>
  <si>
    <t>-1265020073</t>
  </si>
  <si>
    <t>42210006</t>
  </si>
  <si>
    <t xml:space="preserve">K. K. -1/2 " s vypouštěním </t>
  </si>
  <si>
    <t>893112441</t>
  </si>
  <si>
    <t>42210007</t>
  </si>
  <si>
    <t xml:space="preserve">K. K. - 3/4" s vypouštěním </t>
  </si>
  <si>
    <t>42210008</t>
  </si>
  <si>
    <t xml:space="preserve">K. K. - 1" s vypouštěním </t>
  </si>
  <si>
    <t>42200009</t>
  </si>
  <si>
    <t xml:space="preserve">K. K. - 6/4" s vypouštěním </t>
  </si>
  <si>
    <t>4222</t>
  </si>
  <si>
    <t>42220010</t>
  </si>
  <si>
    <t>Expanzní nádoba  DD 18/10</t>
  </si>
  <si>
    <t>42220011</t>
  </si>
  <si>
    <t>Připojení flowjet 3/4“</t>
  </si>
  <si>
    <t>42220012</t>
  </si>
  <si>
    <t>Pojišťovací ventil DN15 x DN20 (0,6 MPa)</t>
  </si>
  <si>
    <t>42220013</t>
  </si>
  <si>
    <t>Redukční ventil DN25 (0,4 MPa)</t>
  </si>
  <si>
    <t>42220014</t>
  </si>
  <si>
    <t>Filtr-DN20</t>
  </si>
  <si>
    <t>42220015</t>
  </si>
  <si>
    <t>tlakoměr</t>
  </si>
  <si>
    <t>42220016</t>
  </si>
  <si>
    <t>teploměr</t>
  </si>
  <si>
    <t>42220017</t>
  </si>
  <si>
    <t>K. K. rohový DN15 x DN10</t>
  </si>
  <si>
    <t>42220018</t>
  </si>
  <si>
    <t>K. K. rohový DN15 x DN15</t>
  </si>
  <si>
    <t>-161073846</t>
  </si>
  <si>
    <t>42220019</t>
  </si>
  <si>
    <t>P. K. K. rohový DN15 x DN20</t>
  </si>
  <si>
    <t>842700771</t>
  </si>
  <si>
    <t>42220020</t>
  </si>
  <si>
    <t>Směšovací ventil R156-DN25</t>
  </si>
  <si>
    <t>42220021</t>
  </si>
  <si>
    <t>Cirkulační ventil MTCV-15</t>
  </si>
  <si>
    <t>-1027799724</t>
  </si>
  <si>
    <t>42220022</t>
  </si>
  <si>
    <t>Zahradní mrazuvzdorný ventil DN15</t>
  </si>
  <si>
    <t>-364492465</t>
  </si>
  <si>
    <t>42220023</t>
  </si>
  <si>
    <t xml:space="preserve">K. K. zahradní na hadici - 1/2" x 1/2", chrom </t>
  </si>
  <si>
    <t>-2454987</t>
  </si>
  <si>
    <t>42220024</t>
  </si>
  <si>
    <t>Cirkulační čarpadlo  Z15 TT</t>
  </si>
  <si>
    <t>-2048039004</t>
  </si>
  <si>
    <t>42220025</t>
  </si>
  <si>
    <t>Spínací hodiny</t>
  </si>
  <si>
    <t>626699431</t>
  </si>
  <si>
    <t>42220026</t>
  </si>
  <si>
    <t>Dvířka 300/300mm</t>
  </si>
  <si>
    <t>-1185627755</t>
  </si>
  <si>
    <t>42220027</t>
  </si>
  <si>
    <t>Dvířka 200/200mm</t>
  </si>
  <si>
    <t>2102883939</t>
  </si>
  <si>
    <t>4223</t>
  </si>
  <si>
    <t xml:space="preserve">Vodovodní potrubí 
</t>
  </si>
  <si>
    <t>42230028</t>
  </si>
  <si>
    <t>trubka DN15 (20/2,3)</t>
  </si>
  <si>
    <t>42230029</t>
  </si>
  <si>
    <t>trubka DN20 (25/2,8)</t>
  </si>
  <si>
    <t>42230030</t>
  </si>
  <si>
    <t>trubka DN25 (32/3,6)</t>
  </si>
  <si>
    <t>42230031</t>
  </si>
  <si>
    <t>trubka DN32 (40/4,5)</t>
  </si>
  <si>
    <t>1420755005</t>
  </si>
  <si>
    <t>42230032</t>
  </si>
  <si>
    <t>trubka DN40 (50/5,6)</t>
  </si>
  <si>
    <t>1942519306</t>
  </si>
  <si>
    <t>42230033</t>
  </si>
  <si>
    <t>trubka DN50 (63/7,1)</t>
  </si>
  <si>
    <t>174621838</t>
  </si>
  <si>
    <t>42230034</t>
  </si>
  <si>
    <t>soubor</t>
  </si>
  <si>
    <t>4224</t>
  </si>
  <si>
    <t xml:space="preserve">Potrubní izolace, síla stěny 9 a 13 mm
</t>
  </si>
  <si>
    <t>42240035</t>
  </si>
  <si>
    <t>DG 20 x 9</t>
  </si>
  <si>
    <t>1208283709</t>
  </si>
  <si>
    <t>42240036</t>
  </si>
  <si>
    <t>DG 25 x 9</t>
  </si>
  <si>
    <t>1689536981</t>
  </si>
  <si>
    <t>42240037</t>
  </si>
  <si>
    <t>DG 32 x 9</t>
  </si>
  <si>
    <t>-1702988441</t>
  </si>
  <si>
    <t>42240038</t>
  </si>
  <si>
    <t>42240039</t>
  </si>
  <si>
    <t>DG 50 x 13</t>
  </si>
  <si>
    <t>42240040</t>
  </si>
  <si>
    <t>DG 25 x 13</t>
  </si>
  <si>
    <t>4225</t>
  </si>
  <si>
    <t xml:space="preserve">Potrubní izolace , síla stěny 20 a 30 mm
</t>
  </si>
  <si>
    <t>42250041</t>
  </si>
  <si>
    <t>DG 22 x 20</t>
  </si>
  <si>
    <t>42250042</t>
  </si>
  <si>
    <t>DG 28 x 20</t>
  </si>
  <si>
    <t>42250043</t>
  </si>
  <si>
    <t>DG 35 x 30</t>
  </si>
  <si>
    <t>42250044</t>
  </si>
  <si>
    <t>DG 42 x 30</t>
  </si>
  <si>
    <t>-1758127487</t>
  </si>
  <si>
    <t>42250045</t>
  </si>
  <si>
    <t>DG 54 x 30</t>
  </si>
  <si>
    <t>-778090243</t>
  </si>
  <si>
    <t>423</t>
  </si>
  <si>
    <t>Zařizovací předměty</t>
  </si>
  <si>
    <t>4226</t>
  </si>
  <si>
    <t>Dřezy</t>
  </si>
  <si>
    <t>4220034</t>
  </si>
  <si>
    <t>6-3</t>
  </si>
  <si>
    <t>4220034.1</t>
  </si>
  <si>
    <t>Dřez nerezový vestavný</t>
  </si>
  <si>
    <t>-1807308146</t>
  </si>
  <si>
    <t>4220035</t>
  </si>
  <si>
    <t>Dřezový sifon</t>
  </si>
  <si>
    <t>-1292302263</t>
  </si>
  <si>
    <t>4220036</t>
  </si>
  <si>
    <t>Dřezová stojánková jednopáková baterie otočná</t>
  </si>
  <si>
    <t>2033824638</t>
  </si>
  <si>
    <t>4227</t>
  </si>
  <si>
    <t>Umyvadla,baterie</t>
  </si>
  <si>
    <t>4220038</t>
  </si>
  <si>
    <t xml:space="preserve">Umyvadlová stojánková jednopáková baterie s automatickou výpustí </t>
  </si>
  <si>
    <t>-1669392485</t>
  </si>
  <si>
    <t>17-4</t>
  </si>
  <si>
    <t>4220039</t>
  </si>
  <si>
    <t>Montážní příslušenství – šrouby</t>
  </si>
  <si>
    <t>-175264724</t>
  </si>
  <si>
    <t>16-4</t>
  </si>
  <si>
    <t>4220040</t>
  </si>
  <si>
    <t>Umyvadlový sifon chrom -  (pro automatickou výpust)</t>
  </si>
  <si>
    <t>-1393394246</t>
  </si>
  <si>
    <t>4220041</t>
  </si>
  <si>
    <t>umyvadlo klasické 500mm s otvorem a přepadem bílá 5661B003-0001 včetně krytu na sifon</t>
  </si>
  <si>
    <t>769276758</t>
  </si>
  <si>
    <t>2+7+5+1+1-4</t>
  </si>
  <si>
    <t>4220044</t>
  </si>
  <si>
    <t>884350325</t>
  </si>
  <si>
    <t>4220045</t>
  </si>
  <si>
    <t xml:space="preserve">Umyvadlo invalidní 60cm </t>
  </si>
  <si>
    <t>2127321735</t>
  </si>
  <si>
    <t>4220046</t>
  </si>
  <si>
    <t>1068981656</t>
  </si>
  <si>
    <t>4220048</t>
  </si>
  <si>
    <t>Podomítkový sifon</t>
  </si>
  <si>
    <t>1742910225</t>
  </si>
  <si>
    <t>4220049</t>
  </si>
  <si>
    <t xml:space="preserve">Připojovací souprava 5/4“ </t>
  </si>
  <si>
    <t>-260323587</t>
  </si>
  <si>
    <t>4228</t>
  </si>
  <si>
    <t>Pisoáry</t>
  </si>
  <si>
    <t>4220051</t>
  </si>
  <si>
    <t>napájecí zdroj 230 V</t>
  </si>
  <si>
    <t>1871898125</t>
  </si>
  <si>
    <t>4220052</t>
  </si>
  <si>
    <t>pisoár 31x39 , bílý</t>
  </si>
  <si>
    <t>-1101707755</t>
  </si>
  <si>
    <t>1+3+1-1</t>
  </si>
  <si>
    <t>55161308</t>
  </si>
  <si>
    <t>Zápachový sifon vnitřní k pisoáru</t>
  </si>
  <si>
    <t>1800339583</t>
  </si>
  <si>
    <t>5-1</t>
  </si>
  <si>
    <t>4220053</t>
  </si>
  <si>
    <t>montážní šrouby k připevnění pisoáru</t>
  </si>
  <si>
    <t>pár</t>
  </si>
  <si>
    <t>2093482109</t>
  </si>
  <si>
    <t>4229</t>
  </si>
  <si>
    <t>WC</t>
  </si>
  <si>
    <t>4220054</t>
  </si>
  <si>
    <t xml:space="preserve">závěsné WC 365x540mm,  bílá </t>
  </si>
  <si>
    <t>-2130369164</t>
  </si>
  <si>
    <t>2+8+4-3</t>
  </si>
  <si>
    <t>4220055</t>
  </si>
  <si>
    <t xml:space="preserve">kompatibilní sedátko: </t>
  </si>
  <si>
    <t>-172376047</t>
  </si>
  <si>
    <t>14-3</t>
  </si>
  <si>
    <t>554310960</t>
  </si>
  <si>
    <t>dávkovač tekutého mýdla elektronický  - 2600 ml</t>
  </si>
  <si>
    <t>1506909066</t>
  </si>
  <si>
    <t>podkroví</t>
  </si>
  <si>
    <t>554310900</t>
  </si>
  <si>
    <t>zásobníky toaletních papírů nerez d = 310 mm</t>
  </si>
  <si>
    <t>2075859789</t>
  </si>
  <si>
    <t>15-3</t>
  </si>
  <si>
    <t>554310600</t>
  </si>
  <si>
    <t>osušovač rukou elektrický SLO 01L bílý kryt</t>
  </si>
  <si>
    <t>1444765474</t>
  </si>
  <si>
    <t>11-3</t>
  </si>
  <si>
    <t>554310840</t>
  </si>
  <si>
    <t>zásobníky papírových ručníků skládaných nerezové provedení Z 202</t>
  </si>
  <si>
    <t>1141400275</t>
  </si>
  <si>
    <t>554310820</t>
  </si>
  <si>
    <t>koš odpadkový drátěný závěsný 350x290x190, nerezový</t>
  </si>
  <si>
    <t>1091437363</t>
  </si>
  <si>
    <t>4220056</t>
  </si>
  <si>
    <t>příslušenství - k závěsnému klozetu</t>
  </si>
  <si>
    <t>1839228757</t>
  </si>
  <si>
    <t>4220057</t>
  </si>
  <si>
    <t>zvukoizolační vložka k WC</t>
  </si>
  <si>
    <t>-140974241</t>
  </si>
  <si>
    <t>4220058</t>
  </si>
  <si>
    <t>WC-modul pro závěsné WC</t>
  </si>
  <si>
    <t>591985021</t>
  </si>
  <si>
    <t>4220059</t>
  </si>
  <si>
    <t>WC ovládací deska - dvojí splachování</t>
  </si>
  <si>
    <t>1852546942</t>
  </si>
  <si>
    <t>4220060</t>
  </si>
  <si>
    <t xml:space="preserve">Závěsný klozet s hlubokým splachováním invalidní </t>
  </si>
  <si>
    <t>-2044467988</t>
  </si>
  <si>
    <t>4220061</t>
  </si>
  <si>
    <t>Klozetové sedátko s poklopem</t>
  </si>
  <si>
    <t>2045249020</t>
  </si>
  <si>
    <t>4220062</t>
  </si>
  <si>
    <t>-1254078312</t>
  </si>
  <si>
    <t>4220063</t>
  </si>
  <si>
    <t xml:space="preserve">WC-modul </t>
  </si>
  <si>
    <t>-1463279208</t>
  </si>
  <si>
    <t>4220064</t>
  </si>
  <si>
    <t>WC ovládací deska  - dvojí splachování</t>
  </si>
  <si>
    <t>1769957087</t>
  </si>
  <si>
    <t>4220065</t>
  </si>
  <si>
    <t>-1834473424</t>
  </si>
  <si>
    <t>4220066</t>
  </si>
  <si>
    <t xml:space="preserve">sklopné madlo </t>
  </si>
  <si>
    <t>1691034559</t>
  </si>
  <si>
    <t>42210</t>
  </si>
  <si>
    <t>Výlevka</t>
  </si>
  <si>
    <t>4220067</t>
  </si>
  <si>
    <t>Výlevka se sklopnou mřížkou + Nádržka splachovací 9 l</t>
  </si>
  <si>
    <t>1279936206</t>
  </si>
  <si>
    <t>4-1</t>
  </si>
  <si>
    <t>4220068</t>
  </si>
  <si>
    <t xml:space="preserve">Dřezová nástěnná jednopáková baterie s ramínkem </t>
  </si>
  <si>
    <t>1792170536</t>
  </si>
  <si>
    <t>2-1</t>
  </si>
  <si>
    <t>4220069</t>
  </si>
  <si>
    <t>Montážní příslušenství-šrouby</t>
  </si>
  <si>
    <t>1866954995</t>
  </si>
  <si>
    <t>4-3</t>
  </si>
  <si>
    <t>4230</t>
  </si>
  <si>
    <t>Sprchové kouty</t>
  </si>
  <si>
    <t>423001</t>
  </si>
  <si>
    <t>Sprchový kout vestavěný čtvercový 90,zástěna sklo</t>
  </si>
  <si>
    <t>1441162742</t>
  </si>
  <si>
    <t>423002</t>
  </si>
  <si>
    <t>Sprchový kout vestavěný čtvercový 80,zástěna sklo</t>
  </si>
  <si>
    <t>-837468878</t>
  </si>
  <si>
    <t>42302</t>
  </si>
  <si>
    <t xml:space="preserve">Baterie sprchová </t>
  </si>
  <si>
    <t>-1689047428</t>
  </si>
  <si>
    <t>42303</t>
  </si>
  <si>
    <t>Odtoková souprava</t>
  </si>
  <si>
    <t>1534400400</t>
  </si>
  <si>
    <t>Žlb1</t>
  </si>
  <si>
    <t>žlaby</t>
  </si>
  <si>
    <t>222/2021/KCpr - Přípojky kanalizace a vodovodu</t>
  </si>
  <si>
    <t>8.1. - VODOVODNÍ PŘÍPOJKA</t>
  </si>
  <si>
    <t xml:space="preserve">    8.1.1. - Materiál</t>
  </si>
  <si>
    <t xml:space="preserve">    8.1.2. - Montáž,zkoušky</t>
  </si>
  <si>
    <t>8.2. - KANALIZAČNÍ PŘÍPOJKA</t>
  </si>
  <si>
    <t>8.3. - PŘELOŽKA TLAKOVÉ KANALIZACE</t>
  </si>
  <si>
    <t xml:space="preserve">    8.3.1. - Montáže</t>
  </si>
  <si>
    <t>8.4. - VODOVODNÍ PŘÍPOJKA PRO VODNÍ PRVEK</t>
  </si>
  <si>
    <t>9 - Ostatní konstrukce a práce, bourání</t>
  </si>
  <si>
    <t xml:space="preserve">    9.1. - Odvodňovací žlaby</t>
  </si>
  <si>
    <t>8.1.</t>
  </si>
  <si>
    <t>VODOVODNÍ PŘÍPOJKA</t>
  </si>
  <si>
    <t>8.1.1.</t>
  </si>
  <si>
    <t>Materiál</t>
  </si>
  <si>
    <t>Pol22</t>
  </si>
  <si>
    <t xml:space="preserve">Navrtávací pas  </t>
  </si>
  <si>
    <t>Pol23</t>
  </si>
  <si>
    <t xml:space="preserve">Šoupátko pro domovní přípojky </t>
  </si>
  <si>
    <t>Pol24</t>
  </si>
  <si>
    <t xml:space="preserve">Zemní teleskopická souprava </t>
  </si>
  <si>
    <t>Pol25</t>
  </si>
  <si>
    <t xml:space="preserve">Teleskopický uliční poklop </t>
  </si>
  <si>
    <t>Pol26</t>
  </si>
  <si>
    <t xml:space="preserve">Podkladová deska </t>
  </si>
  <si>
    <t>Pol27</t>
  </si>
  <si>
    <t>Přechodka D63/DN50</t>
  </si>
  <si>
    <t>Pol28</t>
  </si>
  <si>
    <t xml:space="preserve">K. K. - 2" </t>
  </si>
  <si>
    <t>Pol29</t>
  </si>
  <si>
    <t xml:space="preserve">K. K. - 2" s vypouštěním </t>
  </si>
  <si>
    <t>Pol30</t>
  </si>
  <si>
    <t>Zpětný ventil  – 2"</t>
  </si>
  <si>
    <t>Pol31</t>
  </si>
  <si>
    <t>Filtr závitový EMS – 2“</t>
  </si>
  <si>
    <t>Pol32</t>
  </si>
  <si>
    <t>Vodoměr Qn=6,0 m3/hod</t>
  </si>
  <si>
    <t>Pol33</t>
  </si>
  <si>
    <t>Potrubí PE100RC,SDR11  D63/5,8</t>
  </si>
  <si>
    <t>Pol34</t>
  </si>
  <si>
    <t>PE koleno d63/90o</t>
  </si>
  <si>
    <t>Pol35</t>
  </si>
  <si>
    <t>Signalizační vodič</t>
  </si>
  <si>
    <t>Pol36</t>
  </si>
  <si>
    <t>Výstražná folie</t>
  </si>
  <si>
    <t>Pol37</t>
  </si>
  <si>
    <t>chránička DN100</t>
  </si>
  <si>
    <t>Pol38</t>
  </si>
  <si>
    <t>drobný montážní a kotevní materiál</t>
  </si>
  <si>
    <t>8.1.2.</t>
  </si>
  <si>
    <t>Montáž,zkoušky</t>
  </si>
  <si>
    <t>Pol39</t>
  </si>
  <si>
    <t>Tlakové zkoušky vodovodu</t>
  </si>
  <si>
    <t>Pol40</t>
  </si>
  <si>
    <t>Proplach a dezinfekce potrubí</t>
  </si>
  <si>
    <t>Pol41</t>
  </si>
  <si>
    <t>montáž vodovodní přípojky</t>
  </si>
  <si>
    <t>8.2.</t>
  </si>
  <si>
    <t>KANALIZAČNÍ PŘÍPOJKA</t>
  </si>
  <si>
    <t>Pol42</t>
  </si>
  <si>
    <t>Odbočka 300/200/45o</t>
  </si>
  <si>
    <t>Pol43</t>
  </si>
  <si>
    <t>Koleno kamenina 200/45°</t>
  </si>
  <si>
    <t>Pol44</t>
  </si>
  <si>
    <t>Potrubí kamenina DN200, třída C240</t>
  </si>
  <si>
    <t>Pol45</t>
  </si>
  <si>
    <t>Vstupní revizní šachta splaškové kanalizace DN1000 - prefabrikát, mat. beton, hl. Šachty 1,63mm</t>
  </si>
  <si>
    <t>Pol46</t>
  </si>
  <si>
    <t>Poklop DN600 tř. zatížení D, včetně rámu</t>
  </si>
  <si>
    <t>Pol47</t>
  </si>
  <si>
    <t>Zkoušky těsnosti kanalizace</t>
  </si>
  <si>
    <t>Pol48</t>
  </si>
  <si>
    <t>Montáž kanalizační přípojky</t>
  </si>
  <si>
    <t>8.3.</t>
  </si>
  <si>
    <t>PŘELOŽKA TLAKOVÉ KANALIZACE</t>
  </si>
  <si>
    <t>8.3.1.</t>
  </si>
  <si>
    <t>Montáže</t>
  </si>
  <si>
    <t>Pol49</t>
  </si>
  <si>
    <t>zrušení stávající tlakové kanalizace</t>
  </si>
  <si>
    <t>Pol50</t>
  </si>
  <si>
    <t>přeložka stávající kanalizace PE100RC,SDR11 d63/5,8</t>
  </si>
  <si>
    <t>Pol51</t>
  </si>
  <si>
    <t>Tlakové zkoušky kanalizace</t>
  </si>
  <si>
    <t>Pol52</t>
  </si>
  <si>
    <t>8.4.</t>
  </si>
  <si>
    <t>VODOVODNÍ PŘÍPOJKA PRO VODNÍ PRVEK</t>
  </si>
  <si>
    <t>Pol53</t>
  </si>
  <si>
    <t>Pol54</t>
  </si>
  <si>
    <t>Montáž přípojky</t>
  </si>
  <si>
    <t>Pol55</t>
  </si>
  <si>
    <t>Dvířka 200/200 mm</t>
  </si>
  <si>
    <t>Pol56</t>
  </si>
  <si>
    <t>Přechodka D25/DN20</t>
  </si>
  <si>
    <t>Pol57</t>
  </si>
  <si>
    <t>Pol58</t>
  </si>
  <si>
    <t>Zpětný ventil – 3/4"</t>
  </si>
  <si>
    <t>Pol59</t>
  </si>
  <si>
    <t>Potrubí PE100RC,SDR11  D25/3,0</t>
  </si>
  <si>
    <t>Pol60</t>
  </si>
  <si>
    <t>PE koleno d25/90o</t>
  </si>
  <si>
    <t>Pol61</t>
  </si>
  <si>
    <t>chránička DN50</t>
  </si>
  <si>
    <t>9.1.</t>
  </si>
  <si>
    <t>Odvodňovací žlaby</t>
  </si>
  <si>
    <t>935932211</t>
  </si>
  <si>
    <t>Odvodňovací plastový žlab pro zatížení B125 vnitřní š 100 mm s roštem mřížkovým z Pz oceli</t>
  </si>
  <si>
    <t>-913177591</t>
  </si>
  <si>
    <t>Dle výpisu PD</t>
  </si>
  <si>
    <t>OŽ - 1-8</t>
  </si>
  <si>
    <t>včetně žlabové vpusti a kalového dna</t>
  </si>
  <si>
    <t>20+5,5+12+10+18+8+3+4,5</t>
  </si>
  <si>
    <t>935932611</t>
  </si>
  <si>
    <t>Vpusť s kalovým košem pro plastový žlab vnitřní š 100 mm</t>
  </si>
  <si>
    <t>-814276678</t>
  </si>
  <si>
    <t>935932623</t>
  </si>
  <si>
    <t>Mezikus pro kalový koš pro plastový žlab vnitřní š 300 mm</t>
  </si>
  <si>
    <t>-1638587522</t>
  </si>
  <si>
    <t>935932626</t>
  </si>
  <si>
    <t>Svislé odtokové hrdlo pro plastový žlab vnitřní š 100 mm z PP</t>
  </si>
  <si>
    <t>2019562828</t>
  </si>
  <si>
    <t>919535558</t>
  </si>
  <si>
    <t>Obetonování trubního propustku  betonem prostým bez zvýšených nároků na prostředí tř. C 20/25-obetonování odvodňovacích žlabů</t>
  </si>
  <si>
    <t>1954157105</t>
  </si>
  <si>
    <t>Žlb1*0,3*0,2</t>
  </si>
  <si>
    <t>998229111</t>
  </si>
  <si>
    <t>Přesun hmot ruční pro pozemní komunikace s krytem z kameniva, betonu,živice na vzdálenost do 50 m</t>
  </si>
  <si>
    <t>-268061067</t>
  </si>
  <si>
    <t>222/2021/KCkan - Domovní kanalizace</t>
  </si>
  <si>
    <t>721 - DOMOVNÍ KANALIZACE</t>
  </si>
  <si>
    <t xml:space="preserve">    7210001 - Vpusti</t>
  </si>
  <si>
    <t xml:space="preserve">    7210002 - Trubky a tvarovky z tvrdého PVC, řada E pro pokládku do země, s naformátovanými nástrčnými hrdly </t>
  </si>
  <si>
    <t xml:space="preserve">    7210003 - Plastová šachta 400mm litinový plný poklop 12.5t</t>
  </si>
  <si>
    <t xml:space="preserve">    7210004 - Přečerpávací šachta</t>
  </si>
  <si>
    <t xml:space="preserve">    7210005 - Prefabrikovaná filtrační šachta</t>
  </si>
  <si>
    <t xml:space="preserve">    7210006 - Přečerpávací box</t>
  </si>
  <si>
    <t xml:space="preserve">    7210007 - Vsakovací jímka 31,1 m3 (14,4x3,6x0,6)</t>
  </si>
  <si>
    <t xml:space="preserve">    7210008 - Připojovací potrubí kanalizace – HT-system </t>
  </si>
  <si>
    <t xml:space="preserve">    7210009 - Potrubní izolace , síla stěny 5 mm</t>
  </si>
  <si>
    <t xml:space="preserve">    7210010 - Pomocný materiál</t>
  </si>
  <si>
    <t xml:space="preserve">    7210011 - Montáž domovní kanalizace</t>
  </si>
  <si>
    <t>DOMOVNÍ KANALIZACE</t>
  </si>
  <si>
    <t>7210001</t>
  </si>
  <si>
    <t>Vpusti</t>
  </si>
  <si>
    <t>Pol62</t>
  </si>
  <si>
    <t xml:space="preserve">Sifon </t>
  </si>
  <si>
    <t>Pol63</t>
  </si>
  <si>
    <t>podlahová vpust</t>
  </si>
  <si>
    <t>Pol64</t>
  </si>
  <si>
    <t xml:space="preserve"> podlahová vpust</t>
  </si>
  <si>
    <t>Pol65</t>
  </si>
  <si>
    <t>Pol66</t>
  </si>
  <si>
    <t>Pračkový podomítkový ventil</t>
  </si>
  <si>
    <t>Pol67</t>
  </si>
  <si>
    <t xml:space="preserve">Větrací nástavec </t>
  </si>
  <si>
    <t>Pol68</t>
  </si>
  <si>
    <t>Pol69</t>
  </si>
  <si>
    <t>Přivzdušňovací ventil</t>
  </si>
  <si>
    <t>Pol70</t>
  </si>
  <si>
    <t xml:space="preserve">Lapač střešních splavenin </t>
  </si>
  <si>
    <t>Pol71</t>
  </si>
  <si>
    <t>Střešní vtok el.vyhřívaný</t>
  </si>
  <si>
    <t>Pol72</t>
  </si>
  <si>
    <t xml:space="preserve">izolační manžeta  </t>
  </si>
  <si>
    <t>7210002</t>
  </si>
  <si>
    <t xml:space="preserve">Trubky a tvarovky z tvrdého PVC, řada E pro pokládku do země, s naformátovanými nástrčnými hrdly </t>
  </si>
  <si>
    <t>Pol73</t>
  </si>
  <si>
    <t>Hrdlová trubka KGEM 200/SN 4</t>
  </si>
  <si>
    <t>Pol74</t>
  </si>
  <si>
    <t>Hrdlová trubka KGEM 150/SN 4</t>
  </si>
  <si>
    <t>Pol75</t>
  </si>
  <si>
    <t>Hrdlová trubka KGEM 125/SN 4</t>
  </si>
  <si>
    <t>Pol76</t>
  </si>
  <si>
    <t>Hrdlová trubka KGEM 100/SN 4</t>
  </si>
  <si>
    <t>Pol77</t>
  </si>
  <si>
    <t>čistící kus DN150</t>
  </si>
  <si>
    <t>7210003</t>
  </si>
  <si>
    <t>Plastová šachta 400mm litinový plný poklop 12.5t</t>
  </si>
  <si>
    <t>Pol78</t>
  </si>
  <si>
    <t>DNO 200</t>
  </si>
  <si>
    <t>Pol79</t>
  </si>
  <si>
    <t>DNO 150</t>
  </si>
  <si>
    <t>7210004</t>
  </si>
  <si>
    <t>Přečerpávací šachta</t>
  </si>
  <si>
    <t>Pol80</t>
  </si>
  <si>
    <t>Prefabrikovaná přečerpávací šachta 1000mm litinový plný poklop 12.5t</t>
  </si>
  <si>
    <t>Pol81</t>
  </si>
  <si>
    <t>Ponorné čerpadlo 32/8-10M</t>
  </si>
  <si>
    <t>Pol82</t>
  </si>
  <si>
    <t>Výtlak PE-HD d50/4,6</t>
  </si>
  <si>
    <t>7210005</t>
  </si>
  <si>
    <t>Prefabrikovaná filtrační šachta</t>
  </si>
  <si>
    <t>Pol83</t>
  </si>
  <si>
    <t>Prefabrikovaná filtrační  šachta 1000mm litinový plný poklop 12.5t</t>
  </si>
  <si>
    <t>Pol84</t>
  </si>
  <si>
    <t>Filtr DN200</t>
  </si>
  <si>
    <t>Pol85</t>
  </si>
  <si>
    <t>Filtr DN150</t>
  </si>
  <si>
    <t>7210006</t>
  </si>
  <si>
    <t>Přečerpávací box</t>
  </si>
  <si>
    <t>Pol86</t>
  </si>
  <si>
    <t>Přečerpávací box  M2/8 (3-400)</t>
  </si>
  <si>
    <t>Pol87</t>
  </si>
  <si>
    <t>Spínací přístroj  2x4 kW</t>
  </si>
  <si>
    <t>Pol88</t>
  </si>
  <si>
    <t>šoupě DN80</t>
  </si>
  <si>
    <t>Pol89</t>
  </si>
  <si>
    <t>šoupě DN100</t>
  </si>
  <si>
    <t>Pol90</t>
  </si>
  <si>
    <t>ruční membránové čerpadlo</t>
  </si>
  <si>
    <t>Pol91</t>
  </si>
  <si>
    <t>Výtlak PE-HD d90/5,4</t>
  </si>
  <si>
    <t>7210007</t>
  </si>
  <si>
    <t>Vsakovací jímka 31,1 m3 (14,4x3,6x0,6)</t>
  </si>
  <si>
    <t>Pol92</t>
  </si>
  <si>
    <t>Vsakovací bloky</t>
  </si>
  <si>
    <t>Pol93</t>
  </si>
  <si>
    <t>revizní šachta DN600, třída „D“</t>
  </si>
  <si>
    <t>Pol94</t>
  </si>
  <si>
    <t>geotextilie 300g/m2</t>
  </si>
  <si>
    <t>7210008</t>
  </si>
  <si>
    <t xml:space="preserve">Připojovací potrubí kanalizace – HT-system </t>
  </si>
  <si>
    <t>Pol95</t>
  </si>
  <si>
    <t>Hrdlová trubka DN 40</t>
  </si>
  <si>
    <t>Pol96</t>
  </si>
  <si>
    <t>Hrdlová trubka DN 50</t>
  </si>
  <si>
    <t>Pol97</t>
  </si>
  <si>
    <t>Hrdlová trubka DN 70</t>
  </si>
  <si>
    <t>Pol98</t>
  </si>
  <si>
    <t>Hrdlová trubka DN 100</t>
  </si>
  <si>
    <t>Pol99</t>
  </si>
  <si>
    <t>čistící kus DN70</t>
  </si>
  <si>
    <t>Pol100</t>
  </si>
  <si>
    <t>čistící kus DN100</t>
  </si>
  <si>
    <t>Pol101</t>
  </si>
  <si>
    <t>Drobný materiál kolena, redukce, odbočky, upevnění</t>
  </si>
  <si>
    <t>Pol102</t>
  </si>
  <si>
    <t>Dvířka magnetická 200 x 200 mm</t>
  </si>
  <si>
    <t>7210009</t>
  </si>
  <si>
    <t>Potrubní izolace , síla stěny 5 mm</t>
  </si>
  <si>
    <t>Pol103</t>
  </si>
  <si>
    <t>110/5-AR</t>
  </si>
  <si>
    <t>Pol104</t>
  </si>
  <si>
    <t>75/5-AR</t>
  </si>
  <si>
    <t>Pol105</t>
  </si>
  <si>
    <t>50/5-AR</t>
  </si>
  <si>
    <t>Pol106</t>
  </si>
  <si>
    <t>pro DN100 - DN70 – objímky</t>
  </si>
  <si>
    <t>Pol107</t>
  </si>
  <si>
    <t>pro DN50 – DN32 – objímky</t>
  </si>
  <si>
    <t>7210010</t>
  </si>
  <si>
    <t>Pomocný materiál</t>
  </si>
  <si>
    <t>Pol108</t>
  </si>
  <si>
    <t>pomocný montážní a kotevní materiál</t>
  </si>
  <si>
    <t>7210011</t>
  </si>
  <si>
    <t>Montáž domovní kanalizace</t>
  </si>
  <si>
    <t>Pol109</t>
  </si>
  <si>
    <t>Zkouška těsnosti kanalizace  - vodou, kouřem</t>
  </si>
  <si>
    <t>Pol110</t>
  </si>
  <si>
    <t>Montáž kanalizace</t>
  </si>
  <si>
    <t>222/2021/Kce - Elektroinstalace</t>
  </si>
  <si>
    <t>1.1. - Elektroinstalace</t>
  </si>
  <si>
    <t>1.3. - Uzemňovací soustava</t>
  </si>
  <si>
    <t>1.4. - Rozvaděče</t>
  </si>
  <si>
    <t xml:space="preserve">    1.4.1. - Rozvaděč RE</t>
  </si>
  <si>
    <t xml:space="preserve">    1.4.2. - Rozvaděč R3np</t>
  </si>
  <si>
    <t xml:space="preserve">    1.4.3. - Rozvaděč R2np</t>
  </si>
  <si>
    <t xml:space="preserve">    1.4.4. - Rozvaděč R1np</t>
  </si>
  <si>
    <t xml:space="preserve">    1.4.5. - Rozvaděč HR</t>
  </si>
  <si>
    <t>1.5. - Ostatní položky</t>
  </si>
  <si>
    <t>1.1.1. - Svítidla</t>
  </si>
  <si>
    <t>1.2. - Montáž svítidel</t>
  </si>
  <si>
    <t>1.1.</t>
  </si>
  <si>
    <t>Vypínač řazení 1</t>
  </si>
  <si>
    <t>-84161950</t>
  </si>
  <si>
    <t>47-12</t>
  </si>
  <si>
    <t>Vypínač řazení 5</t>
  </si>
  <si>
    <t>2128444598</t>
  </si>
  <si>
    <t>13-5</t>
  </si>
  <si>
    <t>Vypínač řazení 6</t>
  </si>
  <si>
    <t>808460744</t>
  </si>
  <si>
    <t>36-10</t>
  </si>
  <si>
    <t>Vypínač řazení 7</t>
  </si>
  <si>
    <t>-1947011400</t>
  </si>
  <si>
    <t>10-9</t>
  </si>
  <si>
    <t>Zásuvka 230V, 16A, bílá</t>
  </si>
  <si>
    <t>1335213267</t>
  </si>
  <si>
    <t>313-82</t>
  </si>
  <si>
    <t>Zásuvka 230V, 16A ochrana proti přepětí, bílá</t>
  </si>
  <si>
    <t>2079178397</t>
  </si>
  <si>
    <t>46-16</t>
  </si>
  <si>
    <t xml:space="preserve">Zásuvková podlahová krabice vč. 8x zás.230V, 1x DATA </t>
  </si>
  <si>
    <t>1472001782</t>
  </si>
  <si>
    <t>24-6</t>
  </si>
  <si>
    <t>Zásuvka datová, bílá</t>
  </si>
  <si>
    <t>-2138519133</t>
  </si>
  <si>
    <t>48-16</t>
  </si>
  <si>
    <t>Ventilátor soc. zařízení s doběhem</t>
  </si>
  <si>
    <t>-704213652</t>
  </si>
  <si>
    <t>31-10</t>
  </si>
  <si>
    <t>Vodič CY 4 (z/žl)</t>
  </si>
  <si>
    <t>-959775880</t>
  </si>
  <si>
    <t>Vodič CY 16 (z/žl)</t>
  </si>
  <si>
    <t>-1087134234</t>
  </si>
  <si>
    <t>Vodič CY 50 (z/žl)</t>
  </si>
  <si>
    <t>-1127664790</t>
  </si>
  <si>
    <t>Kabel CYKY-O3x1,5</t>
  </si>
  <si>
    <t>-1861855717</t>
  </si>
  <si>
    <t>Kabel CYKY-J3x1,5</t>
  </si>
  <si>
    <t>-254706257</t>
  </si>
  <si>
    <t>Kabel CYKY-J5x1,5</t>
  </si>
  <si>
    <t>94858968</t>
  </si>
  <si>
    <t>Kabel CYKY-J3x2,5</t>
  </si>
  <si>
    <t>1441710978</t>
  </si>
  <si>
    <t>Kabel CYKY-J5x2,5</t>
  </si>
  <si>
    <t>100751287</t>
  </si>
  <si>
    <t>Kabel CYKY-J5x4</t>
  </si>
  <si>
    <t>-498716271</t>
  </si>
  <si>
    <t>Kabel CYKY-J4x10</t>
  </si>
  <si>
    <t>-315457453</t>
  </si>
  <si>
    <t>Kabel CYKY-J3x35-25</t>
  </si>
  <si>
    <t>775183296</t>
  </si>
  <si>
    <t>Kabel CYKY-J3x50-35</t>
  </si>
  <si>
    <t>-685323</t>
  </si>
  <si>
    <t>Přívody (13 zaatikovaných žlabů) pro systém rozpouštění ledu  vč. senzorů teploty, vlkosti, řídící jednotky, a kabelů</t>
  </si>
  <si>
    <t>163816187</t>
  </si>
  <si>
    <t>Hlavní přípojnice pospojování</t>
  </si>
  <si>
    <t>328601634</t>
  </si>
  <si>
    <t>22.1</t>
  </si>
  <si>
    <t>Jímací vedení AlMgSi O 8 mm</t>
  </si>
  <si>
    <t>-502771093</t>
  </si>
  <si>
    <t>23.1</t>
  </si>
  <si>
    <t>Svod bleskosvodu se zkušební svorkou a označovacím štítkem</t>
  </si>
  <si>
    <t>-400513813</t>
  </si>
  <si>
    <t>Jímací tyč = 2 m</t>
  </si>
  <si>
    <t>-123595633</t>
  </si>
  <si>
    <t>1.3.</t>
  </si>
  <si>
    <t>Uzemňovací soustava</t>
  </si>
  <si>
    <t>Obvodový zemnič nerez Ř10 mm vč. svorek</t>
  </si>
  <si>
    <t>1856013728</t>
  </si>
  <si>
    <t>Základový zemnič FeZn Ř10 mm vč. svorek</t>
  </si>
  <si>
    <t>-40407738</t>
  </si>
  <si>
    <t>Vodotěsná průchodka "bílou vanou"</t>
  </si>
  <si>
    <t>1609476761</t>
  </si>
  <si>
    <t>Vývod od uzemňovací soustavy nerez Ř10 mm</t>
  </si>
  <si>
    <t>159794797</t>
  </si>
  <si>
    <t>1.4.</t>
  </si>
  <si>
    <t>Rozvaděče</t>
  </si>
  <si>
    <t>1.4.1.</t>
  </si>
  <si>
    <t>Rozvaděč RE</t>
  </si>
  <si>
    <t>Pol1</t>
  </si>
  <si>
    <t>Elektroměrový rozvaděč RE20U/Z-KV  IP54/20   pro distribuční spol. PRE</t>
  </si>
  <si>
    <t>-521852780</t>
  </si>
  <si>
    <t>Pol2</t>
  </si>
  <si>
    <t>jistič třípólový do 32A char. B</t>
  </si>
  <si>
    <t>44188464</t>
  </si>
  <si>
    <t>Pol3</t>
  </si>
  <si>
    <t>jistič třípólový do 63A char. B</t>
  </si>
  <si>
    <t>77431928</t>
  </si>
  <si>
    <t>1.4.2.</t>
  </si>
  <si>
    <t>Rozvaděč R3np</t>
  </si>
  <si>
    <t>Pol4</t>
  </si>
  <si>
    <t>Skříň rozvaděče 586x641x100 mm, 84 modulů, IP40/20</t>
  </si>
  <si>
    <t>-1192069605</t>
  </si>
  <si>
    <t>Pol5</t>
  </si>
  <si>
    <t>hlavní vypínač 3x40A</t>
  </si>
  <si>
    <t>-50920190</t>
  </si>
  <si>
    <t>Pol6</t>
  </si>
  <si>
    <t>kombinovaný svodič přepětí typ 1+2</t>
  </si>
  <si>
    <t>-1153076798</t>
  </si>
  <si>
    <t>Pol7</t>
  </si>
  <si>
    <t>proudový chránič s nadproudovou ochranou Iv=0.03A, do B16/2</t>
  </si>
  <si>
    <t>-1277099979</t>
  </si>
  <si>
    <t>Pol8</t>
  </si>
  <si>
    <t>proudový chránič Iv=0,03A, 40/4</t>
  </si>
  <si>
    <t>1407405353</t>
  </si>
  <si>
    <t>Pol9</t>
  </si>
  <si>
    <t>jistič jednopólový do 16A char. B</t>
  </si>
  <si>
    <t>1978176427</t>
  </si>
  <si>
    <t>Pol10</t>
  </si>
  <si>
    <t>jistič třípólový do 16A char. B</t>
  </si>
  <si>
    <t>1518131663</t>
  </si>
  <si>
    <t>Pol11</t>
  </si>
  <si>
    <t>-1231829597</t>
  </si>
  <si>
    <t>1.4.3.</t>
  </si>
  <si>
    <t>Rozvaděč R2np</t>
  </si>
  <si>
    <t>Pol12</t>
  </si>
  <si>
    <t>Skříň rozvaděče 586x917x100 mm, 126 modulů, IP40/20</t>
  </si>
  <si>
    <t>-1523979046</t>
  </si>
  <si>
    <t>Pol13</t>
  </si>
  <si>
    <t>hlavní vypínač 3x63A</t>
  </si>
  <si>
    <t>-2112775099</t>
  </si>
  <si>
    <t>-1903595062</t>
  </si>
  <si>
    <t>167694419</t>
  </si>
  <si>
    <t>Pol14</t>
  </si>
  <si>
    <t>1964959196</t>
  </si>
  <si>
    <t>1705276833</t>
  </si>
  <si>
    <t>-1600578093</t>
  </si>
  <si>
    <t>1.4.4.</t>
  </si>
  <si>
    <t>Rozvaděč R1np</t>
  </si>
  <si>
    <t>Pol15</t>
  </si>
  <si>
    <t>Skříň rozvaděče 806x917x100 mm, 198 modulů, IP40/20</t>
  </si>
  <si>
    <t>227905120</t>
  </si>
  <si>
    <t>1144699995</t>
  </si>
  <si>
    <t>-97434794</t>
  </si>
  <si>
    <t>394749068</t>
  </si>
  <si>
    <t>Pol16</t>
  </si>
  <si>
    <t>311868236</t>
  </si>
  <si>
    <t>2124522944</t>
  </si>
  <si>
    <t>306196982</t>
  </si>
  <si>
    <t>Pol17</t>
  </si>
  <si>
    <t>vypínač 1x16A na DIN</t>
  </si>
  <si>
    <t>-654159427</t>
  </si>
  <si>
    <t>Pol18</t>
  </si>
  <si>
    <t>stykač třípólový 3x25A</t>
  </si>
  <si>
    <t>1881879155</t>
  </si>
  <si>
    <t>Pol19</t>
  </si>
  <si>
    <t>soumrakový spínač</t>
  </si>
  <si>
    <t>714825944</t>
  </si>
  <si>
    <t>1.4.5.</t>
  </si>
  <si>
    <t>Rozvaděč HR</t>
  </si>
  <si>
    <t>895464070</t>
  </si>
  <si>
    <t>Pol20</t>
  </si>
  <si>
    <t>hlavní vypínač 3x125A</t>
  </si>
  <si>
    <t>-1684612534</t>
  </si>
  <si>
    <t>1940023215</t>
  </si>
  <si>
    <t>Pol21</t>
  </si>
  <si>
    <t>jistič třípólový 63A char. B</t>
  </si>
  <si>
    <t>-1113722001</t>
  </si>
  <si>
    <t>-213266043</t>
  </si>
  <si>
    <t>440339356</t>
  </si>
  <si>
    <t>216666597</t>
  </si>
  <si>
    <t>-1645043722</t>
  </si>
  <si>
    <t>1.5.</t>
  </si>
  <si>
    <t>Ostatní položky</t>
  </si>
  <si>
    <t>Drobný nosný a spojovací materiál</t>
  </si>
  <si>
    <t>432171204</t>
  </si>
  <si>
    <t>Doprava, režie</t>
  </si>
  <si>
    <t>-1661212587</t>
  </si>
  <si>
    <t>Revize</t>
  </si>
  <si>
    <t>-523734201</t>
  </si>
  <si>
    <t>Zednické přípomoce</t>
  </si>
  <si>
    <t>171170491</t>
  </si>
  <si>
    <t>Montáže elktroinstalací celkem</t>
  </si>
  <si>
    <t>-52232334</t>
  </si>
  <si>
    <t>Vypínání zapínání,práce v neměřené části,zajištění před zapnutím</t>
  </si>
  <si>
    <t>1249163869</t>
  </si>
  <si>
    <t>1.1.1.</t>
  </si>
  <si>
    <t>Svítidla</t>
  </si>
  <si>
    <t>S1</t>
  </si>
  <si>
    <t>nouzové zapuštěné kruhové svítidlo</t>
  </si>
  <si>
    <t>57290479</t>
  </si>
  <si>
    <t>S2</t>
  </si>
  <si>
    <t xml:space="preserve">LED směr úniku, </t>
  </si>
  <si>
    <t>590344882</t>
  </si>
  <si>
    <t>6+10</t>
  </si>
  <si>
    <t>S3</t>
  </si>
  <si>
    <t>liniové zapuštěné LED svítidlo  , š.74mm</t>
  </si>
  <si>
    <t>403204661</t>
  </si>
  <si>
    <t>37,85+32,1</t>
  </si>
  <si>
    <t>S4</t>
  </si>
  <si>
    <t>závěsné LED svítidlo , š. 74mm, d. 2,5m</t>
  </si>
  <si>
    <t>777710909</t>
  </si>
  <si>
    <t>S5</t>
  </si>
  <si>
    <t>závěsné LED svítidlo , š. 74mm</t>
  </si>
  <si>
    <t>-533219655</t>
  </si>
  <si>
    <t>S6</t>
  </si>
  <si>
    <t xml:space="preserve">LED pásek v madle zábradlí  </t>
  </si>
  <si>
    <t>512558743</t>
  </si>
  <si>
    <t>3*2,4+2*2,4</t>
  </si>
  <si>
    <t>S7</t>
  </si>
  <si>
    <t>zářivka s krytím</t>
  </si>
  <si>
    <t>1668754039</t>
  </si>
  <si>
    <t>18-6</t>
  </si>
  <si>
    <t>S8</t>
  </si>
  <si>
    <t xml:space="preserve">přisazené kovové svítidlo s mřížkou </t>
  </si>
  <si>
    <t>-1378063356</t>
  </si>
  <si>
    <t>S9</t>
  </si>
  <si>
    <t xml:space="preserve">zapuštěné svítidlo </t>
  </si>
  <si>
    <t>-933677946</t>
  </si>
  <si>
    <t>4+2</t>
  </si>
  <si>
    <t>S10</t>
  </si>
  <si>
    <t xml:space="preserve">zapuštěné svítidlo s pohybovým senzorem </t>
  </si>
  <si>
    <t>1041429077</t>
  </si>
  <si>
    <t>2+12</t>
  </si>
  <si>
    <t>S11</t>
  </si>
  <si>
    <t>zapuštěné svítidlo do podhledu , 60/60cm</t>
  </si>
  <si>
    <t>227695678</t>
  </si>
  <si>
    <t>41+6</t>
  </si>
  <si>
    <t>S12</t>
  </si>
  <si>
    <t>LED pásek v podhledu</t>
  </si>
  <si>
    <t>-524417365</t>
  </si>
  <si>
    <t>12+71,5</t>
  </si>
  <si>
    <t>S13</t>
  </si>
  <si>
    <t xml:space="preserve">zapuštěné svítidlo do fasády </t>
  </si>
  <si>
    <t>-1406557644</t>
  </si>
  <si>
    <t>S14</t>
  </si>
  <si>
    <t>přisazené svítidlo s nouzovým zdroj.  28,5cm</t>
  </si>
  <si>
    <t>1450667716</t>
  </si>
  <si>
    <t>S15</t>
  </si>
  <si>
    <t>přisazené svítidlo  28,5cm</t>
  </si>
  <si>
    <t>-177006242</t>
  </si>
  <si>
    <t>S16</t>
  </si>
  <si>
    <t>LED pásek</t>
  </si>
  <si>
    <t>448029150</t>
  </si>
  <si>
    <t>S17</t>
  </si>
  <si>
    <t>světelná rampa</t>
  </si>
  <si>
    <t>-219230248</t>
  </si>
  <si>
    <t>S18</t>
  </si>
  <si>
    <t xml:space="preserve">reflektory na liště  </t>
  </si>
  <si>
    <t>-389801125</t>
  </si>
  <si>
    <t>S19</t>
  </si>
  <si>
    <t xml:space="preserve">přisazené svítidlo oválné s mřížkou </t>
  </si>
  <si>
    <t>2063158951</t>
  </si>
  <si>
    <t>S20</t>
  </si>
  <si>
    <t xml:space="preserve">zemní zapuštěné svítidlo </t>
  </si>
  <si>
    <t>1864079794</t>
  </si>
  <si>
    <t>1.2.</t>
  </si>
  <si>
    <t>Montáž svítidel</t>
  </si>
  <si>
    <t>1.2.1.</t>
  </si>
  <si>
    <t>-1129447199</t>
  </si>
  <si>
    <t>1,53846153846154*0,65 'Přepočtené koeficientem množství</t>
  </si>
  <si>
    <t>222/2021/KCvzd - Vzduchotechnika</t>
  </si>
  <si>
    <t>751 - Vzduchotecnika</t>
  </si>
  <si>
    <t xml:space="preserve">    D1 - Materiál</t>
  </si>
  <si>
    <t xml:space="preserve">    D2 - Montáž vzduchotechnika komplet</t>
  </si>
  <si>
    <t>751</t>
  </si>
  <si>
    <t>Vzduchotecnika</t>
  </si>
  <si>
    <t>D1</t>
  </si>
  <si>
    <t>75100002</t>
  </si>
  <si>
    <t>VZT jednotka, vzduchový výkon 4000 m3/h, EC ventilátory</t>
  </si>
  <si>
    <t>75100003</t>
  </si>
  <si>
    <t>VZT jednotka, vzduchový výkon 2500 m3/h, EC ventilátory</t>
  </si>
  <si>
    <t>75100004</t>
  </si>
  <si>
    <t>Uzavírací klapka přívod</t>
  </si>
  <si>
    <t>75100005</t>
  </si>
  <si>
    <t xml:space="preserve">By-pasová klapka </t>
  </si>
  <si>
    <t>75100006</t>
  </si>
  <si>
    <t xml:space="preserve">Uzavírací klapka přívod </t>
  </si>
  <si>
    <t>75100007</t>
  </si>
  <si>
    <t>Vývod kondenzátu (plast)</t>
  </si>
  <si>
    <t>75100008</t>
  </si>
  <si>
    <t>Základový rám, podstavené nohy</t>
  </si>
  <si>
    <t>75100009</t>
  </si>
  <si>
    <t>Regulační uzel</t>
  </si>
  <si>
    <t>75100010</t>
  </si>
  <si>
    <t>Regulační modul 400V -EC</t>
  </si>
  <si>
    <t>75100011</t>
  </si>
  <si>
    <t>expandér</t>
  </si>
  <si>
    <t>75100012</t>
  </si>
  <si>
    <t>SW hlavní vypínač</t>
  </si>
  <si>
    <t>75100013</t>
  </si>
  <si>
    <t>Regulátor (nástěnný)</t>
  </si>
  <si>
    <t>75100014</t>
  </si>
  <si>
    <t>Teplovodní ohřívač do VZT jednotky 4000 m3/h - výkon ohřívače 10 kW</t>
  </si>
  <si>
    <t>75100015</t>
  </si>
  <si>
    <t>Teplovodní ohřívač do VZT jednotky 2500 m3/h - výkon ohřívače 5 kW</t>
  </si>
  <si>
    <t>75100016</t>
  </si>
  <si>
    <t>Vodní chladič do VZT jednotky 4000 m3/h - výkon chladiče 25 kW</t>
  </si>
  <si>
    <t>75100017</t>
  </si>
  <si>
    <t>Vodní chladič do VZT jednotky 2500 m3/h - výkon chladiče 20 kW</t>
  </si>
  <si>
    <t>75100018</t>
  </si>
  <si>
    <t>75100019</t>
  </si>
  <si>
    <t>PZ 700x700 mm - protidešťová žaluzie elox hliník</t>
  </si>
  <si>
    <t>75100020</t>
  </si>
  <si>
    <t>Zpětná klapka do potrubí 400/400</t>
  </si>
  <si>
    <t>75100021</t>
  </si>
  <si>
    <t>Zpětná klapka do potrubí DN 300</t>
  </si>
  <si>
    <t>75100022</t>
  </si>
  <si>
    <t>Sání přechod fasádní DN 400 na žaluzii 700x700 mm</t>
  </si>
  <si>
    <t>75100023</t>
  </si>
  <si>
    <t>Výfuk přechod fasádní DN 400 na žaluzii 700x700 mm</t>
  </si>
  <si>
    <t>75100024</t>
  </si>
  <si>
    <t>Sací komínek DN 300 - nerez</t>
  </si>
  <si>
    <t>75100025</t>
  </si>
  <si>
    <t>Výfukový komínek DN 300 - nerez</t>
  </si>
  <si>
    <t>75100026</t>
  </si>
  <si>
    <t>Vzduchovod FeZn 400/400</t>
  </si>
  <si>
    <t>metr</t>
  </si>
  <si>
    <t>75100027</t>
  </si>
  <si>
    <t>Vzduchovod FeZn 400/300</t>
  </si>
  <si>
    <t>75100028</t>
  </si>
  <si>
    <t>Vzduchotechnické potrubí  FeZn DN 400</t>
  </si>
  <si>
    <t>75100029</t>
  </si>
  <si>
    <t>Vzduchotechnické potrubí FeZn DN 355</t>
  </si>
  <si>
    <t>75100030</t>
  </si>
  <si>
    <t>Vzduchotechnické potrubí FeZn DN 300</t>
  </si>
  <si>
    <t>75100031</t>
  </si>
  <si>
    <t>Vzduchotechnické potrubí FeZn DN 250</t>
  </si>
  <si>
    <t>75100032</t>
  </si>
  <si>
    <t>Vzduchotechnické potrubí FeZn DN 200</t>
  </si>
  <si>
    <t>75100033</t>
  </si>
  <si>
    <t>Vzduchotechnické potrubí FeZn DN 160</t>
  </si>
  <si>
    <t>75100034</t>
  </si>
  <si>
    <t>Vzduchotechnické potrubí FeZn DN 125</t>
  </si>
  <si>
    <t>75100035</t>
  </si>
  <si>
    <t>Vzduchotechnické potrubí FeZn DN 100</t>
  </si>
  <si>
    <t>75100036</t>
  </si>
  <si>
    <t>Ohebné potrubí se zvukovou izolaci DN 200 tl. izolace 50 mm</t>
  </si>
  <si>
    <t>75100037</t>
  </si>
  <si>
    <t>Tepelně izolované flexibilní hadice DN 200 tl. izolace 50 mm</t>
  </si>
  <si>
    <t>75100038</t>
  </si>
  <si>
    <t>Tlumič hluku  400/900</t>
  </si>
  <si>
    <t>75100039</t>
  </si>
  <si>
    <t>Tlumič hluku 300/900</t>
  </si>
  <si>
    <t>75100040</t>
  </si>
  <si>
    <t>Tlumič hluku  200/900</t>
  </si>
  <si>
    <t>75100041</t>
  </si>
  <si>
    <t>Tlumič hluku 160/900</t>
  </si>
  <si>
    <t>75100042</t>
  </si>
  <si>
    <t>Tlumič hluku přeslechový do potrubí DN 160</t>
  </si>
  <si>
    <t>75100043</t>
  </si>
  <si>
    <t>Tlumič hluku přeslechový do potrubí DN 125</t>
  </si>
  <si>
    <t>75100044</t>
  </si>
  <si>
    <t>Klapka škrtící DN 400</t>
  </si>
  <si>
    <t>75100045</t>
  </si>
  <si>
    <t>Klapka škrtící DN 300</t>
  </si>
  <si>
    <t>75100046</t>
  </si>
  <si>
    <t>Klapka škrtící DN 200</t>
  </si>
  <si>
    <t>75100047</t>
  </si>
  <si>
    <t>Klapka škrtící DN 160</t>
  </si>
  <si>
    <t>75100048</t>
  </si>
  <si>
    <t>PRO přechod 400/300</t>
  </si>
  <si>
    <t>75100049</t>
  </si>
  <si>
    <t>PRO přechod 400/200</t>
  </si>
  <si>
    <t>75100050</t>
  </si>
  <si>
    <t>PRO přechod 200/160</t>
  </si>
  <si>
    <t>75100051</t>
  </si>
  <si>
    <t>PRO přechod 355/300</t>
  </si>
  <si>
    <t>75100052</t>
  </si>
  <si>
    <t>PRO přechod 355/200</t>
  </si>
  <si>
    <t>75100053</t>
  </si>
  <si>
    <t>PRO přechod 160/125</t>
  </si>
  <si>
    <t>75100054</t>
  </si>
  <si>
    <t>PRO přechod 250/125</t>
  </si>
  <si>
    <t>75100055</t>
  </si>
  <si>
    <t>PRO přechod 125/100</t>
  </si>
  <si>
    <t>75100056</t>
  </si>
  <si>
    <t>OBJ odbočka jednostranná 90° 400/400</t>
  </si>
  <si>
    <t>75100057</t>
  </si>
  <si>
    <t>OBJ odbočka jednostranná 90° 300/125</t>
  </si>
  <si>
    <t>75100058</t>
  </si>
  <si>
    <t>OBJ odbočka jednostranná 90° 300/160</t>
  </si>
  <si>
    <t>75100059</t>
  </si>
  <si>
    <t>OBJ odbočka jednostranná 90° 160/125</t>
  </si>
  <si>
    <t>75100060</t>
  </si>
  <si>
    <t>OBJ odbočka jednostranná 90° 125/125</t>
  </si>
  <si>
    <t>75100061</t>
  </si>
  <si>
    <t>OBJ odbočka jednostranná 90° 125/100</t>
  </si>
  <si>
    <t>75100062</t>
  </si>
  <si>
    <t>OBJ odbočka jednostranná 90° 200/200</t>
  </si>
  <si>
    <t>75100063</t>
  </si>
  <si>
    <t>OBJ odbočka jednostranná 90° 160/100</t>
  </si>
  <si>
    <t>75100064</t>
  </si>
  <si>
    <t>OBJ odbočka jednostranná 90° 100/100</t>
  </si>
  <si>
    <t>75100065</t>
  </si>
  <si>
    <t>OBJ odbočka jednostranná 45° 125/125</t>
  </si>
  <si>
    <t>75100066</t>
  </si>
  <si>
    <t>OBJ odbočka jednostranná 90° 355/300</t>
  </si>
  <si>
    <t>75100067</t>
  </si>
  <si>
    <t>Vyústka kruhové potrubí 600x100 mm</t>
  </si>
  <si>
    <t>75100068</t>
  </si>
  <si>
    <t>Vyústka kruhové potrubí  600x100 mm</t>
  </si>
  <si>
    <t>75100069</t>
  </si>
  <si>
    <t>Vyústka kruhové potrubí 600x75 mm</t>
  </si>
  <si>
    <t>75100070</t>
  </si>
  <si>
    <t>75100071</t>
  </si>
  <si>
    <t>Talířový ventil přívod vzduchu KI 160 - včetně rámečku</t>
  </si>
  <si>
    <t>75100072</t>
  </si>
  <si>
    <t>Talířový ventil přívod vzduchu KI 125 - včetně rámečku</t>
  </si>
  <si>
    <t>75100073</t>
  </si>
  <si>
    <t>Talířový ventil odtah vzduchu KO 125 - včetně rámečku</t>
  </si>
  <si>
    <t>75100074</t>
  </si>
  <si>
    <t>Talířový ventil odtah vzduchu KO 100 - včetně rámečku</t>
  </si>
  <si>
    <t>75100075</t>
  </si>
  <si>
    <t>Lepicí páska univerzální š. 50 mm, L=50 m</t>
  </si>
  <si>
    <t>75100076</t>
  </si>
  <si>
    <t>Lepicí páska hliníková š. 50 mm, L=50 m</t>
  </si>
  <si>
    <t>75100077</t>
  </si>
  <si>
    <t>Nylonová spona vázací 10/1600 do průměru 450 mm</t>
  </si>
  <si>
    <t>75100078</t>
  </si>
  <si>
    <t>Kotevní objímka s gumou, DN 400</t>
  </si>
  <si>
    <t>75100079</t>
  </si>
  <si>
    <t>Kotevní objímka s gumou, DN 300</t>
  </si>
  <si>
    <t>75100080</t>
  </si>
  <si>
    <t>Kotevní objímka s gumou, DN 160</t>
  </si>
  <si>
    <t>75100081</t>
  </si>
  <si>
    <t>Kotevní objímka s gumou, DN 125</t>
  </si>
  <si>
    <t>75100082</t>
  </si>
  <si>
    <t>Kotevní objímka s gumou, DN 100</t>
  </si>
  <si>
    <t>75100083</t>
  </si>
  <si>
    <t>Spojka vnější SN 400</t>
  </si>
  <si>
    <t>75100084</t>
  </si>
  <si>
    <t>Spojka vnější SN 300</t>
  </si>
  <si>
    <t>75100085</t>
  </si>
  <si>
    <t>Spojka vnější SN 200</t>
  </si>
  <si>
    <t>75100086</t>
  </si>
  <si>
    <t>Spojka vnější SN 160</t>
  </si>
  <si>
    <t>75100087</t>
  </si>
  <si>
    <t>Spojka vnější SN 125</t>
  </si>
  <si>
    <t>75100088</t>
  </si>
  <si>
    <t>Spojka vnější SN 100</t>
  </si>
  <si>
    <t>75100089</t>
  </si>
  <si>
    <t>OS koleno DN 400/90°</t>
  </si>
  <si>
    <t>75100090</t>
  </si>
  <si>
    <t>OS koleno DN 300/90°</t>
  </si>
  <si>
    <t>75100091</t>
  </si>
  <si>
    <t>OS koleno DN 200/90°</t>
  </si>
  <si>
    <t>75100092</t>
  </si>
  <si>
    <t>OS koleno DN 160/90°</t>
  </si>
  <si>
    <t>75100093</t>
  </si>
  <si>
    <t>OS koleno DN 125/90°</t>
  </si>
  <si>
    <t>75100094</t>
  </si>
  <si>
    <t>OS koleno DN 100/90°</t>
  </si>
  <si>
    <t>75100095</t>
  </si>
  <si>
    <t>OS koleno DN 400/45°</t>
  </si>
  <si>
    <t>75100096</t>
  </si>
  <si>
    <t>OS koleno DN 300/45°</t>
  </si>
  <si>
    <t>75100097</t>
  </si>
  <si>
    <t>OS koleno DN 125/45°</t>
  </si>
  <si>
    <t>75100098</t>
  </si>
  <si>
    <t>OS koleno DN 100/45°</t>
  </si>
  <si>
    <t>75100099</t>
  </si>
  <si>
    <t>Kabelové propojení 2x2x0,5</t>
  </si>
  <si>
    <t>75100100</t>
  </si>
  <si>
    <t>Kabelové propojení k vzt,  5x4</t>
  </si>
  <si>
    <t>75100101</t>
  </si>
  <si>
    <t>Tepelná izolace vzt vedení tl. 20 mm</t>
  </si>
  <si>
    <t>75100102</t>
  </si>
  <si>
    <t>Ukončení/víčko potrubí  DN 300</t>
  </si>
  <si>
    <t>75100103</t>
  </si>
  <si>
    <t>Ukončení/víčko potrubí  DN 200</t>
  </si>
  <si>
    <t>75100104</t>
  </si>
  <si>
    <t>Ukončení/víčko potrubí  DN 160</t>
  </si>
  <si>
    <t>75100105</t>
  </si>
  <si>
    <t>Požární klapka EW 30 400/400</t>
  </si>
  <si>
    <t>75100106</t>
  </si>
  <si>
    <t>Požární klapka EW 30 DN 300</t>
  </si>
  <si>
    <t>D2</t>
  </si>
  <si>
    <t>Montáž vzduchotechnika komplet</t>
  </si>
  <si>
    <t>75100107</t>
  </si>
  <si>
    <t>75100108</t>
  </si>
  <si>
    <t>Zřázení staveniště</t>
  </si>
  <si>
    <t>POt1</t>
  </si>
  <si>
    <t>podlahové topení</t>
  </si>
  <si>
    <t>832,58</t>
  </si>
  <si>
    <t>222/2021/KCv - Vytápění</t>
  </si>
  <si>
    <t>73 - Vytápění solární,tepelné čerpadlo</t>
  </si>
  <si>
    <t>735 - Ústřední vytápění - otopná tělesa,podlahové vytápění</t>
  </si>
  <si>
    <t>734 - Ústřední vytápění - armatury</t>
  </si>
  <si>
    <t>Vytápění solární,tepelné čerpadlo</t>
  </si>
  <si>
    <t>73200001</t>
  </si>
  <si>
    <t>Montážní práce spojené s vytápěním</t>
  </si>
  <si>
    <t>1231605309</t>
  </si>
  <si>
    <t>7.3.2.1</t>
  </si>
  <si>
    <t>vnější jednotka TČ - systém vzduch / voda - výkon 17.8 kW, včetně připojení flexi hadicemi</t>
  </si>
  <si>
    <t>-1984230603</t>
  </si>
  <si>
    <t>7.3.2.2</t>
  </si>
  <si>
    <t xml:space="preserve">vnitřní jednotka s bivalentním zdrojem 15 kW, včetně oběhového čerpadla a přepínacího ventilu TUV/ÚT, </t>
  </si>
  <si>
    <t>813218639</t>
  </si>
  <si>
    <t>7.3.2.3</t>
  </si>
  <si>
    <t>akumulační nádoba, včetně izolace,  - objem 732 litrů</t>
  </si>
  <si>
    <t>-1095928574</t>
  </si>
  <si>
    <t>7.3.2.4</t>
  </si>
  <si>
    <t>nepřímotopný zásobník TUV,  - objem 455 litrů, plochy výměníků TČ 5.2 m2, solární 1.8 m2</t>
  </si>
  <si>
    <t>39675163</t>
  </si>
  <si>
    <t>7.3.2.5</t>
  </si>
  <si>
    <t>tlaková expanzní nádoba - vytápění / chlazení - objem 150 litrů</t>
  </si>
  <si>
    <t>1856077595</t>
  </si>
  <si>
    <t>7.3.2.6</t>
  </si>
  <si>
    <t xml:space="preserve">tlaková expanzní nádoba - solární - objem 35 litrů, </t>
  </si>
  <si>
    <t>-1489246716</t>
  </si>
  <si>
    <t>7.3.2.7</t>
  </si>
  <si>
    <t>čerpadlová solární jednotka - dvoutrubková- s regulací</t>
  </si>
  <si>
    <t>-1425100635</t>
  </si>
  <si>
    <t>7.3.2.8</t>
  </si>
  <si>
    <t>Plochý vanový solární kolektor - horizontální montáž, absorpční plocha 1.78 m2, montážní rám pro ploché střechy</t>
  </si>
  <si>
    <t>-167627086</t>
  </si>
  <si>
    <t>7.3.2.9</t>
  </si>
  <si>
    <t>Systém řízení provozu TČ, soláru, vytápění - 2x míchaný okruh, 1x přímý okruh, nabíjení TV</t>
  </si>
  <si>
    <t>-425053683</t>
  </si>
  <si>
    <t>7.3.2.10</t>
  </si>
  <si>
    <t>pojistný ventil DN25</t>
  </si>
  <si>
    <t>-168161059</t>
  </si>
  <si>
    <t>7.3.2.11</t>
  </si>
  <si>
    <t>elektrický dvoucestný ventil DN50</t>
  </si>
  <si>
    <t>-390906171</t>
  </si>
  <si>
    <t>7.3.2.12</t>
  </si>
  <si>
    <t>Předizolovaný vlnovec pro napojení solárních panelů 18x1</t>
  </si>
  <si>
    <t>bm</t>
  </si>
  <si>
    <t>380886068</t>
  </si>
  <si>
    <t>7.3.2.13</t>
  </si>
  <si>
    <t>Předizolovaný vlnovec pro napojení solárních panelů 22x1</t>
  </si>
  <si>
    <t>1201991534</t>
  </si>
  <si>
    <t>7.3.2.14</t>
  </si>
  <si>
    <t>Předizolované potrubí do země DN 32</t>
  </si>
  <si>
    <t>-713710066</t>
  </si>
  <si>
    <t>7.3.2.15</t>
  </si>
  <si>
    <t>Měděné potrubí 15x1</t>
  </si>
  <si>
    <t>-463167602</t>
  </si>
  <si>
    <t>7.3.2.16</t>
  </si>
  <si>
    <t>Měděné potrubí 22x1</t>
  </si>
  <si>
    <t>-834253184</t>
  </si>
  <si>
    <t>7.3.2.17</t>
  </si>
  <si>
    <t>Měděné potrubí 28x1</t>
  </si>
  <si>
    <t>723161712</t>
  </si>
  <si>
    <t>7.3.2.18</t>
  </si>
  <si>
    <t>Měděné potrubí 35x1.5</t>
  </si>
  <si>
    <t>-1007593593</t>
  </si>
  <si>
    <t>7.3.2.19</t>
  </si>
  <si>
    <t>Měděné potrubí 42x1.5</t>
  </si>
  <si>
    <t>-1959899723</t>
  </si>
  <si>
    <t>7.3.2.20</t>
  </si>
  <si>
    <t>Měděné potrubí 54x2</t>
  </si>
  <si>
    <t>646800802</t>
  </si>
  <si>
    <t>7.3.2.21</t>
  </si>
  <si>
    <t>Návleková izolace - potrubní pouzdra z PE pěny - vytápění Tubolit DG 15/13</t>
  </si>
  <si>
    <t>-1502779427</t>
  </si>
  <si>
    <t>7.3.2.22</t>
  </si>
  <si>
    <t>Návleková izolace - potrubní pouzdra z PE pěny - vytápění  18/13</t>
  </si>
  <si>
    <t>-1485395916</t>
  </si>
  <si>
    <t>7.3.2.23</t>
  </si>
  <si>
    <t>Návleková izolace - potrubní pouzdra z PE pěny - vytápění  22/20</t>
  </si>
  <si>
    <t>-1275615340</t>
  </si>
  <si>
    <t>7.3.2.24</t>
  </si>
  <si>
    <t>Návleková izolace - potrubní pouzdra z PE pěny - vytápění  28/20</t>
  </si>
  <si>
    <t>1660945595</t>
  </si>
  <si>
    <t>7.3.2.25</t>
  </si>
  <si>
    <t>Návleková izolace - potrubní pouzdra z PE pěny - vytápění 35/30</t>
  </si>
  <si>
    <t>302644194</t>
  </si>
  <si>
    <t>7.3.2.26</t>
  </si>
  <si>
    <t>Návleková izolace - potrubní pouzdra z PE pěny - vytápění  42/30</t>
  </si>
  <si>
    <t>1290440814</t>
  </si>
  <si>
    <t>7.3.2.27</t>
  </si>
  <si>
    <t>Návleková izolace - potrubní pouzdra z PE pěny -  54/30</t>
  </si>
  <si>
    <t>1784612327</t>
  </si>
  <si>
    <t>7.3.2.28</t>
  </si>
  <si>
    <t>Návleková izolace - potrubní pouzdra na bázi syntetického kaučuku - chlazení -2/35</t>
  </si>
  <si>
    <t>-1302256514</t>
  </si>
  <si>
    <t>7.3.2.29</t>
  </si>
  <si>
    <t>Návleková izolace - potrubní pouzdra na bázi syntetického kaučuku - chlazení -2/42</t>
  </si>
  <si>
    <t>47552420</t>
  </si>
  <si>
    <t>7.3.2.30</t>
  </si>
  <si>
    <t>Návleková izolace - potrubní pouzdra na bázi syntetického kaučuku - chlazení-2/54</t>
  </si>
  <si>
    <t>-1149524096</t>
  </si>
  <si>
    <t>7.3.2.32</t>
  </si>
  <si>
    <t>Kulový ventil - vnitřní závit DN15</t>
  </si>
  <si>
    <t>-1977459301</t>
  </si>
  <si>
    <t>7.3.2.33</t>
  </si>
  <si>
    <t>Kulový ventil - vnitřní závit DN20</t>
  </si>
  <si>
    <t>-1896314710</t>
  </si>
  <si>
    <t>7.3.2.34</t>
  </si>
  <si>
    <t>Kulový ventil - vnitřní závit DN25</t>
  </si>
  <si>
    <t>-891795026</t>
  </si>
  <si>
    <t>7.3.2.35</t>
  </si>
  <si>
    <t>Kulový ventil - vnitřní závitDN32</t>
  </si>
  <si>
    <t>1333892139</t>
  </si>
  <si>
    <t>7.3.2.36</t>
  </si>
  <si>
    <t>Kulový ventil - vnitřní závitDN40</t>
  </si>
  <si>
    <t>1062066122</t>
  </si>
  <si>
    <t>7.3.2.37</t>
  </si>
  <si>
    <t>Kulový ventil - vnitřní závit DN50</t>
  </si>
  <si>
    <t>738653433</t>
  </si>
  <si>
    <t>7.3.2.38</t>
  </si>
  <si>
    <t>Uzavírací ventil s filtrem   DN32</t>
  </si>
  <si>
    <t>-1837076456</t>
  </si>
  <si>
    <t>7.3.2.39</t>
  </si>
  <si>
    <t>Zpětný ventil DN20</t>
  </si>
  <si>
    <t>-1960508051</t>
  </si>
  <si>
    <t>7.3.2.40</t>
  </si>
  <si>
    <t>Zpětný ventil DN25</t>
  </si>
  <si>
    <t>-121377294</t>
  </si>
  <si>
    <t>7.3.2.41</t>
  </si>
  <si>
    <t>Zpětný ventil DN32</t>
  </si>
  <si>
    <t>1616714360</t>
  </si>
  <si>
    <t>7.3.2.42</t>
  </si>
  <si>
    <t>Zpětný ventil DN40</t>
  </si>
  <si>
    <t>-1492149986</t>
  </si>
  <si>
    <t>7.3.2.43</t>
  </si>
  <si>
    <t>Filtr DN25</t>
  </si>
  <si>
    <t>1744035673</t>
  </si>
  <si>
    <t>7.3.2.44</t>
  </si>
  <si>
    <t>Filtr DN40</t>
  </si>
  <si>
    <t>1241108588</t>
  </si>
  <si>
    <t>7.3.2.45</t>
  </si>
  <si>
    <t>Regulační uzavírací ventil-3-plus - modrý krytka DN15</t>
  </si>
  <si>
    <t>-889059425</t>
  </si>
  <si>
    <t>7.3.2.46</t>
  </si>
  <si>
    <t>Regulační uzavírací ventil -3-plus - modrý krytka DN20</t>
  </si>
  <si>
    <t>-955855848</t>
  </si>
  <si>
    <t>7.3.2.47</t>
  </si>
  <si>
    <t>Regulační uzavírací ventil -3-plus - modrý krytka DN25</t>
  </si>
  <si>
    <t>990571088</t>
  </si>
  <si>
    <t>7.3.2.48</t>
  </si>
  <si>
    <t>Regulační uzavírací ventil -3-plus - modrý krytka DN32</t>
  </si>
  <si>
    <t>-664000074</t>
  </si>
  <si>
    <t>7.3.2.49</t>
  </si>
  <si>
    <t>Regulační uzavírací ventil -3-plus - modrý krytka DN40</t>
  </si>
  <si>
    <t>-603835515</t>
  </si>
  <si>
    <t>7.3.2.50</t>
  </si>
  <si>
    <t>Regulační uzavírací ventil -3-plus - modrý krytka DN50</t>
  </si>
  <si>
    <t>-1343326899</t>
  </si>
  <si>
    <t>7.3.2.51</t>
  </si>
  <si>
    <t>Vypouštěcí ventil DN15</t>
  </si>
  <si>
    <t>546239772</t>
  </si>
  <si>
    <t>7.3.2.52</t>
  </si>
  <si>
    <t>Vypouštěcí ventil DN20</t>
  </si>
  <si>
    <t>183703498</t>
  </si>
  <si>
    <t>7.3.2.53</t>
  </si>
  <si>
    <t>automatický odvzdušňovací ventil</t>
  </si>
  <si>
    <t>-51375694</t>
  </si>
  <si>
    <t>7.3.2.54</t>
  </si>
  <si>
    <t>odvdušňovací ventil</t>
  </si>
  <si>
    <t>-933059864</t>
  </si>
  <si>
    <t>7.3.2.55</t>
  </si>
  <si>
    <t>teploměr - na potrubí, včetně upevnění</t>
  </si>
  <si>
    <t>-770933640</t>
  </si>
  <si>
    <t>7.3.2.56</t>
  </si>
  <si>
    <t>oběhová čerpadla - ekonomický provoz  25-50</t>
  </si>
  <si>
    <t>-558473115</t>
  </si>
  <si>
    <t>7.3.2.57</t>
  </si>
  <si>
    <t>oběhová čerpadla - ekonomický provoz  25-60</t>
  </si>
  <si>
    <t>2029460854</t>
  </si>
  <si>
    <t>7.3.2.58</t>
  </si>
  <si>
    <t>oběhová čerpadla - ekonomický provoz 25-60</t>
  </si>
  <si>
    <t>1105720665</t>
  </si>
  <si>
    <t>7.3.2.59</t>
  </si>
  <si>
    <t>oběhová čerpadla - ekonomický provoz  25-80</t>
  </si>
  <si>
    <t>-1336858664</t>
  </si>
  <si>
    <t>7.3.2.60</t>
  </si>
  <si>
    <t>oběhová čerpadla - ekonomický provoz  25-100</t>
  </si>
  <si>
    <t>-1884660594</t>
  </si>
  <si>
    <t>7.3.2.61</t>
  </si>
  <si>
    <t>oběhová čerpadla - ekonomický provoz  32-80</t>
  </si>
  <si>
    <t>1862342642</t>
  </si>
  <si>
    <t>7.3.2.62</t>
  </si>
  <si>
    <t>trojcestné ventily s pohony DN15 / 2.5 + servopohon</t>
  </si>
  <si>
    <t>-426892871</t>
  </si>
  <si>
    <t>7.3.2.63</t>
  </si>
  <si>
    <t>trojcestné ventily s pohony  DN20 / 4.0 + servopohon</t>
  </si>
  <si>
    <t>249417853</t>
  </si>
  <si>
    <t>7.3.2.64</t>
  </si>
  <si>
    <t>trojcestné ventily s pohony  DN25 / 6.3 + servopohon</t>
  </si>
  <si>
    <t>-37693774</t>
  </si>
  <si>
    <t>735</t>
  </si>
  <si>
    <t>Ústřední vytápění - otopná tělesa,podlahové vytápění</t>
  </si>
  <si>
    <t>735151573</t>
  </si>
  <si>
    <t>Otopná tělesa panelová boční připojení hloubky tělesa 100 mm  výšky tělesa 600 mm, délky 600 mm</t>
  </si>
  <si>
    <t>73052957</t>
  </si>
  <si>
    <t>735151576</t>
  </si>
  <si>
    <t>Otopná tělesa panelová boční připojení hloubky tělesa 100 mm výšky tělesa 600 mm, délky 900 mm</t>
  </si>
  <si>
    <t>-1053685526</t>
  </si>
  <si>
    <t>735151675</t>
  </si>
  <si>
    <t>Otopná tělesa panelová boční připojení hloubky tělesa 155 mm výšky tělesa 600 mm, délky 800 mm</t>
  </si>
  <si>
    <t>33049679</t>
  </si>
  <si>
    <t>735511006</t>
  </si>
  <si>
    <t>Trubkové teplovodní podlahové vytápění polyethylen   rozvodné potrubí 17x, systémová deska rozteč potrubí 50 mm - 30-2</t>
  </si>
  <si>
    <t>933687125</t>
  </si>
  <si>
    <t>4030</t>
  </si>
  <si>
    <t>735511008</t>
  </si>
  <si>
    <t>Trubkové teplovodní podlahové vytápění polyethylen  rozvodné potrubí systémová deska výšky 50 mm</t>
  </si>
  <si>
    <t>-1393986385</t>
  </si>
  <si>
    <t>21,6+23,22+15,93+39,08+7,26++5,81+3,06+1,89+3,02+11,12+11,51+14,68+14,48+33,52+36,9</t>
  </si>
  <si>
    <t>85,81+29,16+32,4+13,58+19,53+7,1+3,4+2,24+1,75+4,09+10,75+12,32+55,3+26,01+12,32</t>
  </si>
  <si>
    <t>26,16+32,4+3,9+23,42+11,75+21,5+10,75+17,27+31,47+38,53</t>
  </si>
  <si>
    <t>34,71+8,19+3,81+2,08+1,8+6</t>
  </si>
  <si>
    <t>735511061</t>
  </si>
  <si>
    <t>Trubkové teplovodní podlahové vytápění polyethylen   rozvodné potrubí ostatní prvky krycí PE fólie</t>
  </si>
  <si>
    <t>-1638567488</t>
  </si>
  <si>
    <t>Pot1</t>
  </si>
  <si>
    <t>735511062</t>
  </si>
  <si>
    <t>Trubkové teplovodní podlahové vytápění polyethylen rozvodné potrubí ostatní prvky okrajový izolační pruh</t>
  </si>
  <si>
    <t>952453533</t>
  </si>
  <si>
    <t>735511083</t>
  </si>
  <si>
    <t xml:space="preserve">Trubkové teplovodní podlahové vytápění polyethylen rozvodné potrubí ostatní prvky rozdělovače čtyřokruhové </t>
  </si>
  <si>
    <t>2091424231</t>
  </si>
  <si>
    <t>735511085</t>
  </si>
  <si>
    <t xml:space="preserve">Trubkové teplovodní podlahové vytápění polyethylen rozvodné potrubí ostatní prvky rozdělovače šestiokruhové </t>
  </si>
  <si>
    <t>398153269</t>
  </si>
  <si>
    <t>735511086</t>
  </si>
  <si>
    <t xml:space="preserve">Trubkové teplovodní podlahové vytápění polyethylen  rozvodné potrubí ostatní prvky rozdělovače sedmiokruhové </t>
  </si>
  <si>
    <t>-779460864</t>
  </si>
  <si>
    <t>735511087</t>
  </si>
  <si>
    <t xml:space="preserve">Trubkové teplovodní podlahové vytápění polyethylen  rozvodné potrubí ostatní prvky rozdělovače osmiokruhové </t>
  </si>
  <si>
    <t>-139681577</t>
  </si>
  <si>
    <t>735511102</t>
  </si>
  <si>
    <t>Trubkové teplovodní podlahové vytápění polyethylen  rozvodné potrubí ostatní prvky skříně rozdělovače 6 okruhů pod omítku, počet vývodů rozdělovače</t>
  </si>
  <si>
    <t>1876935531</t>
  </si>
  <si>
    <t>735511103</t>
  </si>
  <si>
    <t>Trubkové teplovodní podlahové vytápění polyethylen  rozvodné potrubí ostatní prvky skříně rozdělovače 6-8  pod omítku, počet vývodů rozdělovače</t>
  </si>
  <si>
    <t>-1906583131</t>
  </si>
  <si>
    <t>735511135</t>
  </si>
  <si>
    <t>Trubkové teplovodní podlahové vytápění polyethylen rozvodné potrubí ostatní prvky připojovací šroubení rozdělovače</t>
  </si>
  <si>
    <t>1730771483</t>
  </si>
  <si>
    <t>1+6*3+7*4+9*1</t>
  </si>
  <si>
    <t>735511136</t>
  </si>
  <si>
    <t>Trubkové teplovodní podlahové vytápění polyethylen  rozvodné potrubí ostatní prvky sada pro připojení měřiče tepla</t>
  </si>
  <si>
    <t>582871453</t>
  </si>
  <si>
    <t>12+8+8+2+2</t>
  </si>
  <si>
    <t>735511142</t>
  </si>
  <si>
    <t xml:space="preserve">Trubkové teplovodní podlahové vytápění polyethylen rozvodné potrubí ostatní prvky regulační zařízení termostat </t>
  </si>
  <si>
    <t>1838142260</t>
  </si>
  <si>
    <t>735511143</t>
  </si>
  <si>
    <t xml:space="preserve">Trubkové teplovodní podlahové vytápění polyethylen rozvodné potrubí ostatní prvky regulační zařízení pohon </t>
  </si>
  <si>
    <t>-59972239</t>
  </si>
  <si>
    <t>734</t>
  </si>
  <si>
    <t>Ústřední vytápění - armatury</t>
  </si>
  <si>
    <t>734111411</t>
  </si>
  <si>
    <t>Ventil přírubový uzavírací přímý DN 15 PN 16 do 300°C ovládaný ručně</t>
  </si>
  <si>
    <t>-547620764</t>
  </si>
  <si>
    <t>734111412</t>
  </si>
  <si>
    <t>připojovací armatury otopných těles termostatická hlavice s kapalinovou náplní</t>
  </si>
  <si>
    <t>1255473338</t>
  </si>
  <si>
    <t>998735102</t>
  </si>
  <si>
    <t>Přesun hmot tonážní pro vytápění</t>
  </si>
  <si>
    <t>-897606447</t>
  </si>
  <si>
    <t>222/2021//KCv - Vnitřní vybavení</t>
  </si>
  <si>
    <t>1,10c - Místnost 1,10c I.NP</t>
  </si>
  <si>
    <t>1.14 - WC invalidé</t>
  </si>
  <si>
    <t>HSV - HSV</t>
  </si>
  <si>
    <t>1,10c</t>
  </si>
  <si>
    <t>Místnost 1,10c I.NP</t>
  </si>
  <si>
    <t>7660001</t>
  </si>
  <si>
    <t>Montáž vybavení místností - recepční pult předsálí</t>
  </si>
  <si>
    <t>1032853996</t>
  </si>
  <si>
    <t>40*0,025 'Přepočtené koeficientem množství</t>
  </si>
  <si>
    <t>1,103c</t>
  </si>
  <si>
    <t>Recečpní pult atyp v přesálí včetně vybavení</t>
  </si>
  <si>
    <t>-437870057</t>
  </si>
  <si>
    <t>Recepční pult</t>
  </si>
  <si>
    <t>TI-1-1</t>
  </si>
  <si>
    <t>Botníky a věšáky v recepci</t>
  </si>
  <si>
    <t>TI-10-1,2,3</t>
  </si>
  <si>
    <t>Věšák v recepci a nízkoprahovém klubu</t>
  </si>
  <si>
    <t>1.14</t>
  </si>
  <si>
    <t>WC invalidé</t>
  </si>
  <si>
    <t>1.141</t>
  </si>
  <si>
    <t>Sklopný přebalovací pult - dodávka a montáž</t>
  </si>
  <si>
    <t>-677374945</t>
  </si>
  <si>
    <t>953943211</t>
  </si>
  <si>
    <t>Osazování hasicího přístroje</t>
  </si>
  <si>
    <t>-1523652822</t>
  </si>
  <si>
    <t>CO2</t>
  </si>
  <si>
    <t>Práškové</t>
  </si>
  <si>
    <t>44932114</t>
  </si>
  <si>
    <t>přístroj hasicí ruční práškový PG 6 LE</t>
  </si>
  <si>
    <t>1040286043</t>
  </si>
  <si>
    <t>44932211</t>
  </si>
  <si>
    <t>přístroj hasicí ruční sněhový KS 5 BG</t>
  </si>
  <si>
    <t>117591570</t>
  </si>
  <si>
    <t>953943212</t>
  </si>
  <si>
    <t>Osazování skříně pro hasicí přístroj</t>
  </si>
  <si>
    <t>388046535</t>
  </si>
  <si>
    <t>3+1</t>
  </si>
  <si>
    <t>44983131</t>
  </si>
  <si>
    <t>skříňka na RHP</t>
  </si>
  <si>
    <t>959403402</t>
  </si>
  <si>
    <t>bednění opěrných stěn</t>
  </si>
  <si>
    <t>177,32</t>
  </si>
  <si>
    <t>k02</t>
  </si>
  <si>
    <t>komunikace pochozí</t>
  </si>
  <si>
    <t>94,074</t>
  </si>
  <si>
    <t>ko1</t>
  </si>
  <si>
    <t>Komunikace pojezdové</t>
  </si>
  <si>
    <t>488,525</t>
  </si>
  <si>
    <t>ko4</t>
  </si>
  <si>
    <t>odstranění betonu</t>
  </si>
  <si>
    <t>ko5</t>
  </si>
  <si>
    <t>nájezdy</t>
  </si>
  <si>
    <t>49,2</t>
  </si>
  <si>
    <t>Opěr1</t>
  </si>
  <si>
    <t>Opěrné zdi a květníky</t>
  </si>
  <si>
    <t>17,732</t>
  </si>
  <si>
    <t>222/2021/KC - Komunikace,zemní práce,úprava pozemku,ploty</t>
  </si>
  <si>
    <t xml:space="preserve">    5 - Komunikace pozemní</t>
  </si>
  <si>
    <t xml:space="preserve">    997 - Přesun sutě</t>
  </si>
  <si>
    <t>01 - Dodávka a montáž mobiliáře</t>
  </si>
  <si>
    <t>111201101</t>
  </si>
  <si>
    <t>Odstranění křovin a stromů průměru kmene do 100 mm i s kořeny z celkové plochy do 1000 m2</t>
  </si>
  <si>
    <t>1513655106</t>
  </si>
  <si>
    <t>112201101</t>
  </si>
  <si>
    <t>Odstranění pařezů D do 300 mm</t>
  </si>
  <si>
    <t>-1973060105</t>
  </si>
  <si>
    <t>113106121</t>
  </si>
  <si>
    <t>Rozebrání dlažeb komunikací pro pěší z betonových nebo kamenných dlaždic</t>
  </si>
  <si>
    <t>-2106390849</t>
  </si>
  <si>
    <t>odstranění zatravňovacích tvárnic</t>
  </si>
  <si>
    <t>113107121</t>
  </si>
  <si>
    <t>Odstranění podkladu pl do 50 m2 z kameniva drceného tl 100 mm</t>
  </si>
  <si>
    <t>-1095947652</t>
  </si>
  <si>
    <t>I.teap 50% množství</t>
  </si>
  <si>
    <t>beton</t>
  </si>
  <si>
    <t>2*12+22*2+9*9+5*6+5*5</t>
  </si>
  <si>
    <t>štěrk</t>
  </si>
  <si>
    <t>3,75*12,5+7,5*6</t>
  </si>
  <si>
    <t>295,875*0,5 'Přepočtené koeficientem množství</t>
  </si>
  <si>
    <t>113107131</t>
  </si>
  <si>
    <t>Odstranění podkladu pl do 50 m2 z betonu prostého tl 150 mm</t>
  </si>
  <si>
    <t>491850724</t>
  </si>
  <si>
    <t>I.etapa 50%</t>
  </si>
  <si>
    <t>204*0,5 'Přepočtené koeficientem množství</t>
  </si>
  <si>
    <t>121101103</t>
  </si>
  <si>
    <t>Sejmutí ornice s přemístěním na vzdálenost do 250 m</t>
  </si>
  <si>
    <t>-1909611307</t>
  </si>
  <si>
    <t>pod novým komunitním centrem</t>
  </si>
  <si>
    <t>14,55*26,5*0,2</t>
  </si>
  <si>
    <t>10,5*13,5*0,2</t>
  </si>
  <si>
    <t>Or1</t>
  </si>
  <si>
    <t>105,465*0,5 'Přepočtené koeficientem množství</t>
  </si>
  <si>
    <t>Komunikace pozemní</t>
  </si>
  <si>
    <t>564752111</t>
  </si>
  <si>
    <t>Podklad z vibrovaného štěrku VŠ tl 150 mm</t>
  </si>
  <si>
    <t>-1136175600</t>
  </si>
  <si>
    <t>I.etapa 50% výměry dokončení</t>
  </si>
  <si>
    <t>komunikace a terasy</t>
  </si>
  <si>
    <t>k02+ko5+6,14*9,4+12*5</t>
  </si>
  <si>
    <t>564762111</t>
  </si>
  <si>
    <t>Podklad z vibrovaného štěrku VŠ tl 200 mm</t>
  </si>
  <si>
    <t>844053652</t>
  </si>
  <si>
    <t>ko1+ko5</t>
  </si>
  <si>
    <t>537,725*0,5 'Přepočtené koeficientem množství</t>
  </si>
  <si>
    <t>564952112</t>
  </si>
  <si>
    <t>Podklad z mechanicky zpevněného kameniva MZK tl 160 mm</t>
  </si>
  <si>
    <t>2146563941</t>
  </si>
  <si>
    <t>I.etapa 50% prací</t>
  </si>
  <si>
    <t>ko1+bed1</t>
  </si>
  <si>
    <t>665,845*0,5 'Přepočtené koeficientem množství</t>
  </si>
  <si>
    <t>591111111</t>
  </si>
  <si>
    <t>Kladení dlažby z kostek velkých z kamene do lože z kameniva těženého tl 50 mm</t>
  </si>
  <si>
    <t>-81893005</t>
  </si>
  <si>
    <t>19,2*6,63</t>
  </si>
  <si>
    <t>3,6*8+1</t>
  </si>
  <si>
    <t>1,4*4,4</t>
  </si>
  <si>
    <t>8,4*5,4</t>
  </si>
  <si>
    <t>9,2*6</t>
  </si>
  <si>
    <t>8,5*13,65+14*4,58</t>
  </si>
  <si>
    <t>5,2*8,57</t>
  </si>
  <si>
    <t>2,8*3,8</t>
  </si>
  <si>
    <t>3,6*1,8+4,27*3+2,62*9,2+3</t>
  </si>
  <si>
    <t>3,3*7,2+8,3*1,6</t>
  </si>
  <si>
    <t>0,2*(13,63+6,5)</t>
  </si>
  <si>
    <t>1,2*3,8</t>
  </si>
  <si>
    <t>odpočet štěrkové plochy</t>
  </si>
  <si>
    <t>-90,2</t>
  </si>
  <si>
    <t>570,985*0,5 'Přepočtené koeficientem množství</t>
  </si>
  <si>
    <t>583801200</t>
  </si>
  <si>
    <t>kostka dlažební drobná, žula velikost 8/10 cm</t>
  </si>
  <si>
    <t>-1479343188</t>
  </si>
  <si>
    <t>(595/2)/4,5</t>
  </si>
  <si>
    <t>66,111*1,1 'Přepočtené koeficientem množství</t>
  </si>
  <si>
    <t>596212210</t>
  </si>
  <si>
    <t>Kladení zámkové dlažby pozemních komunikací tl 80 mm skupiny A pl do 50 m2</t>
  </si>
  <si>
    <t>593312654</t>
  </si>
  <si>
    <t>nájezdy přes chodník nové</t>
  </si>
  <si>
    <t>2*8,6+2*6+3*2+7*2</t>
  </si>
  <si>
    <t>592450000</t>
  </si>
  <si>
    <t>dlažba zámková profilová pro komunikace 20x16,5x8 cm červená</t>
  </si>
  <si>
    <t>940472311</t>
  </si>
  <si>
    <t>916991121</t>
  </si>
  <si>
    <t>Lože pod obrubníky, krajníky nebo obruby z dlažebních kostek z betonu prostého</t>
  </si>
  <si>
    <t>1710486870</t>
  </si>
  <si>
    <t>(14*2+5,2*2+14*2+1,6*2+9,6*2+5,2*2+6+4+12+13,65+12*2+3,54*2+1,99*2+5,5*2+8,57*2+5,2*2+4,9*2+3,6*2+4,27*2+3,66*3+9,12+4)*0,2*0,2</t>
  </si>
  <si>
    <t>10,324*0,5 'Přepočtené koeficientem množství</t>
  </si>
  <si>
    <t>919721102</t>
  </si>
  <si>
    <t>Geomříž pro stabilizaci podkladu tkaná z polyesteru podélná pevnost v tahu do 80 kN/m</t>
  </si>
  <si>
    <t>-1302323976</t>
  </si>
  <si>
    <t>stabilizace stěn aa terénu vnitřní zahrady</t>
  </si>
  <si>
    <t>6*10*3</t>
  </si>
  <si>
    <t>919726223</t>
  </si>
  <si>
    <t>Geotextilie pro vyztužení, separaci a filtraci tkaná z polyesteru podélná/příčná pevnost 400/50 kN/m</t>
  </si>
  <si>
    <t>1659382571</t>
  </si>
  <si>
    <t>919791013</t>
  </si>
  <si>
    <t>Montáž ochrany stromů v komunikaci s vnitřní výplní a zabetonovaným rámem plochy přes 1 m2</t>
  </si>
  <si>
    <t>-1144155438</t>
  </si>
  <si>
    <t>749102030</t>
  </si>
  <si>
    <t>ochranný rám ke stromům -4 díly kruhový, tvárná litina ,  160 x 20 x 3 cm</t>
  </si>
  <si>
    <t>-1156331291</t>
  </si>
  <si>
    <t>997</t>
  </si>
  <si>
    <t>Přesun sutě</t>
  </si>
  <si>
    <t>997221111</t>
  </si>
  <si>
    <t>Vodorovná doprava suti ze sypkých materiálů nošením do 50 m</t>
  </si>
  <si>
    <t>-881556533</t>
  </si>
  <si>
    <t>997221551</t>
  </si>
  <si>
    <t>Vodorovná doprava suti ze sypkých materiálů do 1 km</t>
  </si>
  <si>
    <t>1882361425</t>
  </si>
  <si>
    <t>997221559</t>
  </si>
  <si>
    <t>Příplatek ZKD 1 km u vodorovné dopravy suti ze sypkých materiálů</t>
  </si>
  <si>
    <t>-1644964488</t>
  </si>
  <si>
    <t>105,932*20 'Přepočtené koeficientem množství</t>
  </si>
  <si>
    <t>997221611</t>
  </si>
  <si>
    <t>Nakládání suti na dopravní prostředky pro vodorovnou dopravu</t>
  </si>
  <si>
    <t>-31462990</t>
  </si>
  <si>
    <t>997221815</t>
  </si>
  <si>
    <t>Poplatek za uložení betonového odpadu na skládce (skládkovné)</t>
  </si>
  <si>
    <t>-1026506922</t>
  </si>
  <si>
    <t>998229112</t>
  </si>
  <si>
    <t>Přesun hmot ruční pro pozemní komunikace s krytem dlážděným na vzdálenost do 50 m</t>
  </si>
  <si>
    <t>-903167681</t>
  </si>
  <si>
    <t>711161121</t>
  </si>
  <si>
    <t>Izolace proti zemní vlhkosti nopovou fólií s textilií vodorovná, nopek v 4,0 mm, tl do 0,6 mm</t>
  </si>
  <si>
    <t>363285031</t>
  </si>
  <si>
    <t>42,2</t>
  </si>
  <si>
    <t>711161212</t>
  </si>
  <si>
    <t>Izolace proti zemní vlhkosti nopovou fólií svislá, nopek v 8,0 mm, tl do 0,6 mm</t>
  </si>
  <si>
    <t>-1362945081</t>
  </si>
  <si>
    <t>1,2*(6,3+1,35)</t>
  </si>
  <si>
    <t>1,5*(2,84+4,47+10,81)</t>
  </si>
  <si>
    <t>Květníky</t>
  </si>
  <si>
    <t>opěr1/0,2</t>
  </si>
  <si>
    <t>148869391</t>
  </si>
  <si>
    <t>767122112</t>
  </si>
  <si>
    <t>Montáž stěn s výplní z drátěné sítě, svařované -záda popelnicového stání</t>
  </si>
  <si>
    <t>-1455613824</t>
  </si>
  <si>
    <t>4,2*2,2</t>
  </si>
  <si>
    <t>76700029</t>
  </si>
  <si>
    <t>Pororošt na záda popelnicového přístřešku</t>
  </si>
  <si>
    <t>282181123</t>
  </si>
  <si>
    <t>9,2</t>
  </si>
  <si>
    <t xml:space="preserve">Montáž atypických zámečnických konstrukcí -Dodávka a  montáž lemovací lišty </t>
  </si>
  <si>
    <t>1611852005</t>
  </si>
  <si>
    <t>ohraničení trávníků pásovinou</t>
  </si>
  <si>
    <t>profil 150x50,kotení tyče 14mm a 75cm</t>
  </si>
  <si>
    <t>6,28*(2,84+13,77+6,22+15,83+6+10,61+6,3+1,23+4)</t>
  </si>
  <si>
    <t>998767101</t>
  </si>
  <si>
    <t>Přesun hmot tonážní pro zámečnické konstrukce v objektech v do 6 m</t>
  </si>
  <si>
    <t>-1536772941</t>
  </si>
  <si>
    <t>783826605</t>
  </si>
  <si>
    <t>Hydrofobizační transparentní silikonový nátěr hladkých betonových povrchů, povrchů z desek</t>
  </si>
  <si>
    <t>601497459</t>
  </si>
  <si>
    <t>01</t>
  </si>
  <si>
    <t>Dodávka a montáž mobiliáře</t>
  </si>
  <si>
    <t>01,01</t>
  </si>
  <si>
    <t>Montáže mobiliáře</t>
  </si>
  <si>
    <t>1859393980</t>
  </si>
  <si>
    <t>I.etapa 30% montáží</t>
  </si>
  <si>
    <t>prvky dle TS</t>
  </si>
  <si>
    <t>01,05</t>
  </si>
  <si>
    <t>Odpadkové koše</t>
  </si>
  <si>
    <t>-809734783</t>
  </si>
  <si>
    <t>01,06</t>
  </si>
  <si>
    <t>Stojany na kola</t>
  </si>
  <si>
    <t>1156557351</t>
  </si>
  <si>
    <t>222/2021/KCga - Vybavení gastroprovozu</t>
  </si>
  <si>
    <t xml:space="preserve">    1.1. - Elektroinstalace</t>
  </si>
  <si>
    <t xml:space="preserve">    1.2. - Ostatní položky</t>
  </si>
  <si>
    <t xml:space="preserve">    1.4. - Rozvaděč </t>
  </si>
  <si>
    <t xml:space="preserve">      1.4.6. - Rozvaděč R_gastro</t>
  </si>
  <si>
    <t>Svítidlo přisazené, stropní, senzor pohybu</t>
  </si>
  <si>
    <t>-929138332</t>
  </si>
  <si>
    <t>Svítidlo zářivkové stropní 2x36W krytí IP54</t>
  </si>
  <si>
    <t>-1901129026</t>
  </si>
  <si>
    <t>Svítidlo nouzové, aku 60 minut s piktogramem</t>
  </si>
  <si>
    <t>425735901</t>
  </si>
  <si>
    <t>-1456392178</t>
  </si>
  <si>
    <t>Zásuvka 230V, 16A</t>
  </si>
  <si>
    <t>134793015</t>
  </si>
  <si>
    <t>Zásuvka datová</t>
  </si>
  <si>
    <t>-1622046154</t>
  </si>
  <si>
    <t>Kabel 3x1,5</t>
  </si>
  <si>
    <t>277254137</t>
  </si>
  <si>
    <t>166,667*1,5 'Přepočtené koeficientem množství</t>
  </si>
  <si>
    <t>Kabel 3x2,5</t>
  </si>
  <si>
    <t>1775277605</t>
  </si>
  <si>
    <t>243,333*1,5 'Přepočtené koeficientem množství</t>
  </si>
  <si>
    <t>Kabel 5x4</t>
  </si>
  <si>
    <t>1812632702</t>
  </si>
  <si>
    <t>10*1,5 'Přepočtené koeficientem množství</t>
  </si>
  <si>
    <t>Vypínání zapínání, práce v něměřené části, zajištění před zapnutím</t>
  </si>
  <si>
    <t>hod</t>
  </si>
  <si>
    <t>2124300283</t>
  </si>
  <si>
    <t>Montážní, nosný, spojovací materiál,svítidel</t>
  </si>
  <si>
    <t>81666536</t>
  </si>
  <si>
    <t>Úklid pracoviště</t>
  </si>
  <si>
    <t>-316679525</t>
  </si>
  <si>
    <t>-25104277</t>
  </si>
  <si>
    <t>-1930339247</t>
  </si>
  <si>
    <t>Dokumentace skutečného provedení</t>
  </si>
  <si>
    <t>-830380205</t>
  </si>
  <si>
    <t>Zednické začištění</t>
  </si>
  <si>
    <t>802858166</t>
  </si>
  <si>
    <t>Odvoz a likvidace odpadu</t>
  </si>
  <si>
    <t>-311905765</t>
  </si>
  <si>
    <t xml:space="preserve">Rozvaděč </t>
  </si>
  <si>
    <t>1.4.6.</t>
  </si>
  <si>
    <t>Rozvaděč R_gastro</t>
  </si>
  <si>
    <t>-758698169</t>
  </si>
  <si>
    <t>-1976756429</t>
  </si>
  <si>
    <t>910608277</t>
  </si>
  <si>
    <t>-1690100876</t>
  </si>
  <si>
    <t>-604225954</t>
  </si>
  <si>
    <t>-1541039683</t>
  </si>
  <si>
    <t>264,441</t>
  </si>
  <si>
    <t>ost</t>
  </si>
  <si>
    <t>18,561</t>
  </si>
  <si>
    <t>KVH200</t>
  </si>
  <si>
    <t>vnitřní montážní sloupky</t>
  </si>
  <si>
    <t>673,964</t>
  </si>
  <si>
    <t>Úroveň 4:</t>
  </si>
  <si>
    <t>222 - Obvodová stěna</t>
  </si>
  <si>
    <t>OS1 - Obvodová stěna -hlavní část objektu (náhrada za pol.76200001</t>
  </si>
  <si>
    <t xml:space="preserve">      762 - Konstrukce tesařské</t>
  </si>
  <si>
    <t xml:space="preserve">      763 - Konstrukce suché výstavby</t>
  </si>
  <si>
    <t>OS1</t>
  </si>
  <si>
    <t>Obvodová stěna -hlavní část objektu (náhrada za pol.76200001</t>
  </si>
  <si>
    <t>713132312</t>
  </si>
  <si>
    <t>Montáž izolace tepelné do roštu  jednosměrného svislého budov v přes 6 do 12 m</t>
  </si>
  <si>
    <t>-528819659</t>
  </si>
  <si>
    <t>(25,7*2+12,6*2)*(2,66+1,1+0,125)</t>
  </si>
  <si>
    <t>-(2,2*1,5*9+1,15*1,5*2)</t>
  </si>
  <si>
    <t>63141195</t>
  </si>
  <si>
    <t>deska tepelně izolační minerální do šikmých střech a stěn  λ=0,035-0,038 tl 200mm</t>
  </si>
  <si>
    <t>86336671</t>
  </si>
  <si>
    <t>264,441*1,05 'Přepočtené koeficientem množství</t>
  </si>
  <si>
    <t>Přesun hmot tonážní pro izolace tepelné v objektech v přes 6 do 12 m</t>
  </si>
  <si>
    <t>1436568035</t>
  </si>
  <si>
    <t>-971114844</t>
  </si>
  <si>
    <t>19,857*2 'Přepočtené koeficientem množství</t>
  </si>
  <si>
    <t>827062557</t>
  </si>
  <si>
    <t>KVH200*0,2*0,06</t>
  </si>
  <si>
    <t>762431225</t>
  </si>
  <si>
    <t>Montáž obložení stěn deskami dřevotřískovými na pero a drážku</t>
  </si>
  <si>
    <t>-681743972</t>
  </si>
  <si>
    <t>B2 včetně ostění</t>
  </si>
  <si>
    <t>vnitřní vrstva OSB 4PD 15mm s přelepemím spár</t>
  </si>
  <si>
    <t>stenb2+ost</t>
  </si>
  <si>
    <t>vnější vrstva  OSB /3 4PD</t>
  </si>
  <si>
    <t>stenb2*2</t>
  </si>
  <si>
    <t>60726242Vl</t>
  </si>
  <si>
    <t>deska dřevoštěpková OSB  4 PD  tl 15mm</t>
  </si>
  <si>
    <t>-766700412</t>
  </si>
  <si>
    <t>282,935149894523*1,05 'Přepočtené koeficientem množství</t>
  </si>
  <si>
    <t>60726242VLL</t>
  </si>
  <si>
    <t>deska dřevoštěpková OSB 3 4PD tl 15mm</t>
  </si>
  <si>
    <t>1255989644</t>
  </si>
  <si>
    <t>528,949*1,05 'Přepočtené koeficientem množství</t>
  </si>
  <si>
    <t>762495000</t>
  </si>
  <si>
    <t>Spojovací prostředky pro montáž olištování, obložení stropů, střešních podhledů a stěn</t>
  </si>
  <si>
    <t>1422093056</t>
  </si>
  <si>
    <t>stenb2*3</t>
  </si>
  <si>
    <t>Přesun hmot tonážní pro kce tesařské v objektech v přes 6 do 12 m</t>
  </si>
  <si>
    <t>-579577209</t>
  </si>
  <si>
    <t>507920381</t>
  </si>
  <si>
    <t>763121621</t>
  </si>
  <si>
    <t>Montáž desek tl 12,5 mm na nosnou kci SDK stěna předsazená</t>
  </si>
  <si>
    <t>-1666905365</t>
  </si>
  <si>
    <t>mntáž jako druhá vrstva na sádrovláknité desky,povrchová úprave je součástí položky sádrovláknité předstěny</t>
  </si>
  <si>
    <t>59030027</t>
  </si>
  <si>
    <t>deska SDK protipožární DF tl 12,5mm</t>
  </si>
  <si>
    <t>886881835</t>
  </si>
  <si>
    <t>283,002*1,05 'Přepočtené koeficientem množství</t>
  </si>
  <si>
    <t>763221121</t>
  </si>
  <si>
    <t>Sádrovláknitá stěna předsazená tl 87,5 mm CW+UW 50 deska 1x12,5 s izolací EI 30 Rw do 40 dB</t>
  </si>
  <si>
    <t>569690285</t>
  </si>
  <si>
    <t>skladba B2 - povrchová úprava se přenáší na dodatečný obklad deskou SDK 12,5mm</t>
  </si>
  <si>
    <t>výplň izolací MV 40mm</t>
  </si>
  <si>
    <t>dle výpisu skladeb jest podkladový rošt 50mm</t>
  </si>
  <si>
    <t>763261121</t>
  </si>
  <si>
    <t>Podkroví ze sádrovláknitých desek 1x12,5 bez TI dvouvrstvá spodní kce profil CD+UD</t>
  </si>
  <si>
    <t>-2106367276</t>
  </si>
  <si>
    <t>ostění oken,paraperů</t>
  </si>
  <si>
    <t>(2,01*2*+1,5)*9*0,3</t>
  </si>
  <si>
    <t>(1,15*2+1,5)*2*0,3</t>
  </si>
  <si>
    <t>763712211</t>
  </si>
  <si>
    <t>Montáž dřevostaveb sloupů plnostěnných, paždíků a zavětrovacích prvků průřezové pl přes 50 do 150 cm2</t>
  </si>
  <si>
    <t>252426275</t>
  </si>
  <si>
    <t>skladba B2</t>
  </si>
  <si>
    <t>3,428*(21+21)</t>
  </si>
  <si>
    <t>3,428*(42+44)</t>
  </si>
  <si>
    <t>1,6*9*2</t>
  </si>
  <si>
    <t>2,6*2*2</t>
  </si>
  <si>
    <t>1,5*11</t>
  </si>
  <si>
    <t>(25,56-0,2*2)*2*2-1,5*2</t>
  </si>
  <si>
    <t>(12,61-0,2*2)*2*2</t>
  </si>
  <si>
    <t>pod parapety</t>
  </si>
  <si>
    <t>1,5*2*11</t>
  </si>
  <si>
    <t>61223262</t>
  </si>
  <si>
    <t>hranol konstrukční KVH lepený průřezu 60x60-280mm nepohledový</t>
  </si>
  <si>
    <t>-1029006138</t>
  </si>
  <si>
    <t>Přesun hmot tonážní pro sádrokartonové konstrukce v objektech v přes 6 do 12 m</t>
  </si>
  <si>
    <t>732560017</t>
  </si>
  <si>
    <t>412474085</t>
  </si>
  <si>
    <t>9,171*2 'Přepočtené koeficientem množství</t>
  </si>
  <si>
    <t>KVH</t>
  </si>
  <si>
    <t>hranoly podlahy KVH 100x140</t>
  </si>
  <si>
    <t>podlsá</t>
  </si>
  <si>
    <t>podlaha půda</t>
  </si>
  <si>
    <t>26,478</t>
  </si>
  <si>
    <t>223 - Stropy a podlahy půdy</t>
  </si>
  <si>
    <t>713111111</t>
  </si>
  <si>
    <t>Montáž izolace tepelné vrchem stropů volně kladenými rohožemi, pásy, dílci, deskami</t>
  </si>
  <si>
    <t>473766464</t>
  </si>
  <si>
    <t>AKu MV</t>
  </si>
  <si>
    <t>63141184R</t>
  </si>
  <si>
    <t>deska tepelně izolační minerální akustická 50mm</t>
  </si>
  <si>
    <t>-278338865</t>
  </si>
  <si>
    <t>60*1,02 'Přepočtené koeficientem množství</t>
  </si>
  <si>
    <t>1147990284</t>
  </si>
  <si>
    <t>deska dřevovláknitá ve třech vrstvách</t>
  </si>
  <si>
    <t>((1,75*2)*2,61+(0,7+1,895)*(0,795+0,075))*3</t>
  </si>
  <si>
    <t>3,5*4,31*3</t>
  </si>
  <si>
    <t>60715158</t>
  </si>
  <si>
    <t>deska dřevovláknitá zvukově a tepelně izolační tl 19mm</t>
  </si>
  <si>
    <t>-1264961881</t>
  </si>
  <si>
    <t>79,433*1,02 'Přepočtené koeficientem množství</t>
  </si>
  <si>
    <t>713191132</t>
  </si>
  <si>
    <t>Montáž izolace tepelné podlah, stropů vrchem nebo střech překrytí separační fólií z PE</t>
  </si>
  <si>
    <t>1328611157</t>
  </si>
  <si>
    <t>folie po podsyp</t>
  </si>
  <si>
    <t>podlsá*1,15</t>
  </si>
  <si>
    <t>28323058</t>
  </si>
  <si>
    <t>fólie PE (500 kg/m3) separační podlahová oddělující tepelnou izolaci tl 1,5mm</t>
  </si>
  <si>
    <t>-243373716</t>
  </si>
  <si>
    <t>30,45*1,1655 'Přepočtené koeficientem množství</t>
  </si>
  <si>
    <t>1889518766</t>
  </si>
  <si>
    <t>-1834109000</t>
  </si>
  <si>
    <t>0,555*3 'Přepočtené koeficientem množství</t>
  </si>
  <si>
    <t>762083111</t>
  </si>
  <si>
    <t>Impregnace řeziva proti dřevokaznému hmyzu a houbám máčením třída ohrožení 1 a 2</t>
  </si>
  <si>
    <t>1690891544</t>
  </si>
  <si>
    <t>KVH*0,1*0,14</t>
  </si>
  <si>
    <t>762511274</t>
  </si>
  <si>
    <t>Podlahové kce podkladové z desek OSB tl 18 mm broušených na pero a drážku šroubovaných</t>
  </si>
  <si>
    <t>-983466401</t>
  </si>
  <si>
    <t>60*2</t>
  </si>
  <si>
    <t>762595001</t>
  </si>
  <si>
    <t>Spojovací prostředky pro položení dřevěných podlah a zakrytí kanálů</t>
  </si>
  <si>
    <t>-2066134066</t>
  </si>
  <si>
    <t>762824110</t>
  </si>
  <si>
    <t>Montáž stropního trámu z lepeného hranolu průřezové pl do 144 cm2 s výměnami</t>
  </si>
  <si>
    <t>239084331</t>
  </si>
  <si>
    <t>9*2*(1,25*4)</t>
  </si>
  <si>
    <t>61223264</t>
  </si>
  <si>
    <t>hranol konstrukční KVH lepený průřezu 100x100-280mm nepohledový</t>
  </si>
  <si>
    <t>2094265693</t>
  </si>
  <si>
    <t>762895000</t>
  </si>
  <si>
    <t>Spojovací prostředky pro montáž záklopu, stropnice a podbíjení</t>
  </si>
  <si>
    <t>-196343616</t>
  </si>
  <si>
    <t>-2094320049</t>
  </si>
  <si>
    <t>-851782687</t>
  </si>
  <si>
    <t>2,094*3 'Přepočtené koeficientem množství</t>
  </si>
  <si>
    <t>763158115</t>
  </si>
  <si>
    <t>SDK podlaha suchý podsyp tl. 10 mm</t>
  </si>
  <si>
    <t>-34951921</t>
  </si>
  <si>
    <t>763158118</t>
  </si>
  <si>
    <t>Příplatek k SDK podlaze za každých další 10 mm tloušťky suchého podsypu</t>
  </si>
  <si>
    <t>-959799062</t>
  </si>
  <si>
    <t>763251211</t>
  </si>
  <si>
    <t>Sádrovláknitá podlaha tl 25 mm z desek tl 2x12,5 mm bez podsypu</t>
  </si>
  <si>
    <t>-83191591</t>
  </si>
  <si>
    <t>((1,75*2)*2,61+(0,7+1,895)*(0,795+0,075))</t>
  </si>
  <si>
    <t>3,5*4,31</t>
  </si>
  <si>
    <t>-455800683</t>
  </si>
  <si>
    <t>1260503315</t>
  </si>
  <si>
    <t>1,131*3 'Přepočtené koeficientem množství</t>
  </si>
  <si>
    <t>nosné hranoly</t>
  </si>
  <si>
    <t>bed</t>
  </si>
  <si>
    <t>bednění</t>
  </si>
  <si>
    <t>6,2</t>
  </si>
  <si>
    <t>224 - Zastřešení nástavby nad výtahem C1b</t>
  </si>
  <si>
    <t>713111136</t>
  </si>
  <si>
    <t>Montáž izolace tepelné stropů volně kladenými rohožemi, pásy, dílci, deskami mezi trámy</t>
  </si>
  <si>
    <t>849998745</t>
  </si>
  <si>
    <t>1,2*2,5</t>
  </si>
  <si>
    <t>63152373</t>
  </si>
  <si>
    <t>deska tepelně izolační minerální kontaktních pro podhledy finální s povrchovou úpravou λ=0,040 tl 100mm</t>
  </si>
  <si>
    <t>-608716097</t>
  </si>
  <si>
    <t>3*1,05 'Přepočtené koeficientem množství</t>
  </si>
  <si>
    <t>713131151</t>
  </si>
  <si>
    <t>Montáž izolace tepelné stěn a základů volně vloženými rohožemi, pásy, dílci, deskami 1 vrstva</t>
  </si>
  <si>
    <t>188426154</t>
  </si>
  <si>
    <t>0,75*2,5+1,5*0,8</t>
  </si>
  <si>
    <t>-1527622347</t>
  </si>
  <si>
    <t>3,075*1,05 'Přepočtené koeficientem množství</t>
  </si>
  <si>
    <t>713141232</t>
  </si>
  <si>
    <t>Přikotvení tepelné izolace šrouby do trapézového plechu nebo do dřeva pro izolaci tl přes 100 do 140 mm</t>
  </si>
  <si>
    <t>-830980182</t>
  </si>
  <si>
    <t>TI klín</t>
  </si>
  <si>
    <t>2,5*1,2</t>
  </si>
  <si>
    <t>63140405</t>
  </si>
  <si>
    <t>deska tepelně izolační minerální plochých střech dvouvrstvá λ=0,038-0,039 tl 140mm</t>
  </si>
  <si>
    <t>-512449311</t>
  </si>
  <si>
    <t>deska vytvarovaná do klínu dle Detail 5-3</t>
  </si>
  <si>
    <t>1758597479</t>
  </si>
  <si>
    <t>Doplňková hydroizolační vrstva difůzní folií</t>
  </si>
  <si>
    <t>2,5*1,2+2,5*0,8+1,5*0,8</t>
  </si>
  <si>
    <t>28329220</t>
  </si>
  <si>
    <t>fólie kontaktní difuzně propustná pro doplňkovou hydroizolační vrstvu, monolitická dvouvrstvá PES 270g/m2</t>
  </si>
  <si>
    <t>395228916</t>
  </si>
  <si>
    <t>6,2*1,1655 'Přepočtené koeficientem množství</t>
  </si>
  <si>
    <t>-1402097630</t>
  </si>
  <si>
    <t>-1280659849</t>
  </si>
  <si>
    <t>0,135*3 'Přepočtené koeficientem množství</t>
  </si>
  <si>
    <t>1252143894</t>
  </si>
  <si>
    <t>KVH*0,1*0,1</t>
  </si>
  <si>
    <t>20,7*0,04*0,06</t>
  </si>
  <si>
    <t>762332631</t>
  </si>
  <si>
    <t>Montáž vázaných kcí krovů pravidelných z lepených hranolů průřezové pl do 120 cm2</t>
  </si>
  <si>
    <t>1005981457</t>
  </si>
  <si>
    <t>1,2*5+0,8*5+1,5*2</t>
  </si>
  <si>
    <t>61223270</t>
  </si>
  <si>
    <t>hranol konstrukční KVH lepený průřezu 100x100-280mm pohledový</t>
  </si>
  <si>
    <t>2120905360</t>
  </si>
  <si>
    <t>762341034</t>
  </si>
  <si>
    <t>Bednění střech rovných sklon do 60° z desek OSB tl 18 mm na sraz šroubovaných na rošt</t>
  </si>
  <si>
    <t>-1005244434</t>
  </si>
  <si>
    <t>2,5*1,2+0,8*2,5+1,5*0,8</t>
  </si>
  <si>
    <t>762342511</t>
  </si>
  <si>
    <t>Montáž kontralatí na podklad bez tepelné izolace</t>
  </si>
  <si>
    <t>-351410186</t>
  </si>
  <si>
    <t>2,5*7+0,8*4</t>
  </si>
  <si>
    <t>60514114</t>
  </si>
  <si>
    <t>řezivo jehličnaté lať impregnovaná dl 4 m</t>
  </si>
  <si>
    <t>2139871851</t>
  </si>
  <si>
    <t>762421024</t>
  </si>
  <si>
    <t>Obložení stropu z desek OSB tl 18 mm nebroušených na pero a drážku šroubovaných</t>
  </si>
  <si>
    <t>-1574107186</t>
  </si>
  <si>
    <t>-856561796</t>
  </si>
  <si>
    <t>-1411092165</t>
  </si>
  <si>
    <t>0,225*3 'Přepočtené koeficientem množství</t>
  </si>
  <si>
    <t>763131751</t>
  </si>
  <si>
    <t>Montáž parotěsné zábrany do SDK podhledu</t>
  </si>
  <si>
    <t>-1891515156</t>
  </si>
  <si>
    <t>28329027</t>
  </si>
  <si>
    <t>fólie PE vyztužená Al vrstvou pro parotěsnou vrstvu 150g/m2</t>
  </si>
  <si>
    <t>-336056558</t>
  </si>
  <si>
    <t>6,2*1,1235 'Přepočtené koeficientem množství</t>
  </si>
  <si>
    <t>763131752</t>
  </si>
  <si>
    <t>Montáž jedné vrstvy tepelné izolace do SDK podhledu</t>
  </si>
  <si>
    <t>-767796902</t>
  </si>
  <si>
    <t>63141432</t>
  </si>
  <si>
    <t>deska tepelně izolační minerální plovoucích podlah λ=0,033-0,035 tl 30mm</t>
  </si>
  <si>
    <t>1325207318</t>
  </si>
  <si>
    <t>6,2*1,02 'Přepočtené koeficientem množství</t>
  </si>
  <si>
    <t>1106144763</t>
  </si>
  <si>
    <t>bedstěn</t>
  </si>
  <si>
    <t>bednění stěn</t>
  </si>
  <si>
    <t>41,4</t>
  </si>
  <si>
    <t>KVHpř</t>
  </si>
  <si>
    <t>latě KVH pro rošt chycené k nosníkům</t>
  </si>
  <si>
    <t>1852,444</t>
  </si>
  <si>
    <t>225 - Ostatní konstrukce</t>
  </si>
  <si>
    <t>-1050855303</t>
  </si>
  <si>
    <t>náhrada za položku příplatek za Nniky v podlaze 1.PP pol.č.0,11</t>
  </si>
  <si>
    <t>výztuže jsou součástí stavbeních prací</t>
  </si>
  <si>
    <t>Kanalizační šachta</t>
  </si>
  <si>
    <t>1,5*(1,950+2+2,45*2)*0,2</t>
  </si>
  <si>
    <t>Výtahová šachta</t>
  </si>
  <si>
    <t>1,5*(2,5*2+2,9*2)*0,2</t>
  </si>
  <si>
    <t>předpokládaný kanál kanalizace</t>
  </si>
  <si>
    <t>1,5*((2,45+0,25+1)*2+0,6)*0,2</t>
  </si>
  <si>
    <t>1726498186</t>
  </si>
  <si>
    <t>1,5*(1,950*2+2,45*2)</t>
  </si>
  <si>
    <t>1,5*(2,5*2+2,9*2)</t>
  </si>
  <si>
    <t>1,5*((2,45+0,25+1)*2+0,6)</t>
  </si>
  <si>
    <t>-1565932489</t>
  </si>
  <si>
    <t>311351911</t>
  </si>
  <si>
    <t>Příplatek k cenám bednění nosných nadzákladových zdí za pohledový beton</t>
  </si>
  <si>
    <t>-1668860828</t>
  </si>
  <si>
    <t>stěn</t>
  </si>
  <si>
    <t>schodiště včetně chodby</t>
  </si>
  <si>
    <t>31336R</t>
  </si>
  <si>
    <t>Vylamovací výztuž dvouřadá pro tl. stěny 20 mm, R8 á 150 mm</t>
  </si>
  <si>
    <t>453599538</t>
  </si>
  <si>
    <t>346244821</t>
  </si>
  <si>
    <t>Přizdívky izolační tl 140 mm z cihel dl 290 mm pevnosti P 10 až P 20 na MC 10</t>
  </si>
  <si>
    <t>522747612</t>
  </si>
  <si>
    <t>411359111</t>
  </si>
  <si>
    <t>Příplatek k cenám bednění stropů za pohledový beton</t>
  </si>
  <si>
    <t>-525464476</t>
  </si>
  <si>
    <t>schodištěoboustranně</t>
  </si>
  <si>
    <t>32,4+17,92+26,42</t>
  </si>
  <si>
    <t>953961113</t>
  </si>
  <si>
    <t>Kotvy chemickým tmelem M 12 hl 110 mm do betonu, ŽB nebo kamene s vyvrtáním otvoru</t>
  </si>
  <si>
    <t>873676680</t>
  </si>
  <si>
    <t>953961114</t>
  </si>
  <si>
    <t>Kotvy chemickým tmelem M 16 hl 125 mm do betonu, ŽB nebo kamene s vyvrtáním otvoru</t>
  </si>
  <si>
    <t>-1563254399</t>
  </si>
  <si>
    <t>Přesun hmot pro budovy zděné v přes 6 do 12 m</t>
  </si>
  <si>
    <t>1264557407</t>
  </si>
  <si>
    <t>1569769331</t>
  </si>
  <si>
    <t>-1078049009</t>
  </si>
  <si>
    <t>41,4*0,00045 'Přepočtené koeficientem množství</t>
  </si>
  <si>
    <t>-1100951912</t>
  </si>
  <si>
    <t>41,4*2 'Přepočtené koeficientem množství</t>
  </si>
  <si>
    <t>-9617044</t>
  </si>
  <si>
    <t>Izs1*2</t>
  </si>
  <si>
    <t>82,8*2,04 'Přepočtené koeficientem množství</t>
  </si>
  <si>
    <t>762083121</t>
  </si>
  <si>
    <t>Impregnace řeziva proti dřevokaznému hmyzu, houbám a plísním máčením třída ohrožení 1 a 2</t>
  </si>
  <si>
    <t>952280287</t>
  </si>
  <si>
    <t>KVHpř*0,04*0,06</t>
  </si>
  <si>
    <t>762429001</t>
  </si>
  <si>
    <t>Montáž obložení stropu podkladový rošt</t>
  </si>
  <si>
    <t>-1630028582</t>
  </si>
  <si>
    <t>Skladba C střechy doplnění latí KVH</t>
  </si>
  <si>
    <t>vodorrovné</t>
  </si>
  <si>
    <t>((4,59+3,385)/0,5)*(26+20/2)*2</t>
  </si>
  <si>
    <t>(5/0,5)*(12,62/2)*2</t>
  </si>
  <si>
    <t>příčné</t>
  </si>
  <si>
    <t>(4,59+3,385)*((26+20/20)/0,8)*2</t>
  </si>
  <si>
    <t>12,65*((5/2)/0,8)</t>
  </si>
  <si>
    <t>61223260</t>
  </si>
  <si>
    <t>hranol konstrukční KVH lepený průřezu 40x60-280mm nepohledový</t>
  </si>
  <si>
    <t>1943462682</t>
  </si>
  <si>
    <t>606602620</t>
  </si>
  <si>
    <t xml:space="preserve">pro latě </t>
  </si>
  <si>
    <t>355,1</t>
  </si>
  <si>
    <t>-1797955517</t>
  </si>
  <si>
    <t>226 - Výkopy přípojky</t>
  </si>
  <si>
    <t>D1 - URS.800.0001 - Vodovodní přípojka</t>
  </si>
  <si>
    <t>D2 - URS.800.0002 - Kanalizační přípojka</t>
  </si>
  <si>
    <t>URS.800.0001 - Vodovodní přípojka</t>
  </si>
  <si>
    <t>121151103</t>
  </si>
  <si>
    <t>Sejmutí ornice plochy do 100 m2 tl vrstvy do 200 mm strojně</t>
  </si>
  <si>
    <t>-1167964985</t>
  </si>
  <si>
    <t>zemní práce pro přípojku vodovodní  a pro vodní prvek</t>
  </si>
  <si>
    <t>délka*šířka</t>
  </si>
  <si>
    <t>24,0*0,6</t>
  </si>
  <si>
    <t>132254102</t>
  </si>
  <si>
    <t>Hloubení rýh zapažených š do 800 mm v hornině třídy těžitelnosti I skupiny 3 objem do 50 m3 strojně</t>
  </si>
  <si>
    <t>162229383</t>
  </si>
  <si>
    <t>délka*šířka*(hloubka-tloušťka ornice)</t>
  </si>
  <si>
    <t>24,0*0,6*(2,85-0,2)</t>
  </si>
  <si>
    <t>139001101</t>
  </si>
  <si>
    <t>Příplatek za ztížení vykopávky v blízkosti podzemního vedení</t>
  </si>
  <si>
    <t>-339153184</t>
  </si>
  <si>
    <t>předpoklad délky*šířka*hloubka</t>
  </si>
  <si>
    <t>2,0*0,6*2,85</t>
  </si>
  <si>
    <t>162351103</t>
  </si>
  <si>
    <t>Vodorovné přemístění přes 50 do 500 m výkopku/sypaniny z horniny třídy těžitelnosti I skupiny 1 až 3</t>
  </si>
  <si>
    <t>-1772355068</t>
  </si>
  <si>
    <t>174151101</t>
  </si>
  <si>
    <t>Zásyp jam, šachet rýh nebo kolem objektů sypaninou se zhutněním</t>
  </si>
  <si>
    <t>-1304630432</t>
  </si>
  <si>
    <t>délka*šířka*(hloubka-tloušťka ornice-tloušťka vrstvy obsypu-výška podkladního lože)</t>
  </si>
  <si>
    <t>24,0*0,6*(2,85-0,2-0,1-0,1)</t>
  </si>
  <si>
    <t>175111101</t>
  </si>
  <si>
    <t>Obsypání potrubí ručně sypaninou bez prohození, uloženou do 3 m</t>
  </si>
  <si>
    <t>-1316284999</t>
  </si>
  <si>
    <t>délka*šířka*tloušťka vrstvy obsypu</t>
  </si>
  <si>
    <t>24,0*0,6*0,1</t>
  </si>
  <si>
    <t>58337308</t>
  </si>
  <si>
    <t>štěrkopísek frakce 0/2</t>
  </si>
  <si>
    <t>-378679869</t>
  </si>
  <si>
    <t>šířka*délka*tloušťka vrstvy obsypu*spotřeba</t>
  </si>
  <si>
    <t>0,6*24,0*0,1*1,35</t>
  </si>
  <si>
    <t>181351003</t>
  </si>
  <si>
    <t>Rozprostření ornice tl vrstvy do 200 mm pl do 100 m2 v rovině nebo ve svahu do 1:5 strojně</t>
  </si>
  <si>
    <t>1579094669</t>
  </si>
  <si>
    <t>2109330519</t>
  </si>
  <si>
    <t>délka*šířka*výška podkladního lože</t>
  </si>
  <si>
    <t>URS.800.0002 - Kanalizační přípojka</t>
  </si>
  <si>
    <t>1086275453</t>
  </si>
  <si>
    <t>Kanalizační přípojka,tlaková kanalizace</t>
  </si>
  <si>
    <t>(9+36)*0,9</t>
  </si>
  <si>
    <t>132254204</t>
  </si>
  <si>
    <t>Hloubení zapažených rýh š do 2000 mm v hornině třídy těžitelnosti I skupiny 3 objem do 500 m3</t>
  </si>
  <si>
    <t>429997478</t>
  </si>
  <si>
    <t>45*0,9*(2,85-0,2)</t>
  </si>
  <si>
    <t>1179863238</t>
  </si>
  <si>
    <t>4,0*0,9*2,85</t>
  </si>
  <si>
    <t>2075200269</t>
  </si>
  <si>
    <t>45,0*0,9*(2,85-0,2)</t>
  </si>
  <si>
    <t>-1939734204</t>
  </si>
  <si>
    <t>45,0*0,9*(2,85-0,2-0,2-0,1)</t>
  </si>
  <si>
    <t>1903752221</t>
  </si>
  <si>
    <t>45,0*0,9*0,2</t>
  </si>
  <si>
    <t>914773201</t>
  </si>
  <si>
    <t>délka*šířka*tloušťka vrstvy obsypu*objemová hmotnost kameniva</t>
  </si>
  <si>
    <t>45,0*0,9*0,2*1,35</t>
  </si>
  <si>
    <t>2045125080</t>
  </si>
  <si>
    <t>45,0*0,9</t>
  </si>
  <si>
    <t>-593716583</t>
  </si>
  <si>
    <t>45,0*0,9*0,1</t>
  </si>
  <si>
    <t>SEZNAM FIGUR</t>
  </si>
  <si>
    <t>Výměra</t>
  </si>
  <si>
    <t xml:space="preserve"> 222/2021/KCakt/ 222/2021/KCaktI/ 222/2021/KCdd/ 222/2021/Opr/ 222/2021/KCst</t>
  </si>
  <si>
    <t>Použití figury:</t>
  </si>
  <si>
    <t>bamb1</t>
  </si>
  <si>
    <t>bambusová podlaha</t>
  </si>
  <si>
    <t>dl1</t>
  </si>
  <si>
    <t xml:space="preserve">dlažba </t>
  </si>
  <si>
    <t>železo krovu</t>
  </si>
  <si>
    <t>malování objektu</t>
  </si>
  <si>
    <t>Obsypání objektu zeminou</t>
  </si>
  <si>
    <t>otvory</t>
  </si>
  <si>
    <t>parapety</t>
  </si>
  <si>
    <t>par2</t>
  </si>
  <si>
    <t>vnitřky detaily</t>
  </si>
  <si>
    <t>podkroví 1</t>
  </si>
  <si>
    <t>podlA4</t>
  </si>
  <si>
    <t>podlaha pod střechou</t>
  </si>
  <si>
    <t>TE-2-1</t>
  </si>
  <si>
    <t>Ocelová konstrukce je oceněna samostatně</t>
  </si>
  <si>
    <t>Podlahová krytina je oceněná v krytinách samostatně</t>
  </si>
  <si>
    <t>ocelová rastr CD,UD a 1x SDK protipožární je oceněný v suché výstavbě</t>
  </si>
  <si>
    <t>Zvrchu od podlahové krytiny :</t>
  </si>
  <si>
    <t>2 x sádrovláknitá deska tl. 12,5mm, celkem tl. 25 mm</t>
  </si>
  <si>
    <t>Dřevovláknitá deska 3x20 mm, tl. 60mm</t>
  </si>
  <si>
    <t>Vyrovnávací voštinový podsyp, tl. 20mm Separační vrstva</t>
  </si>
  <si>
    <t xml:space="preserve"> Nosná vrstva - bednění 2 x OSB/3 P+D tl. 18mm na převaz, celkem 36mm</t>
  </si>
  <si>
    <t xml:space="preserve"> dřevěné nosníky 100x140, á 625mm</t>
  </si>
  <si>
    <t>aku MV 50mm</t>
  </si>
  <si>
    <t>363,96</t>
  </si>
  <si>
    <t>-6,66</t>
  </si>
  <si>
    <t>-(10,8+4,62+57,76+89,29)</t>
  </si>
  <si>
    <t>371,51</t>
  </si>
  <si>
    <t>251,03</t>
  </si>
  <si>
    <t>-(6,66+4,62+31,72+27,39+67,03)</t>
  </si>
  <si>
    <t>odpočet koupelny</t>
  </si>
  <si>
    <t>-sádrz1</t>
  </si>
  <si>
    <t>sadrvn1</t>
  </si>
  <si>
    <t>vnitřní dtěny 305mm</t>
  </si>
  <si>
    <t>stěny půda</t>
  </si>
  <si>
    <t>sadrvn2</t>
  </si>
  <si>
    <t>vnitřní stěny 230</t>
  </si>
  <si>
    <t>vnitřní stěny 205mm</t>
  </si>
  <si>
    <t>vnitřní stěna 150</t>
  </si>
  <si>
    <t>vnitřní příčky 150mm</t>
  </si>
  <si>
    <t>vnitřní stěny 100mm</t>
  </si>
  <si>
    <t>vnitřní předstěny aku</t>
  </si>
  <si>
    <t>předstěny instalační</t>
  </si>
  <si>
    <t>sadrvn9</t>
  </si>
  <si>
    <t>strop strojoven</t>
  </si>
  <si>
    <t>Přepočtené koeficientem množství 45%</t>
  </si>
  <si>
    <t>Strop mezi 3-4.NP</t>
  </si>
  <si>
    <t>sádrokarton zelený koupelny</t>
  </si>
  <si>
    <t>sst1</t>
  </si>
  <si>
    <t>sádrokarton strop aku sál</t>
  </si>
  <si>
    <t>Dodávka</t>
  </si>
  <si>
    <t>Nosná ocelová konstrukce je oceněná samostatně</t>
  </si>
  <si>
    <t>Obklad fasády,včetně nosné konstrukce je oceněno samostatně</t>
  </si>
  <si>
    <t>vložená tepelná izolace 150mm jest oceněna v rámci obkladu fasáfy</t>
  </si>
  <si>
    <t>K ocenění za m2 od interiéru</t>
  </si>
  <si>
    <t>1 x SDK 12,5mm</t>
  </si>
  <si>
    <t>1x SDV deska 12,5mm</t>
  </si>
  <si>
    <t>nosný rošt CD,UD profil včetně kotvení(CD 2,5m,UD 0,7m)</t>
  </si>
  <si>
    <t>MV 40mm</t>
  </si>
  <si>
    <t>1 x OSB 4PD 15mm + přelepení spár, 15mm</t>
  </si>
  <si>
    <t>TI z minerální vlny tl. 200mm</t>
  </si>
  <si>
    <t>dřevěné montážní sloupky (2,5m) v místě kotvení fasády - KVH Nsi 60x200, á max. 625mm</t>
  </si>
  <si>
    <t>+ dřevěné montážní nosníky 60x200, á dle potřeby (parapety, nadpraží</t>
  </si>
  <si>
    <t>v ostatních méně zatížených detailech (ostění LOP)</t>
  </si>
  <si>
    <t>2 x OSB/3 4PD 15mm, tl. celkem 30 mm</t>
  </si>
  <si>
    <t>montáž</t>
  </si>
  <si>
    <t>-(2,01*1,5*10+(1,3-0,28)*1,5)</t>
  </si>
  <si>
    <t>te1</t>
  </si>
  <si>
    <t>ter1</t>
  </si>
  <si>
    <t>terasy</t>
  </si>
  <si>
    <t>Vyk2</t>
  </si>
  <si>
    <t>rýhy pro základ</t>
  </si>
  <si>
    <t>žl1</t>
  </si>
  <si>
    <t>žlab</t>
  </si>
  <si>
    <t xml:space="preserve"> 222/2021/KCakt/ 222/2021/KCaktI/ 222/2021/KCdd/ 222/2021/Opr/ 222/2021/Kcep</t>
  </si>
  <si>
    <t>Obkl1_1</t>
  </si>
  <si>
    <t>řešení detailů ukotvení LOP dle dodavatele LOP u dveří a předsazených stěn</t>
  </si>
  <si>
    <t>viz stavební detaily</t>
  </si>
  <si>
    <t>4+3+7,38+7,38+1,630+6,45+7+0,96+1,21</t>
  </si>
  <si>
    <t xml:space="preserve"> 222/2021/KCakt/ 222/2021/KCaktI/ 222/2021/KCdd/ 222/2021/Opr/ 222/2021/KCpr</t>
  </si>
  <si>
    <t xml:space="preserve"> 222/2021/KCakt/ 222/2021/KCaktI/ 222/2021/KCdd/ 222/2021/Opr/ 222/2021/KCv</t>
  </si>
  <si>
    <t>po1</t>
  </si>
  <si>
    <t>potrubí 15x1</t>
  </si>
  <si>
    <t>Po2</t>
  </si>
  <si>
    <t>potrubí 18x1</t>
  </si>
  <si>
    <t>Po3</t>
  </si>
  <si>
    <t>potrubí 22x1</t>
  </si>
  <si>
    <t>Po4</t>
  </si>
  <si>
    <t>potrubí 28x1</t>
  </si>
  <si>
    <t>Po5</t>
  </si>
  <si>
    <t>Potrubí ocelové</t>
  </si>
  <si>
    <t xml:space="preserve"> 222/2021/KCakt/ 222/2021/KCaktI/ 222/2021/KCdd/ 222/2021/Opr/ 222/2021//KCv</t>
  </si>
  <si>
    <t>Žal1</t>
  </si>
  <si>
    <t>žaluzie</t>
  </si>
  <si>
    <t xml:space="preserve"> 222/2021/KCakt/ 222/2021/KCaktI/ 222/2021/KCdd/ 222/2021/Opr/ 222/2021/KC</t>
  </si>
  <si>
    <t>Gab1</t>
  </si>
  <si>
    <t>gabiónové zdi</t>
  </si>
  <si>
    <t>gab2</t>
  </si>
  <si>
    <t>pouze pletivo</t>
  </si>
  <si>
    <t>ko3</t>
  </si>
  <si>
    <t>vegetační tvárnice</t>
  </si>
  <si>
    <t>ornice</t>
  </si>
  <si>
    <t>pop1</t>
  </si>
  <si>
    <t>popelnice</t>
  </si>
  <si>
    <t>tra1</t>
  </si>
  <si>
    <t>za1</t>
  </si>
  <si>
    <t>základ pod zdi</t>
  </si>
  <si>
    <t xml:space="preserve"> 222/2021/KCakt/ 222/2021/KCaktI/ 222/2021/kontr</t>
  </si>
  <si>
    <t xml:space="preserve"> 222/2021/KCakt/ 222/2021/KCaktI/ 222/2021/kontr/ 222</t>
  </si>
  <si>
    <t xml:space="preserve"> 222/2021/KCakt/ 222/2021/KCaktI/ 222/2021/kontr/ 223</t>
  </si>
  <si>
    <t xml:space="preserve"> 222/2021/KCakt/ 222/2021/KCaktI/ 222/2021/kontr/ 224</t>
  </si>
  <si>
    <t xml:space="preserve"> 222/2021/KCakt/ 222/2021/KCaktI/ 222/2021/kontr/ 225</t>
  </si>
  <si>
    <t>uchyt</t>
  </si>
  <si>
    <t>úchyt L</t>
  </si>
  <si>
    <t>uchycení latí k železné konstrukci,střecha podhled</t>
  </si>
  <si>
    <t>13*((16+12)/2)*2</t>
  </si>
  <si>
    <t>1*13*2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</si>
</sst>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8"/>
      <color theme="10"/>
      <name val="Wingdings 2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9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2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0" borderId="14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5" fillId="4" borderId="6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5" fillId="4" borderId="7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right" vertical="center"/>
      <protection/>
    </xf>
    <xf numFmtId="0" fontId="25" fillId="4" borderId="8" xfId="0" applyFont="1" applyFill="1" applyBorder="1" applyAlignment="1" applyProtection="1">
      <alignment horizontal="left" vertical="center"/>
      <protection/>
    </xf>
    <xf numFmtId="0" fontId="25" fillId="4" borderId="0" xfId="0" applyFont="1" applyFill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horizontal="righ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33" fillId="0" borderId="0" xfId="20" applyFont="1" applyAlignment="1">
      <alignment horizontal="center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7" fillId="4" borderId="0" xfId="0" applyNumberFormat="1" applyFont="1" applyFill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0" fontId="25" fillId="4" borderId="0" xfId="0" applyFont="1" applyFill="1" applyAlignment="1" applyProtection="1">
      <alignment horizontal="left" vertical="center"/>
      <protection/>
    </xf>
    <xf numFmtId="0" fontId="25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5" fillId="0" borderId="0" xfId="0" applyNumberFormat="1" applyFont="1" applyAlignment="1" applyProtection="1">
      <alignment vertical="center"/>
      <protection/>
    </xf>
    <xf numFmtId="0" fontId="26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5" fillId="4" borderId="16" xfId="0" applyFont="1" applyFill="1" applyBorder="1" applyAlignment="1" applyProtection="1">
      <alignment horizontal="center" vertical="center" wrapText="1"/>
      <protection/>
    </xf>
    <xf numFmtId="0" fontId="25" fillId="4" borderId="17" xfId="0" applyFont="1" applyFill="1" applyBorder="1" applyAlignment="1" applyProtection="1">
      <alignment horizontal="center" vertical="center" wrapText="1"/>
      <protection/>
    </xf>
    <xf numFmtId="0" fontId="25" fillId="4" borderId="18" xfId="0" applyFont="1" applyFill="1" applyBorder="1" applyAlignment="1" applyProtection="1">
      <alignment horizontal="center" vertical="center" wrapText="1"/>
      <protection/>
    </xf>
    <xf numFmtId="0" fontId="25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5" fillId="0" borderId="23" xfId="0" applyFont="1" applyBorder="1" applyAlignment="1" applyProtection="1">
      <alignment horizontal="center" vertical="center"/>
      <protection/>
    </xf>
    <xf numFmtId="49" fontId="25" fillId="0" borderId="23" xfId="0" applyNumberFormat="1" applyFont="1" applyBorder="1" applyAlignment="1" applyProtection="1">
      <alignment horizontal="left" vertical="center" wrapText="1"/>
      <protection/>
    </xf>
    <xf numFmtId="0" fontId="25" fillId="0" borderId="23" xfId="0" applyFont="1" applyBorder="1" applyAlignment="1" applyProtection="1">
      <alignment horizontal="left" vertical="center" wrapText="1"/>
      <protection/>
    </xf>
    <xf numFmtId="0" fontId="25" fillId="0" borderId="23" xfId="0" applyFont="1" applyBorder="1" applyAlignment="1" applyProtection="1">
      <alignment horizontal="center" vertical="center" wrapText="1"/>
      <protection/>
    </xf>
    <xf numFmtId="167" fontId="25" fillId="0" borderId="23" xfId="0" applyNumberFormat="1" applyFont="1" applyBorder="1" applyAlignment="1" applyProtection="1">
      <alignment vertical="center"/>
      <protection/>
    </xf>
    <xf numFmtId="4" fontId="25" fillId="2" borderId="23" xfId="0" applyNumberFormat="1" applyFont="1" applyFill="1" applyBorder="1" applyAlignment="1" applyProtection="1">
      <alignment vertical="center"/>
      <protection locked="0"/>
    </xf>
    <xf numFmtId="4" fontId="25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166" fontId="26" fillId="0" borderId="15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6" fillId="2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166" fontId="26" fillId="0" borderId="21" xfId="0" applyNumberFormat="1" applyFont="1" applyBorder="1" applyAlignment="1" applyProtection="1">
      <alignment vertical="center"/>
      <protection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23" xfId="0" applyFont="1" applyBorder="1" applyAlignment="1" applyProtection="1">
      <alignment horizontal="center" vertical="center"/>
      <protection/>
    </xf>
    <xf numFmtId="49" fontId="40" fillId="0" borderId="23" xfId="0" applyNumberFormat="1" applyFont="1" applyBorder="1" applyAlignment="1" applyProtection="1">
      <alignment horizontal="left" vertical="center" wrapText="1"/>
      <protection/>
    </xf>
    <xf numFmtId="0" fontId="40" fillId="0" borderId="23" xfId="0" applyFont="1" applyBorder="1" applyAlignment="1" applyProtection="1">
      <alignment horizontal="left" vertical="center" wrapText="1"/>
      <protection/>
    </xf>
    <xf numFmtId="0" fontId="40" fillId="0" borderId="23" xfId="0" applyFont="1" applyBorder="1" applyAlignment="1" applyProtection="1">
      <alignment horizontal="center" vertical="center" wrapText="1"/>
      <protection/>
    </xf>
    <xf numFmtId="167" fontId="40" fillId="0" borderId="23" xfId="0" applyNumberFormat="1" applyFont="1" applyBorder="1" applyAlignment="1" applyProtection="1">
      <alignment vertical="center"/>
      <protection/>
    </xf>
    <xf numFmtId="4" fontId="40" fillId="2" borderId="23" xfId="0" applyNumberFormat="1" applyFont="1" applyFill="1" applyBorder="1" applyAlignment="1" applyProtection="1">
      <alignment vertical="center"/>
      <protection locked="0"/>
    </xf>
    <xf numFmtId="4" fontId="40" fillId="0" borderId="23" xfId="0" applyNumberFormat="1" applyFont="1" applyBorder="1" applyAlignment="1" applyProtection="1">
      <alignment vertical="center"/>
      <protection/>
    </xf>
    <xf numFmtId="0" fontId="41" fillId="0" borderId="23" xfId="0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40" fillId="2" borderId="19" xfId="0" applyFont="1" applyFill="1" applyBorder="1" applyAlignment="1" applyProtection="1">
      <alignment horizontal="left" vertical="center"/>
      <protection locked="0"/>
    </xf>
    <xf numFmtId="0" fontId="40" fillId="0" borderId="20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3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2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32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36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2:57" s="1" customFormat="1" ht="14.4" customHeight="1">
      <c r="B26" s="22"/>
      <c r="C26" s="23"/>
      <c r="D26" s="39" t="s">
        <v>39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40">
        <f>ROUND(AG94,2)</f>
        <v>0</v>
      </c>
      <c r="AL26" s="23"/>
      <c r="AM26" s="23"/>
      <c r="AN26" s="23"/>
      <c r="AO26" s="23"/>
      <c r="AP26" s="23"/>
      <c r="AQ26" s="23"/>
      <c r="AR26" s="21"/>
      <c r="BE26" s="32"/>
    </row>
    <row r="27" spans="2:57" s="1" customFormat="1" ht="14.4" customHeight="1">
      <c r="B27" s="22"/>
      <c r="C27" s="23"/>
      <c r="D27" s="39" t="s">
        <v>40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40">
        <f>ROUND(AG119,2)</f>
        <v>0</v>
      </c>
      <c r="AL27" s="40"/>
      <c r="AM27" s="40"/>
      <c r="AN27" s="40"/>
      <c r="AO27" s="40"/>
      <c r="AP27" s="23"/>
      <c r="AQ27" s="23"/>
      <c r="AR27" s="21"/>
      <c r="BE27" s="32"/>
    </row>
    <row r="28" spans="1:57" s="2" customFormat="1" ht="6.95" customHeight="1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4"/>
      <c r="BE28" s="32"/>
    </row>
    <row r="29" spans="1:57" s="2" customFormat="1" ht="25.9" customHeight="1">
      <c r="A29" s="41"/>
      <c r="B29" s="42"/>
      <c r="C29" s="43"/>
      <c r="D29" s="45" t="s">
        <v>41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7">
        <f>ROUND(AK26+AK27,2)</f>
        <v>0</v>
      </c>
      <c r="AL29" s="46"/>
      <c r="AM29" s="46"/>
      <c r="AN29" s="46"/>
      <c r="AO29" s="46"/>
      <c r="AP29" s="43"/>
      <c r="AQ29" s="43"/>
      <c r="AR29" s="44"/>
      <c r="BE29" s="32"/>
    </row>
    <row r="30" spans="1:57" s="2" customFormat="1" ht="6.95" customHeight="1">
      <c r="A30" s="41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4"/>
      <c r="BE30" s="32"/>
    </row>
    <row r="31" spans="1:57" s="2" customFormat="1" ht="12">
      <c r="A31" s="41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8" t="s">
        <v>42</v>
      </c>
      <c r="M31" s="48"/>
      <c r="N31" s="48"/>
      <c r="O31" s="48"/>
      <c r="P31" s="48"/>
      <c r="Q31" s="43"/>
      <c r="R31" s="43"/>
      <c r="S31" s="43"/>
      <c r="T31" s="43"/>
      <c r="U31" s="43"/>
      <c r="V31" s="43"/>
      <c r="W31" s="48" t="s">
        <v>43</v>
      </c>
      <c r="X31" s="48"/>
      <c r="Y31" s="48"/>
      <c r="Z31" s="48"/>
      <c r="AA31" s="48"/>
      <c r="AB31" s="48"/>
      <c r="AC31" s="48"/>
      <c r="AD31" s="48"/>
      <c r="AE31" s="48"/>
      <c r="AF31" s="43"/>
      <c r="AG31" s="43"/>
      <c r="AH31" s="43"/>
      <c r="AI31" s="43"/>
      <c r="AJ31" s="43"/>
      <c r="AK31" s="48" t="s">
        <v>44</v>
      </c>
      <c r="AL31" s="48"/>
      <c r="AM31" s="48"/>
      <c r="AN31" s="48"/>
      <c r="AO31" s="48"/>
      <c r="AP31" s="43"/>
      <c r="AQ31" s="43"/>
      <c r="AR31" s="44"/>
      <c r="BE31" s="32"/>
    </row>
    <row r="32" spans="1:57" s="3" customFormat="1" ht="14.4" customHeight="1">
      <c r="A32" s="3"/>
      <c r="B32" s="49"/>
      <c r="C32" s="50"/>
      <c r="D32" s="33" t="s">
        <v>45</v>
      </c>
      <c r="E32" s="50"/>
      <c r="F32" s="33" t="s">
        <v>46</v>
      </c>
      <c r="G32" s="50"/>
      <c r="H32" s="50"/>
      <c r="I32" s="50"/>
      <c r="J32" s="50"/>
      <c r="K32" s="50"/>
      <c r="L32" s="51">
        <v>0.21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ROUND(AZ94+SUM(CD119:CD123),2)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f>ROUND(AV94+SUM(BY119:BY123),2)</f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>
      <c r="A33" s="3"/>
      <c r="B33" s="49"/>
      <c r="C33" s="50"/>
      <c r="D33" s="50"/>
      <c r="E33" s="50"/>
      <c r="F33" s="33" t="s">
        <v>47</v>
      </c>
      <c r="G33" s="50"/>
      <c r="H33" s="50"/>
      <c r="I33" s="50"/>
      <c r="J33" s="50"/>
      <c r="K33" s="50"/>
      <c r="L33" s="51">
        <v>0.15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ROUND(BA94+SUM(CE119:CE123),2)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f>ROUND(AW94+SUM(BZ119:BZ123),2)</f>
        <v>0</v>
      </c>
      <c r="AL33" s="50"/>
      <c r="AM33" s="50"/>
      <c r="AN33" s="50"/>
      <c r="AO33" s="50"/>
      <c r="AP33" s="50"/>
      <c r="AQ33" s="50"/>
      <c r="AR33" s="53"/>
      <c r="BE33" s="54"/>
    </row>
    <row r="34" spans="1:57" s="3" customFormat="1" ht="14.4" customHeight="1" hidden="1">
      <c r="A34" s="3"/>
      <c r="B34" s="49"/>
      <c r="C34" s="50"/>
      <c r="D34" s="50"/>
      <c r="E34" s="50"/>
      <c r="F34" s="33" t="s">
        <v>48</v>
      </c>
      <c r="G34" s="50"/>
      <c r="H34" s="50"/>
      <c r="I34" s="50"/>
      <c r="J34" s="50"/>
      <c r="K34" s="50"/>
      <c r="L34" s="51">
        <v>0.21</v>
      </c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2">
        <f>ROUND(BB94+SUM(CF119:CF123),2)</f>
        <v>0</v>
      </c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2">
        <v>0</v>
      </c>
      <c r="AL34" s="50"/>
      <c r="AM34" s="50"/>
      <c r="AN34" s="50"/>
      <c r="AO34" s="50"/>
      <c r="AP34" s="50"/>
      <c r="AQ34" s="50"/>
      <c r="AR34" s="53"/>
      <c r="BE34" s="54"/>
    </row>
    <row r="35" spans="1:57" s="3" customFormat="1" ht="14.4" customHeight="1" hidden="1">
      <c r="A35" s="3"/>
      <c r="B35" s="49"/>
      <c r="C35" s="50"/>
      <c r="D35" s="50"/>
      <c r="E35" s="50"/>
      <c r="F35" s="33" t="s">
        <v>49</v>
      </c>
      <c r="G35" s="50"/>
      <c r="H35" s="50"/>
      <c r="I35" s="50"/>
      <c r="J35" s="50"/>
      <c r="K35" s="50"/>
      <c r="L35" s="51">
        <v>0.15</v>
      </c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2">
        <f>ROUND(BC94+SUM(CG119:CG123),2)</f>
        <v>0</v>
      </c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2">
        <v>0</v>
      </c>
      <c r="AL35" s="50"/>
      <c r="AM35" s="50"/>
      <c r="AN35" s="50"/>
      <c r="AO35" s="50"/>
      <c r="AP35" s="50"/>
      <c r="AQ35" s="50"/>
      <c r="AR35" s="53"/>
      <c r="BE35" s="3"/>
    </row>
    <row r="36" spans="1:57" s="3" customFormat="1" ht="14.4" customHeight="1" hidden="1">
      <c r="A36" s="3"/>
      <c r="B36" s="49"/>
      <c r="C36" s="50"/>
      <c r="D36" s="50"/>
      <c r="E36" s="50"/>
      <c r="F36" s="33" t="s">
        <v>50</v>
      </c>
      <c r="G36" s="50"/>
      <c r="H36" s="50"/>
      <c r="I36" s="50"/>
      <c r="J36" s="50"/>
      <c r="K36" s="50"/>
      <c r="L36" s="51">
        <v>0</v>
      </c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2">
        <f>ROUND(BD94+SUM(CH119:CH123),2)</f>
        <v>0</v>
      </c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2">
        <v>0</v>
      </c>
      <c r="AL36" s="50"/>
      <c r="AM36" s="50"/>
      <c r="AN36" s="50"/>
      <c r="AO36" s="50"/>
      <c r="AP36" s="50"/>
      <c r="AQ36" s="50"/>
      <c r="AR36" s="53"/>
      <c r="BE36" s="3"/>
    </row>
    <row r="37" spans="1:57" s="2" customFormat="1" ht="6.95" customHeight="1">
      <c r="A37" s="41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4"/>
      <c r="BE37" s="41"/>
    </row>
    <row r="38" spans="1:57" s="2" customFormat="1" ht="25.9" customHeight="1">
      <c r="A38" s="41"/>
      <c r="B38" s="42"/>
      <c r="C38" s="55"/>
      <c r="D38" s="56" t="s">
        <v>51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8" t="s">
        <v>52</v>
      </c>
      <c r="U38" s="57"/>
      <c r="V38" s="57"/>
      <c r="W38" s="57"/>
      <c r="X38" s="59" t="s">
        <v>53</v>
      </c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0">
        <f>SUM(AK29:AK36)</f>
        <v>0</v>
      </c>
      <c r="AL38" s="57"/>
      <c r="AM38" s="57"/>
      <c r="AN38" s="57"/>
      <c r="AO38" s="61"/>
      <c r="AP38" s="55"/>
      <c r="AQ38" s="55"/>
      <c r="AR38" s="44"/>
      <c r="BE38" s="41"/>
    </row>
    <row r="39" spans="1:57" s="2" customFormat="1" ht="6.95" customHeight="1">
      <c r="A39" s="41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4"/>
      <c r="BE39" s="41"/>
    </row>
    <row r="40" spans="1:57" s="2" customFormat="1" ht="14.4" customHeight="1">
      <c r="A40" s="41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4"/>
      <c r="BE40" s="4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2"/>
      <c r="C49" s="63"/>
      <c r="D49" s="64" t="s">
        <v>54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55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41"/>
      <c r="B60" s="42"/>
      <c r="C60" s="43"/>
      <c r="D60" s="67" t="s">
        <v>56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67" t="s">
        <v>57</v>
      </c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67" t="s">
        <v>56</v>
      </c>
      <c r="AI60" s="46"/>
      <c r="AJ60" s="46"/>
      <c r="AK60" s="46"/>
      <c r="AL60" s="46"/>
      <c r="AM60" s="67" t="s">
        <v>57</v>
      </c>
      <c r="AN60" s="46"/>
      <c r="AO60" s="46"/>
      <c r="AP60" s="43"/>
      <c r="AQ60" s="43"/>
      <c r="AR60" s="44"/>
      <c r="BE60" s="41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41"/>
      <c r="B64" s="42"/>
      <c r="C64" s="43"/>
      <c r="D64" s="64" t="s">
        <v>58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59</v>
      </c>
      <c r="AI64" s="68"/>
      <c r="AJ64" s="68"/>
      <c r="AK64" s="68"/>
      <c r="AL64" s="68"/>
      <c r="AM64" s="68"/>
      <c r="AN64" s="68"/>
      <c r="AO64" s="68"/>
      <c r="AP64" s="43"/>
      <c r="AQ64" s="43"/>
      <c r="AR64" s="44"/>
      <c r="BE64" s="41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41"/>
      <c r="B75" s="42"/>
      <c r="C75" s="43"/>
      <c r="D75" s="67" t="s">
        <v>56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67" t="s">
        <v>57</v>
      </c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67" t="s">
        <v>56</v>
      </c>
      <c r="AI75" s="46"/>
      <c r="AJ75" s="46"/>
      <c r="AK75" s="46"/>
      <c r="AL75" s="46"/>
      <c r="AM75" s="67" t="s">
        <v>57</v>
      </c>
      <c r="AN75" s="46"/>
      <c r="AO75" s="46"/>
      <c r="AP75" s="43"/>
      <c r="AQ75" s="43"/>
      <c r="AR75" s="44"/>
      <c r="BE75" s="41"/>
    </row>
    <row r="76" spans="1:57" s="2" customFormat="1" ht="12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4"/>
      <c r="BE76" s="41"/>
    </row>
    <row r="77" spans="1:57" s="2" customFormat="1" ht="6.95" customHeight="1">
      <c r="A77" s="41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4"/>
      <c r="BE77" s="41"/>
    </row>
    <row r="81" spans="1:57" s="2" customFormat="1" ht="6.95" customHeight="1">
      <c r="A81" s="41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4"/>
      <c r="BE81" s="41"/>
    </row>
    <row r="82" spans="1:57" s="2" customFormat="1" ht="24.95" customHeight="1">
      <c r="A82" s="41"/>
      <c r="B82" s="42"/>
      <c r="C82" s="24" t="s">
        <v>60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4"/>
      <c r="BE82" s="41"/>
    </row>
    <row r="83" spans="1:57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4"/>
      <c r="BE83" s="41"/>
    </row>
    <row r="84" spans="1:57" s="4" customFormat="1" ht="12" customHeight="1">
      <c r="A84" s="4"/>
      <c r="B84" s="73"/>
      <c r="C84" s="33" t="s">
        <v>13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222/2021/KCakt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pans="1:57" s="5" customFormat="1" ht="36.95" customHeight="1">
      <c r="A85" s="5"/>
      <c r="B85" s="76"/>
      <c r="C85" s="77" t="s">
        <v>16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>Komunitní centrum Jahodnice - rozdělení do etap .I.etapa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pans="1:57" s="2" customFormat="1" ht="6.95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4"/>
      <c r="BE86" s="41"/>
    </row>
    <row r="87" spans="1:57" s="2" customFormat="1" ht="12" customHeight="1">
      <c r="A87" s="41"/>
      <c r="B87" s="42"/>
      <c r="C87" s="33" t="s">
        <v>20</v>
      </c>
      <c r="D87" s="43"/>
      <c r="E87" s="43"/>
      <c r="F87" s="43"/>
      <c r="G87" s="43"/>
      <c r="H87" s="43"/>
      <c r="I87" s="43"/>
      <c r="J87" s="43"/>
      <c r="K87" s="43"/>
      <c r="L87" s="81" t="str">
        <f>IF(K8="","",K8)</f>
        <v>Baštýřská 67/2,19800 Praha 14</v>
      </c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33" t="s">
        <v>22</v>
      </c>
      <c r="AJ87" s="43"/>
      <c r="AK87" s="43"/>
      <c r="AL87" s="43"/>
      <c r="AM87" s="82" t="str">
        <f>IF(AN8="","",AN8)</f>
        <v>6. 9. 2021</v>
      </c>
      <c r="AN87" s="82"/>
      <c r="AO87" s="43"/>
      <c r="AP87" s="43"/>
      <c r="AQ87" s="43"/>
      <c r="AR87" s="44"/>
      <c r="BE87" s="41"/>
    </row>
    <row r="88" spans="1:57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4"/>
      <c r="BE88" s="41"/>
    </row>
    <row r="89" spans="1:57" s="2" customFormat="1" ht="15.15" customHeight="1">
      <c r="A89" s="41"/>
      <c r="B89" s="42"/>
      <c r="C89" s="33" t="s">
        <v>24</v>
      </c>
      <c r="D89" s="43"/>
      <c r="E89" s="43"/>
      <c r="F89" s="43"/>
      <c r="G89" s="43"/>
      <c r="H89" s="43"/>
      <c r="I89" s="43"/>
      <c r="J89" s="43"/>
      <c r="K89" s="43"/>
      <c r="L89" s="74" t="str">
        <f>IF(E11="","",E11)</f>
        <v>Městská část Praha 14,Br.Venclíků 1073,Praha 14</v>
      </c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33" t="s">
        <v>31</v>
      </c>
      <c r="AJ89" s="43"/>
      <c r="AK89" s="43"/>
      <c r="AL89" s="43"/>
      <c r="AM89" s="83" t="str">
        <f>IF(E17="","",E17)</f>
        <v>a3atelier s.r.o.,Praha 1</v>
      </c>
      <c r="AN89" s="74"/>
      <c r="AO89" s="74"/>
      <c r="AP89" s="74"/>
      <c r="AQ89" s="43"/>
      <c r="AR89" s="44"/>
      <c r="AS89" s="84" t="s">
        <v>61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41"/>
    </row>
    <row r="90" spans="1:57" s="2" customFormat="1" ht="15.15" customHeight="1">
      <c r="A90" s="41"/>
      <c r="B90" s="42"/>
      <c r="C90" s="33" t="s">
        <v>29</v>
      </c>
      <c r="D90" s="43"/>
      <c r="E90" s="43"/>
      <c r="F90" s="43"/>
      <c r="G90" s="43"/>
      <c r="H90" s="43"/>
      <c r="I90" s="43"/>
      <c r="J90" s="43"/>
      <c r="K90" s="43"/>
      <c r="L90" s="74" t="str">
        <f>IF(E14="Vyplň údaj","",E14)</f>
        <v/>
      </c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33" t="s">
        <v>35</v>
      </c>
      <c r="AJ90" s="43"/>
      <c r="AK90" s="43"/>
      <c r="AL90" s="43"/>
      <c r="AM90" s="83" t="str">
        <f>IF(E20="","",E20)</f>
        <v>Ing.Myšík Petr</v>
      </c>
      <c r="AN90" s="74"/>
      <c r="AO90" s="74"/>
      <c r="AP90" s="74"/>
      <c r="AQ90" s="43"/>
      <c r="AR90" s="44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41"/>
    </row>
    <row r="91" spans="1:57" s="2" customFormat="1" ht="10.8" customHeight="1">
      <c r="A91" s="41"/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4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41"/>
    </row>
    <row r="92" spans="1:57" s="2" customFormat="1" ht="29.25" customHeight="1">
      <c r="A92" s="41"/>
      <c r="B92" s="42"/>
      <c r="C92" s="96" t="s">
        <v>62</v>
      </c>
      <c r="D92" s="97"/>
      <c r="E92" s="97"/>
      <c r="F92" s="97"/>
      <c r="G92" s="97"/>
      <c r="H92" s="98"/>
      <c r="I92" s="99" t="s">
        <v>63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64</v>
      </c>
      <c r="AH92" s="97"/>
      <c r="AI92" s="97"/>
      <c r="AJ92" s="97"/>
      <c r="AK92" s="97"/>
      <c r="AL92" s="97"/>
      <c r="AM92" s="97"/>
      <c r="AN92" s="99" t="s">
        <v>65</v>
      </c>
      <c r="AO92" s="97"/>
      <c r="AP92" s="101"/>
      <c r="AQ92" s="102" t="s">
        <v>66</v>
      </c>
      <c r="AR92" s="44"/>
      <c r="AS92" s="103" t="s">
        <v>67</v>
      </c>
      <c r="AT92" s="104" t="s">
        <v>68</v>
      </c>
      <c r="AU92" s="104" t="s">
        <v>69</v>
      </c>
      <c r="AV92" s="104" t="s">
        <v>70</v>
      </c>
      <c r="AW92" s="104" t="s">
        <v>71</v>
      </c>
      <c r="AX92" s="104" t="s">
        <v>72</v>
      </c>
      <c r="AY92" s="104" t="s">
        <v>73</v>
      </c>
      <c r="AZ92" s="104" t="s">
        <v>74</v>
      </c>
      <c r="BA92" s="104" t="s">
        <v>75</v>
      </c>
      <c r="BB92" s="104" t="s">
        <v>76</v>
      </c>
      <c r="BC92" s="104" t="s">
        <v>77</v>
      </c>
      <c r="BD92" s="105" t="s">
        <v>78</v>
      </c>
      <c r="BE92" s="41"/>
    </row>
    <row r="93" spans="1:57" s="2" customFormat="1" ht="10.8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4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41"/>
    </row>
    <row r="94" spans="1:90" s="6" customFormat="1" ht="32.4" customHeight="1">
      <c r="A94" s="6"/>
      <c r="B94" s="109"/>
      <c r="C94" s="110" t="s">
        <v>79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ROUND(AG95,2)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ROUND(AS95,2)</f>
        <v>0</v>
      </c>
      <c r="AT94" s="117">
        <f>ROUND(SUM(AV94:AW94),2)</f>
        <v>0</v>
      </c>
      <c r="AU94" s="118">
        <f>ROUND(AU95,5)</f>
        <v>0</v>
      </c>
      <c r="AV94" s="117">
        <f>ROUND(AZ94*L32,2)</f>
        <v>0</v>
      </c>
      <c r="AW94" s="117">
        <f>ROUND(BA94*L33,2)</f>
        <v>0</v>
      </c>
      <c r="AX94" s="117">
        <f>ROUND(BB94*L32,2)</f>
        <v>0</v>
      </c>
      <c r="AY94" s="117">
        <f>ROUND(BC94*L33,2)</f>
        <v>0</v>
      </c>
      <c r="AZ94" s="117">
        <f>ROUND(AZ95,2)</f>
        <v>0</v>
      </c>
      <c r="BA94" s="117">
        <f>ROUND(BA95,2)</f>
        <v>0</v>
      </c>
      <c r="BB94" s="117">
        <f>ROUND(BB95,2)</f>
        <v>0</v>
      </c>
      <c r="BC94" s="117">
        <f>ROUND(BC95,2)</f>
        <v>0</v>
      </c>
      <c r="BD94" s="119">
        <f>ROUND(BD95,2)</f>
        <v>0</v>
      </c>
      <c r="BE94" s="6"/>
      <c r="BS94" s="120" t="s">
        <v>80</v>
      </c>
      <c r="BT94" s="120" t="s">
        <v>81</v>
      </c>
      <c r="BU94" s="121" t="s">
        <v>82</v>
      </c>
      <c r="BV94" s="120" t="s">
        <v>83</v>
      </c>
      <c r="BW94" s="120" t="s">
        <v>5</v>
      </c>
      <c r="BX94" s="120" t="s">
        <v>84</v>
      </c>
      <c r="CL94" s="120" t="s">
        <v>1</v>
      </c>
    </row>
    <row r="95" spans="1:91" s="7" customFormat="1" ht="24.75" customHeight="1">
      <c r="A95" s="7"/>
      <c r="B95" s="122"/>
      <c r="C95" s="123"/>
      <c r="D95" s="124" t="s">
        <v>14</v>
      </c>
      <c r="E95" s="124"/>
      <c r="F95" s="124"/>
      <c r="G95" s="124"/>
      <c r="H95" s="124"/>
      <c r="I95" s="125"/>
      <c r="J95" s="124" t="s">
        <v>85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ROUND(AG96,2)</f>
        <v>0</v>
      </c>
      <c r="AH95" s="125"/>
      <c r="AI95" s="125"/>
      <c r="AJ95" s="125"/>
      <c r="AK95" s="125"/>
      <c r="AL95" s="125"/>
      <c r="AM95" s="125"/>
      <c r="AN95" s="127">
        <f>SUM(AG95,AT95)</f>
        <v>0</v>
      </c>
      <c r="AO95" s="125"/>
      <c r="AP95" s="125"/>
      <c r="AQ95" s="128" t="s">
        <v>86</v>
      </c>
      <c r="AR95" s="129"/>
      <c r="AS95" s="130">
        <f>ROUND(AS96,2)</f>
        <v>0</v>
      </c>
      <c r="AT95" s="131">
        <f>ROUND(SUM(AV95:AW95),2)</f>
        <v>0</v>
      </c>
      <c r="AU95" s="132">
        <f>ROUND(AU96,5)</f>
        <v>0</v>
      </c>
      <c r="AV95" s="131">
        <f>ROUND(AZ95*L32,2)</f>
        <v>0</v>
      </c>
      <c r="AW95" s="131">
        <f>ROUND(BA95*L33,2)</f>
        <v>0</v>
      </c>
      <c r="AX95" s="131">
        <f>ROUND(BB95*L32,2)</f>
        <v>0</v>
      </c>
      <c r="AY95" s="131">
        <f>ROUND(BC95*L33,2)</f>
        <v>0</v>
      </c>
      <c r="AZ95" s="131">
        <f>ROUND(AZ96,2)</f>
        <v>0</v>
      </c>
      <c r="BA95" s="131">
        <f>ROUND(BA96,2)</f>
        <v>0</v>
      </c>
      <c r="BB95" s="131">
        <f>ROUND(BB96,2)</f>
        <v>0</v>
      </c>
      <c r="BC95" s="131">
        <f>ROUND(BC96,2)</f>
        <v>0</v>
      </c>
      <c r="BD95" s="133">
        <f>ROUND(BD96,2)</f>
        <v>0</v>
      </c>
      <c r="BE95" s="7"/>
      <c r="BS95" s="134" t="s">
        <v>80</v>
      </c>
      <c r="BT95" s="134" t="s">
        <v>87</v>
      </c>
      <c r="BU95" s="134" t="s">
        <v>82</v>
      </c>
      <c r="BV95" s="134" t="s">
        <v>83</v>
      </c>
      <c r="BW95" s="134" t="s">
        <v>88</v>
      </c>
      <c r="BX95" s="134" t="s">
        <v>5</v>
      </c>
      <c r="CL95" s="134" t="s">
        <v>1</v>
      </c>
      <c r="CM95" s="134" t="s">
        <v>89</v>
      </c>
    </row>
    <row r="96" spans="1:90" s="4" customFormat="1" ht="23.25" customHeight="1">
      <c r="A96" s="4"/>
      <c r="B96" s="73"/>
      <c r="C96" s="135"/>
      <c r="D96" s="135"/>
      <c r="E96" s="136" t="s">
        <v>90</v>
      </c>
      <c r="F96" s="136"/>
      <c r="G96" s="136"/>
      <c r="H96" s="136"/>
      <c r="I96" s="136"/>
      <c r="J96" s="135"/>
      <c r="K96" s="136" t="s">
        <v>91</v>
      </c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7">
        <f>ROUND(AG97+AG112,2)</f>
        <v>0</v>
      </c>
      <c r="AH96" s="135"/>
      <c r="AI96" s="135"/>
      <c r="AJ96" s="135"/>
      <c r="AK96" s="135"/>
      <c r="AL96" s="135"/>
      <c r="AM96" s="135"/>
      <c r="AN96" s="138">
        <f>SUM(AG96,AT96)</f>
        <v>0</v>
      </c>
      <c r="AO96" s="135"/>
      <c r="AP96" s="135"/>
      <c r="AQ96" s="139" t="s">
        <v>92</v>
      </c>
      <c r="AR96" s="75"/>
      <c r="AS96" s="140">
        <f>ROUND(AS97+AS112,2)</f>
        <v>0</v>
      </c>
      <c r="AT96" s="141">
        <f>ROUND(SUM(AV96:AW96),2)</f>
        <v>0</v>
      </c>
      <c r="AU96" s="142">
        <f>ROUND(AU97+AU112,5)</f>
        <v>0</v>
      </c>
      <c r="AV96" s="141">
        <f>ROUND(AZ96*L32,2)</f>
        <v>0</v>
      </c>
      <c r="AW96" s="141">
        <f>ROUND(BA96*L33,2)</f>
        <v>0</v>
      </c>
      <c r="AX96" s="141">
        <f>ROUND(BB96*L32,2)</f>
        <v>0</v>
      </c>
      <c r="AY96" s="141">
        <f>ROUND(BC96*L33,2)</f>
        <v>0</v>
      </c>
      <c r="AZ96" s="141">
        <f>ROUND(AZ97+AZ112,2)</f>
        <v>0</v>
      </c>
      <c r="BA96" s="141">
        <f>ROUND(BA97+BA112,2)</f>
        <v>0</v>
      </c>
      <c r="BB96" s="141">
        <f>ROUND(BB97+BB112,2)</f>
        <v>0</v>
      </c>
      <c r="BC96" s="141">
        <f>ROUND(BC97+BC112,2)</f>
        <v>0</v>
      </c>
      <c r="BD96" s="143">
        <f>ROUND(BD97+BD112,2)</f>
        <v>0</v>
      </c>
      <c r="BE96" s="4"/>
      <c r="BS96" s="144" t="s">
        <v>80</v>
      </c>
      <c r="BT96" s="144" t="s">
        <v>89</v>
      </c>
      <c r="BU96" s="144" t="s">
        <v>82</v>
      </c>
      <c r="BV96" s="144" t="s">
        <v>83</v>
      </c>
      <c r="BW96" s="144" t="s">
        <v>93</v>
      </c>
      <c r="BX96" s="144" t="s">
        <v>88</v>
      </c>
      <c r="CL96" s="144" t="s">
        <v>1</v>
      </c>
    </row>
    <row r="97" spans="1:90" s="4" customFormat="1" ht="23.25" customHeight="1">
      <c r="A97" s="4"/>
      <c r="B97" s="73"/>
      <c r="C97" s="135"/>
      <c r="D97" s="135"/>
      <c r="E97" s="135"/>
      <c r="F97" s="136" t="s">
        <v>94</v>
      </c>
      <c r="G97" s="136"/>
      <c r="H97" s="136"/>
      <c r="I97" s="136"/>
      <c r="J97" s="136"/>
      <c r="K97" s="135"/>
      <c r="L97" s="136" t="s">
        <v>95</v>
      </c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7">
        <f>ROUND(AG98+AG110,2)</f>
        <v>0</v>
      </c>
      <c r="AH97" s="135"/>
      <c r="AI97" s="135"/>
      <c r="AJ97" s="135"/>
      <c r="AK97" s="135"/>
      <c r="AL97" s="135"/>
      <c r="AM97" s="135"/>
      <c r="AN97" s="138">
        <f>SUM(AG97,AT97)</f>
        <v>0</v>
      </c>
      <c r="AO97" s="135"/>
      <c r="AP97" s="135"/>
      <c r="AQ97" s="139" t="s">
        <v>92</v>
      </c>
      <c r="AR97" s="75"/>
      <c r="AS97" s="140">
        <f>ROUND(AS98+AS110,2)</f>
        <v>0</v>
      </c>
      <c r="AT97" s="141">
        <f>ROUND(SUM(AV97:AW97),2)</f>
        <v>0</v>
      </c>
      <c r="AU97" s="142">
        <f>ROUND(AU98+AU110,5)</f>
        <v>0</v>
      </c>
      <c r="AV97" s="141">
        <f>ROUND(AZ97*L32,2)</f>
        <v>0</v>
      </c>
      <c r="AW97" s="141">
        <f>ROUND(BA97*L33,2)</f>
        <v>0</v>
      </c>
      <c r="AX97" s="141">
        <f>ROUND(BB97*L32,2)</f>
        <v>0</v>
      </c>
      <c r="AY97" s="141">
        <f>ROUND(BC97*L33,2)</f>
        <v>0</v>
      </c>
      <c r="AZ97" s="141">
        <f>ROUND(AZ98+AZ110,2)</f>
        <v>0</v>
      </c>
      <c r="BA97" s="141">
        <f>ROUND(BA98+BA110,2)</f>
        <v>0</v>
      </c>
      <c r="BB97" s="141">
        <f>ROUND(BB98+BB110,2)</f>
        <v>0</v>
      </c>
      <c r="BC97" s="141">
        <f>ROUND(BC98+BC110,2)</f>
        <v>0</v>
      </c>
      <c r="BD97" s="143">
        <f>ROUND(BD98+BD110,2)</f>
        <v>0</v>
      </c>
      <c r="BE97" s="4"/>
      <c r="BS97" s="144" t="s">
        <v>80</v>
      </c>
      <c r="BT97" s="144" t="s">
        <v>96</v>
      </c>
      <c r="BU97" s="144" t="s">
        <v>82</v>
      </c>
      <c r="BV97" s="144" t="s">
        <v>83</v>
      </c>
      <c r="BW97" s="144" t="s">
        <v>97</v>
      </c>
      <c r="BX97" s="144" t="s">
        <v>93</v>
      </c>
      <c r="CL97" s="144" t="s">
        <v>1</v>
      </c>
    </row>
    <row r="98" spans="1:90" s="4" customFormat="1" ht="23.25" customHeight="1">
      <c r="A98" s="4"/>
      <c r="B98" s="73"/>
      <c r="C98" s="135"/>
      <c r="D98" s="135"/>
      <c r="E98" s="135"/>
      <c r="F98" s="135"/>
      <c r="G98" s="136" t="s">
        <v>98</v>
      </c>
      <c r="H98" s="136"/>
      <c r="I98" s="136"/>
      <c r="J98" s="136"/>
      <c r="K98" s="136"/>
      <c r="L98" s="135"/>
      <c r="M98" s="136" t="s">
        <v>99</v>
      </c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7">
        <f>ROUND(SUM(AG99:AG109),2)</f>
        <v>0</v>
      </c>
      <c r="AH98" s="135"/>
      <c r="AI98" s="135"/>
      <c r="AJ98" s="135"/>
      <c r="AK98" s="135"/>
      <c r="AL98" s="135"/>
      <c r="AM98" s="135"/>
      <c r="AN98" s="138">
        <f>SUM(AG98,AT98)</f>
        <v>0</v>
      </c>
      <c r="AO98" s="135"/>
      <c r="AP98" s="135"/>
      <c r="AQ98" s="139" t="s">
        <v>92</v>
      </c>
      <c r="AR98" s="75"/>
      <c r="AS98" s="140">
        <f>ROUND(SUM(AS99:AS109),2)</f>
        <v>0</v>
      </c>
      <c r="AT98" s="141">
        <f>ROUND(SUM(AV98:AW98),2)</f>
        <v>0</v>
      </c>
      <c r="AU98" s="142">
        <f>ROUND(SUM(AU99:AU109),5)</f>
        <v>0</v>
      </c>
      <c r="AV98" s="141">
        <f>ROUND(AZ98*L32,2)</f>
        <v>0</v>
      </c>
      <c r="AW98" s="141">
        <f>ROUND(BA98*L33,2)</f>
        <v>0</v>
      </c>
      <c r="AX98" s="141">
        <f>ROUND(BB98*L32,2)</f>
        <v>0</v>
      </c>
      <c r="AY98" s="141">
        <f>ROUND(BC98*L33,2)</f>
        <v>0</v>
      </c>
      <c r="AZ98" s="141">
        <f>ROUND(SUM(AZ99:AZ109),2)</f>
        <v>0</v>
      </c>
      <c r="BA98" s="141">
        <f>ROUND(SUM(BA99:BA109),2)</f>
        <v>0</v>
      </c>
      <c r="BB98" s="141">
        <f>ROUND(SUM(BB99:BB109),2)</f>
        <v>0</v>
      </c>
      <c r="BC98" s="141">
        <f>ROUND(SUM(BC99:BC109),2)</f>
        <v>0</v>
      </c>
      <c r="BD98" s="143">
        <f>ROUND(SUM(BD99:BD109),2)</f>
        <v>0</v>
      </c>
      <c r="BE98" s="4"/>
      <c r="BS98" s="144" t="s">
        <v>80</v>
      </c>
      <c r="BT98" s="144" t="s">
        <v>100</v>
      </c>
      <c r="BU98" s="144" t="s">
        <v>82</v>
      </c>
      <c r="BV98" s="144" t="s">
        <v>83</v>
      </c>
      <c r="BW98" s="144" t="s">
        <v>101</v>
      </c>
      <c r="BX98" s="144" t="s">
        <v>97</v>
      </c>
      <c r="CL98" s="144" t="s">
        <v>1</v>
      </c>
    </row>
    <row r="99" spans="1:90" s="4" customFormat="1" ht="23.25" customHeight="1">
      <c r="A99" s="145" t="s">
        <v>102</v>
      </c>
      <c r="B99" s="73"/>
      <c r="C99" s="135"/>
      <c r="D99" s="135"/>
      <c r="E99" s="135"/>
      <c r="F99" s="135"/>
      <c r="G99" s="135"/>
      <c r="H99" s="136" t="s">
        <v>103</v>
      </c>
      <c r="I99" s="136"/>
      <c r="J99" s="136"/>
      <c r="K99" s="136"/>
      <c r="L99" s="136"/>
      <c r="M99" s="135"/>
      <c r="N99" s="136" t="s">
        <v>104</v>
      </c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8">
        <f>'222-2021-KCvrn - VRN'!J36</f>
        <v>0</v>
      </c>
      <c r="AH99" s="135"/>
      <c r="AI99" s="135"/>
      <c r="AJ99" s="135"/>
      <c r="AK99" s="135"/>
      <c r="AL99" s="135"/>
      <c r="AM99" s="135"/>
      <c r="AN99" s="138">
        <f>SUM(AG99,AT99)</f>
        <v>0</v>
      </c>
      <c r="AO99" s="135"/>
      <c r="AP99" s="135"/>
      <c r="AQ99" s="139" t="s">
        <v>92</v>
      </c>
      <c r="AR99" s="75"/>
      <c r="AS99" s="140">
        <v>0</v>
      </c>
      <c r="AT99" s="141">
        <f>ROUND(SUM(AV99:AW99),2)</f>
        <v>0</v>
      </c>
      <c r="AU99" s="142">
        <f>'222-2021-KCvrn - VRN'!P139</f>
        <v>0</v>
      </c>
      <c r="AV99" s="141">
        <f>'222-2021-KCvrn - VRN'!J39</f>
        <v>0</v>
      </c>
      <c r="AW99" s="141">
        <f>'222-2021-KCvrn - VRN'!J40</f>
        <v>0</v>
      </c>
      <c r="AX99" s="141">
        <f>'222-2021-KCvrn - VRN'!J41</f>
        <v>0</v>
      </c>
      <c r="AY99" s="141">
        <f>'222-2021-KCvrn - VRN'!J42</f>
        <v>0</v>
      </c>
      <c r="AZ99" s="141">
        <f>'222-2021-KCvrn - VRN'!F39</f>
        <v>0</v>
      </c>
      <c r="BA99" s="141">
        <f>'222-2021-KCvrn - VRN'!F40</f>
        <v>0</v>
      </c>
      <c r="BB99" s="141">
        <f>'222-2021-KCvrn - VRN'!F41</f>
        <v>0</v>
      </c>
      <c r="BC99" s="141">
        <f>'222-2021-KCvrn - VRN'!F42</f>
        <v>0</v>
      </c>
      <c r="BD99" s="143">
        <f>'222-2021-KCvrn - VRN'!F43</f>
        <v>0</v>
      </c>
      <c r="BE99" s="4"/>
      <c r="BT99" s="144" t="s">
        <v>105</v>
      </c>
      <c r="BV99" s="144" t="s">
        <v>83</v>
      </c>
      <c r="BW99" s="144" t="s">
        <v>106</v>
      </c>
      <c r="BX99" s="144" t="s">
        <v>101</v>
      </c>
      <c r="CL99" s="144" t="s">
        <v>1</v>
      </c>
    </row>
    <row r="100" spans="1:90" s="4" customFormat="1" ht="23.25" customHeight="1">
      <c r="A100" s="145" t="s">
        <v>102</v>
      </c>
      <c r="B100" s="73"/>
      <c r="C100" s="135"/>
      <c r="D100" s="135"/>
      <c r="E100" s="135"/>
      <c r="F100" s="135"/>
      <c r="G100" s="135"/>
      <c r="H100" s="136" t="s">
        <v>107</v>
      </c>
      <c r="I100" s="136"/>
      <c r="J100" s="136"/>
      <c r="K100" s="136"/>
      <c r="L100" s="136"/>
      <c r="M100" s="135"/>
      <c r="N100" s="136" t="s">
        <v>108</v>
      </c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8">
        <f>'222-2021-KCst - Stavební ...'!J36</f>
        <v>0</v>
      </c>
      <c r="AH100" s="135"/>
      <c r="AI100" s="135"/>
      <c r="AJ100" s="135"/>
      <c r="AK100" s="135"/>
      <c r="AL100" s="135"/>
      <c r="AM100" s="135"/>
      <c r="AN100" s="138">
        <f>SUM(AG100,AT100)</f>
        <v>0</v>
      </c>
      <c r="AO100" s="135"/>
      <c r="AP100" s="135"/>
      <c r="AQ100" s="139" t="s">
        <v>92</v>
      </c>
      <c r="AR100" s="75"/>
      <c r="AS100" s="140">
        <v>0</v>
      </c>
      <c r="AT100" s="141">
        <f>ROUND(SUM(AV100:AW100),2)</f>
        <v>0</v>
      </c>
      <c r="AU100" s="142">
        <f>'222-2021-KCst - Stavební ...'!P157</f>
        <v>0</v>
      </c>
      <c r="AV100" s="141">
        <f>'222-2021-KCst - Stavební ...'!J39</f>
        <v>0</v>
      </c>
      <c r="AW100" s="141">
        <f>'222-2021-KCst - Stavební ...'!J40</f>
        <v>0</v>
      </c>
      <c r="AX100" s="141">
        <f>'222-2021-KCst - Stavební ...'!J41</f>
        <v>0</v>
      </c>
      <c r="AY100" s="141">
        <f>'222-2021-KCst - Stavební ...'!J42</f>
        <v>0</v>
      </c>
      <c r="AZ100" s="141">
        <f>'222-2021-KCst - Stavební ...'!F39</f>
        <v>0</v>
      </c>
      <c r="BA100" s="141">
        <f>'222-2021-KCst - Stavební ...'!F40</f>
        <v>0</v>
      </c>
      <c r="BB100" s="141">
        <f>'222-2021-KCst - Stavební ...'!F41</f>
        <v>0</v>
      </c>
      <c r="BC100" s="141">
        <f>'222-2021-KCst - Stavební ...'!F42</f>
        <v>0</v>
      </c>
      <c r="BD100" s="143">
        <f>'222-2021-KCst - Stavební ...'!F43</f>
        <v>0</v>
      </c>
      <c r="BE100" s="4"/>
      <c r="BT100" s="144" t="s">
        <v>105</v>
      </c>
      <c r="BV100" s="144" t="s">
        <v>83</v>
      </c>
      <c r="BW100" s="144" t="s">
        <v>109</v>
      </c>
      <c r="BX100" s="144" t="s">
        <v>101</v>
      </c>
      <c r="CL100" s="144" t="s">
        <v>1</v>
      </c>
    </row>
    <row r="101" spans="1:90" s="4" customFormat="1" ht="23.25" customHeight="1">
      <c r="A101" s="145" t="s">
        <v>102</v>
      </c>
      <c r="B101" s="73"/>
      <c r="C101" s="135"/>
      <c r="D101" s="135"/>
      <c r="E101" s="135"/>
      <c r="F101" s="135"/>
      <c r="G101" s="135"/>
      <c r="H101" s="136" t="s">
        <v>110</v>
      </c>
      <c r="I101" s="136"/>
      <c r="J101" s="136"/>
      <c r="K101" s="136"/>
      <c r="L101" s="136"/>
      <c r="M101" s="135"/>
      <c r="N101" s="136" t="s">
        <v>111</v>
      </c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8">
        <f>'222-2021-Kcep - Profese'!J36</f>
        <v>0</v>
      </c>
      <c r="AH101" s="135"/>
      <c r="AI101" s="135"/>
      <c r="AJ101" s="135"/>
      <c r="AK101" s="135"/>
      <c r="AL101" s="135"/>
      <c r="AM101" s="135"/>
      <c r="AN101" s="138">
        <f>SUM(AG101,AT101)</f>
        <v>0</v>
      </c>
      <c r="AO101" s="135"/>
      <c r="AP101" s="135"/>
      <c r="AQ101" s="139" t="s">
        <v>92</v>
      </c>
      <c r="AR101" s="75"/>
      <c r="AS101" s="140">
        <v>0</v>
      </c>
      <c r="AT101" s="141">
        <f>ROUND(SUM(AV101:AW101),2)</f>
        <v>0</v>
      </c>
      <c r="AU101" s="142">
        <f>'222-2021-Kcep - Profese'!P146</f>
        <v>0</v>
      </c>
      <c r="AV101" s="141">
        <f>'222-2021-Kcep - Profese'!J39</f>
        <v>0</v>
      </c>
      <c r="AW101" s="141">
        <f>'222-2021-Kcep - Profese'!J40</f>
        <v>0</v>
      </c>
      <c r="AX101" s="141">
        <f>'222-2021-Kcep - Profese'!J41</f>
        <v>0</v>
      </c>
      <c r="AY101" s="141">
        <f>'222-2021-Kcep - Profese'!J42</f>
        <v>0</v>
      </c>
      <c r="AZ101" s="141">
        <f>'222-2021-Kcep - Profese'!F39</f>
        <v>0</v>
      </c>
      <c r="BA101" s="141">
        <f>'222-2021-Kcep - Profese'!F40</f>
        <v>0</v>
      </c>
      <c r="BB101" s="141">
        <f>'222-2021-Kcep - Profese'!F41</f>
        <v>0</v>
      </c>
      <c r="BC101" s="141">
        <f>'222-2021-Kcep - Profese'!F42</f>
        <v>0</v>
      </c>
      <c r="BD101" s="143">
        <f>'222-2021-Kcep - Profese'!F43</f>
        <v>0</v>
      </c>
      <c r="BE101" s="4"/>
      <c r="BT101" s="144" t="s">
        <v>105</v>
      </c>
      <c r="BV101" s="144" t="s">
        <v>83</v>
      </c>
      <c r="BW101" s="144" t="s">
        <v>112</v>
      </c>
      <c r="BX101" s="144" t="s">
        <v>101</v>
      </c>
      <c r="CL101" s="144" t="s">
        <v>1</v>
      </c>
    </row>
    <row r="102" spans="1:90" s="4" customFormat="1" ht="23.25" customHeight="1">
      <c r="A102" s="145" t="s">
        <v>102</v>
      </c>
      <c r="B102" s="73"/>
      <c r="C102" s="135"/>
      <c r="D102" s="135"/>
      <c r="E102" s="135"/>
      <c r="F102" s="135"/>
      <c r="G102" s="135"/>
      <c r="H102" s="136" t="s">
        <v>113</v>
      </c>
      <c r="I102" s="136"/>
      <c r="J102" s="136"/>
      <c r="K102" s="136"/>
      <c r="L102" s="136"/>
      <c r="M102" s="135"/>
      <c r="N102" s="136" t="s">
        <v>114</v>
      </c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8">
        <f>'222-2021-KCVod - Domovní ...'!J36</f>
        <v>0</v>
      </c>
      <c r="AH102" s="135"/>
      <c r="AI102" s="135"/>
      <c r="AJ102" s="135"/>
      <c r="AK102" s="135"/>
      <c r="AL102" s="135"/>
      <c r="AM102" s="135"/>
      <c r="AN102" s="138">
        <f>SUM(AG102,AT102)</f>
        <v>0</v>
      </c>
      <c r="AO102" s="135"/>
      <c r="AP102" s="135"/>
      <c r="AQ102" s="139" t="s">
        <v>92</v>
      </c>
      <c r="AR102" s="75"/>
      <c r="AS102" s="140">
        <v>0</v>
      </c>
      <c r="AT102" s="141">
        <f>ROUND(SUM(AV102:AW102),2)</f>
        <v>0</v>
      </c>
      <c r="AU102" s="142">
        <f>'222-2021-KCVod - Domovní ...'!P149</f>
        <v>0</v>
      </c>
      <c r="AV102" s="141">
        <f>'222-2021-KCVod - Domovní ...'!J39</f>
        <v>0</v>
      </c>
      <c r="AW102" s="141">
        <f>'222-2021-KCVod - Domovní ...'!J40</f>
        <v>0</v>
      </c>
      <c r="AX102" s="141">
        <f>'222-2021-KCVod - Domovní ...'!J41</f>
        <v>0</v>
      </c>
      <c r="AY102" s="141">
        <f>'222-2021-KCVod - Domovní ...'!J42</f>
        <v>0</v>
      </c>
      <c r="AZ102" s="141">
        <f>'222-2021-KCVod - Domovní ...'!F39</f>
        <v>0</v>
      </c>
      <c r="BA102" s="141">
        <f>'222-2021-KCVod - Domovní ...'!F40</f>
        <v>0</v>
      </c>
      <c r="BB102" s="141">
        <f>'222-2021-KCVod - Domovní ...'!F41</f>
        <v>0</v>
      </c>
      <c r="BC102" s="141">
        <f>'222-2021-KCVod - Domovní ...'!F42</f>
        <v>0</v>
      </c>
      <c r="BD102" s="143">
        <f>'222-2021-KCVod - Domovní ...'!F43</f>
        <v>0</v>
      </c>
      <c r="BE102" s="4"/>
      <c r="BT102" s="144" t="s">
        <v>105</v>
      </c>
      <c r="BV102" s="144" t="s">
        <v>83</v>
      </c>
      <c r="BW102" s="144" t="s">
        <v>115</v>
      </c>
      <c r="BX102" s="144" t="s">
        <v>101</v>
      </c>
      <c r="CL102" s="144" t="s">
        <v>1</v>
      </c>
    </row>
    <row r="103" spans="1:90" s="4" customFormat="1" ht="23.25" customHeight="1">
      <c r="A103" s="145" t="s">
        <v>102</v>
      </c>
      <c r="B103" s="73"/>
      <c r="C103" s="135"/>
      <c r="D103" s="135"/>
      <c r="E103" s="135"/>
      <c r="F103" s="135"/>
      <c r="G103" s="135"/>
      <c r="H103" s="136" t="s">
        <v>116</v>
      </c>
      <c r="I103" s="136"/>
      <c r="J103" s="136"/>
      <c r="K103" s="136"/>
      <c r="L103" s="136"/>
      <c r="M103" s="135"/>
      <c r="N103" s="136" t="s">
        <v>117</v>
      </c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8">
        <f>'222-2021-KCpr - Přípojky ...'!J36</f>
        <v>0</v>
      </c>
      <c r="AH103" s="135"/>
      <c r="AI103" s="135"/>
      <c r="AJ103" s="135"/>
      <c r="AK103" s="135"/>
      <c r="AL103" s="135"/>
      <c r="AM103" s="135"/>
      <c r="AN103" s="138">
        <f>SUM(AG103,AT103)</f>
        <v>0</v>
      </c>
      <c r="AO103" s="135"/>
      <c r="AP103" s="135"/>
      <c r="AQ103" s="139" t="s">
        <v>92</v>
      </c>
      <c r="AR103" s="75"/>
      <c r="AS103" s="140">
        <v>0</v>
      </c>
      <c r="AT103" s="141">
        <f>ROUND(SUM(AV103:AW103),2)</f>
        <v>0</v>
      </c>
      <c r="AU103" s="142">
        <f>'222-2021-KCpr - Přípojky ...'!P148</f>
        <v>0</v>
      </c>
      <c r="AV103" s="141">
        <f>'222-2021-KCpr - Přípojky ...'!J39</f>
        <v>0</v>
      </c>
      <c r="AW103" s="141">
        <f>'222-2021-KCpr - Přípojky ...'!J40</f>
        <v>0</v>
      </c>
      <c r="AX103" s="141">
        <f>'222-2021-KCpr - Přípojky ...'!J41</f>
        <v>0</v>
      </c>
      <c r="AY103" s="141">
        <f>'222-2021-KCpr - Přípojky ...'!J42</f>
        <v>0</v>
      </c>
      <c r="AZ103" s="141">
        <f>'222-2021-KCpr - Přípojky ...'!F39</f>
        <v>0</v>
      </c>
      <c r="BA103" s="141">
        <f>'222-2021-KCpr - Přípojky ...'!F40</f>
        <v>0</v>
      </c>
      <c r="BB103" s="141">
        <f>'222-2021-KCpr - Přípojky ...'!F41</f>
        <v>0</v>
      </c>
      <c r="BC103" s="141">
        <f>'222-2021-KCpr - Přípojky ...'!F42</f>
        <v>0</v>
      </c>
      <c r="BD103" s="143">
        <f>'222-2021-KCpr - Přípojky ...'!F43</f>
        <v>0</v>
      </c>
      <c r="BE103" s="4"/>
      <c r="BT103" s="144" t="s">
        <v>105</v>
      </c>
      <c r="BV103" s="144" t="s">
        <v>83</v>
      </c>
      <c r="BW103" s="144" t="s">
        <v>118</v>
      </c>
      <c r="BX103" s="144" t="s">
        <v>101</v>
      </c>
      <c r="CL103" s="144" t="s">
        <v>1</v>
      </c>
    </row>
    <row r="104" spans="1:90" s="4" customFormat="1" ht="23.25" customHeight="1">
      <c r="A104" s="145" t="s">
        <v>102</v>
      </c>
      <c r="B104" s="73"/>
      <c r="C104" s="135"/>
      <c r="D104" s="135"/>
      <c r="E104" s="135"/>
      <c r="F104" s="135"/>
      <c r="G104" s="135"/>
      <c r="H104" s="136" t="s">
        <v>119</v>
      </c>
      <c r="I104" s="136"/>
      <c r="J104" s="136"/>
      <c r="K104" s="136"/>
      <c r="L104" s="136"/>
      <c r="M104" s="135"/>
      <c r="N104" s="136" t="s">
        <v>120</v>
      </c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8">
        <f>'222-2021-KCkan - Domovní ...'!J36</f>
        <v>0</v>
      </c>
      <c r="AH104" s="135"/>
      <c r="AI104" s="135"/>
      <c r="AJ104" s="135"/>
      <c r="AK104" s="135"/>
      <c r="AL104" s="135"/>
      <c r="AM104" s="135"/>
      <c r="AN104" s="138">
        <f>SUM(AG104,AT104)</f>
        <v>0</v>
      </c>
      <c r="AO104" s="135"/>
      <c r="AP104" s="135"/>
      <c r="AQ104" s="139" t="s">
        <v>92</v>
      </c>
      <c r="AR104" s="75"/>
      <c r="AS104" s="140">
        <v>0</v>
      </c>
      <c r="AT104" s="141">
        <f>ROUND(SUM(AV104:AW104),2)</f>
        <v>0</v>
      </c>
      <c r="AU104" s="142">
        <f>'222-2021-KCkan - Domovní ...'!P146</f>
        <v>0</v>
      </c>
      <c r="AV104" s="141">
        <f>'222-2021-KCkan - Domovní ...'!J39</f>
        <v>0</v>
      </c>
      <c r="AW104" s="141">
        <f>'222-2021-KCkan - Domovní ...'!J40</f>
        <v>0</v>
      </c>
      <c r="AX104" s="141">
        <f>'222-2021-KCkan - Domovní ...'!J41</f>
        <v>0</v>
      </c>
      <c r="AY104" s="141">
        <f>'222-2021-KCkan - Domovní ...'!J42</f>
        <v>0</v>
      </c>
      <c r="AZ104" s="141">
        <f>'222-2021-KCkan - Domovní ...'!F39</f>
        <v>0</v>
      </c>
      <c r="BA104" s="141">
        <f>'222-2021-KCkan - Domovní ...'!F40</f>
        <v>0</v>
      </c>
      <c r="BB104" s="141">
        <f>'222-2021-KCkan - Domovní ...'!F41</f>
        <v>0</v>
      </c>
      <c r="BC104" s="141">
        <f>'222-2021-KCkan - Domovní ...'!F42</f>
        <v>0</v>
      </c>
      <c r="BD104" s="143">
        <f>'222-2021-KCkan - Domovní ...'!F43</f>
        <v>0</v>
      </c>
      <c r="BE104" s="4"/>
      <c r="BT104" s="144" t="s">
        <v>105</v>
      </c>
      <c r="BV104" s="144" t="s">
        <v>83</v>
      </c>
      <c r="BW104" s="144" t="s">
        <v>121</v>
      </c>
      <c r="BX104" s="144" t="s">
        <v>101</v>
      </c>
      <c r="CL104" s="144" t="s">
        <v>1</v>
      </c>
    </row>
    <row r="105" spans="1:90" s="4" customFormat="1" ht="23.25" customHeight="1">
      <c r="A105" s="145" t="s">
        <v>102</v>
      </c>
      <c r="B105" s="73"/>
      <c r="C105" s="135"/>
      <c r="D105" s="135"/>
      <c r="E105" s="135"/>
      <c r="F105" s="135"/>
      <c r="G105" s="135"/>
      <c r="H105" s="136" t="s">
        <v>122</v>
      </c>
      <c r="I105" s="136"/>
      <c r="J105" s="136"/>
      <c r="K105" s="136"/>
      <c r="L105" s="136"/>
      <c r="M105" s="135"/>
      <c r="N105" s="136" t="s">
        <v>123</v>
      </c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8">
        <f>'222-2021-Kce - Elektroins...'!J36</f>
        <v>0</v>
      </c>
      <c r="AH105" s="135"/>
      <c r="AI105" s="135"/>
      <c r="AJ105" s="135"/>
      <c r="AK105" s="135"/>
      <c r="AL105" s="135"/>
      <c r="AM105" s="135"/>
      <c r="AN105" s="138">
        <f>SUM(AG105,AT105)</f>
        <v>0</v>
      </c>
      <c r="AO105" s="135"/>
      <c r="AP105" s="135"/>
      <c r="AQ105" s="139" t="s">
        <v>92</v>
      </c>
      <c r="AR105" s="75"/>
      <c r="AS105" s="140">
        <v>0</v>
      </c>
      <c r="AT105" s="141">
        <f>ROUND(SUM(AV105:AW105),2)</f>
        <v>0</v>
      </c>
      <c r="AU105" s="142">
        <f>'222-2021-Kce - Elektroins...'!P145</f>
        <v>0</v>
      </c>
      <c r="AV105" s="141">
        <f>'222-2021-Kce - Elektroins...'!J39</f>
        <v>0</v>
      </c>
      <c r="AW105" s="141">
        <f>'222-2021-Kce - Elektroins...'!J40</f>
        <v>0</v>
      </c>
      <c r="AX105" s="141">
        <f>'222-2021-Kce - Elektroins...'!J41</f>
        <v>0</v>
      </c>
      <c r="AY105" s="141">
        <f>'222-2021-Kce - Elektroins...'!J42</f>
        <v>0</v>
      </c>
      <c r="AZ105" s="141">
        <f>'222-2021-Kce - Elektroins...'!F39</f>
        <v>0</v>
      </c>
      <c r="BA105" s="141">
        <f>'222-2021-Kce - Elektroins...'!F40</f>
        <v>0</v>
      </c>
      <c r="BB105" s="141">
        <f>'222-2021-Kce - Elektroins...'!F41</f>
        <v>0</v>
      </c>
      <c r="BC105" s="141">
        <f>'222-2021-Kce - Elektroins...'!F42</f>
        <v>0</v>
      </c>
      <c r="BD105" s="143">
        <f>'222-2021-Kce - Elektroins...'!F43</f>
        <v>0</v>
      </c>
      <c r="BE105" s="4"/>
      <c r="BT105" s="144" t="s">
        <v>105</v>
      </c>
      <c r="BV105" s="144" t="s">
        <v>83</v>
      </c>
      <c r="BW105" s="144" t="s">
        <v>124</v>
      </c>
      <c r="BX105" s="144" t="s">
        <v>101</v>
      </c>
      <c r="CL105" s="144" t="s">
        <v>1</v>
      </c>
    </row>
    <row r="106" spans="1:90" s="4" customFormat="1" ht="23.25" customHeight="1">
      <c r="A106" s="145" t="s">
        <v>102</v>
      </c>
      <c r="B106" s="73"/>
      <c r="C106" s="135"/>
      <c r="D106" s="135"/>
      <c r="E106" s="135"/>
      <c r="F106" s="135"/>
      <c r="G106" s="135"/>
      <c r="H106" s="136" t="s">
        <v>125</v>
      </c>
      <c r="I106" s="136"/>
      <c r="J106" s="136"/>
      <c r="K106" s="136"/>
      <c r="L106" s="136"/>
      <c r="M106" s="135"/>
      <c r="N106" s="136" t="s">
        <v>126</v>
      </c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8">
        <f>'222-2021-KCvzd - Vzduchot...'!J36</f>
        <v>0</v>
      </c>
      <c r="AH106" s="135"/>
      <c r="AI106" s="135"/>
      <c r="AJ106" s="135"/>
      <c r="AK106" s="135"/>
      <c r="AL106" s="135"/>
      <c r="AM106" s="135"/>
      <c r="AN106" s="138">
        <f>SUM(AG106,AT106)</f>
        <v>0</v>
      </c>
      <c r="AO106" s="135"/>
      <c r="AP106" s="135"/>
      <c r="AQ106" s="139" t="s">
        <v>92</v>
      </c>
      <c r="AR106" s="75"/>
      <c r="AS106" s="140">
        <v>0</v>
      </c>
      <c r="AT106" s="141">
        <f>ROUND(SUM(AV106:AW106),2)</f>
        <v>0</v>
      </c>
      <c r="AU106" s="142">
        <f>'222-2021-KCvzd - Vzduchot...'!P137</f>
        <v>0</v>
      </c>
      <c r="AV106" s="141">
        <f>'222-2021-KCvzd - Vzduchot...'!J39</f>
        <v>0</v>
      </c>
      <c r="AW106" s="141">
        <f>'222-2021-KCvzd - Vzduchot...'!J40</f>
        <v>0</v>
      </c>
      <c r="AX106" s="141">
        <f>'222-2021-KCvzd - Vzduchot...'!J41</f>
        <v>0</v>
      </c>
      <c r="AY106" s="141">
        <f>'222-2021-KCvzd - Vzduchot...'!J42</f>
        <v>0</v>
      </c>
      <c r="AZ106" s="141">
        <f>'222-2021-KCvzd - Vzduchot...'!F39</f>
        <v>0</v>
      </c>
      <c r="BA106" s="141">
        <f>'222-2021-KCvzd - Vzduchot...'!F40</f>
        <v>0</v>
      </c>
      <c r="BB106" s="141">
        <f>'222-2021-KCvzd - Vzduchot...'!F41</f>
        <v>0</v>
      </c>
      <c r="BC106" s="141">
        <f>'222-2021-KCvzd - Vzduchot...'!F42</f>
        <v>0</v>
      </c>
      <c r="BD106" s="143">
        <f>'222-2021-KCvzd - Vzduchot...'!F43</f>
        <v>0</v>
      </c>
      <c r="BE106" s="4"/>
      <c r="BT106" s="144" t="s">
        <v>105</v>
      </c>
      <c r="BV106" s="144" t="s">
        <v>83</v>
      </c>
      <c r="BW106" s="144" t="s">
        <v>127</v>
      </c>
      <c r="BX106" s="144" t="s">
        <v>101</v>
      </c>
      <c r="CL106" s="144" t="s">
        <v>1</v>
      </c>
    </row>
    <row r="107" spans="1:90" s="4" customFormat="1" ht="23.25" customHeight="1">
      <c r="A107" s="145" t="s">
        <v>102</v>
      </c>
      <c r="B107" s="73"/>
      <c r="C107" s="135"/>
      <c r="D107" s="135"/>
      <c r="E107" s="135"/>
      <c r="F107" s="135"/>
      <c r="G107" s="135"/>
      <c r="H107" s="136" t="s">
        <v>128</v>
      </c>
      <c r="I107" s="136"/>
      <c r="J107" s="136"/>
      <c r="K107" s="136"/>
      <c r="L107" s="136"/>
      <c r="M107" s="135"/>
      <c r="N107" s="136" t="s">
        <v>129</v>
      </c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8">
        <f>'222-2021-KCv - Vytápění'!J36</f>
        <v>0</v>
      </c>
      <c r="AH107" s="135"/>
      <c r="AI107" s="135"/>
      <c r="AJ107" s="135"/>
      <c r="AK107" s="135"/>
      <c r="AL107" s="135"/>
      <c r="AM107" s="135"/>
      <c r="AN107" s="138">
        <f>SUM(AG107,AT107)</f>
        <v>0</v>
      </c>
      <c r="AO107" s="135"/>
      <c r="AP107" s="135"/>
      <c r="AQ107" s="139" t="s">
        <v>92</v>
      </c>
      <c r="AR107" s="75"/>
      <c r="AS107" s="140">
        <v>0</v>
      </c>
      <c r="AT107" s="141">
        <f>ROUND(SUM(AV107:AW107),2)</f>
        <v>0</v>
      </c>
      <c r="AU107" s="142">
        <f>'222-2021-KCv - Vytápění'!P137</f>
        <v>0</v>
      </c>
      <c r="AV107" s="141">
        <f>'222-2021-KCv - Vytápění'!J39</f>
        <v>0</v>
      </c>
      <c r="AW107" s="141">
        <f>'222-2021-KCv - Vytápění'!J40</f>
        <v>0</v>
      </c>
      <c r="AX107" s="141">
        <f>'222-2021-KCv - Vytápění'!J41</f>
        <v>0</v>
      </c>
      <c r="AY107" s="141">
        <f>'222-2021-KCv - Vytápění'!J42</f>
        <v>0</v>
      </c>
      <c r="AZ107" s="141">
        <f>'222-2021-KCv - Vytápění'!F39</f>
        <v>0</v>
      </c>
      <c r="BA107" s="141">
        <f>'222-2021-KCv - Vytápění'!F40</f>
        <v>0</v>
      </c>
      <c r="BB107" s="141">
        <f>'222-2021-KCv - Vytápění'!F41</f>
        <v>0</v>
      </c>
      <c r="BC107" s="141">
        <f>'222-2021-KCv - Vytápění'!F42</f>
        <v>0</v>
      </c>
      <c r="BD107" s="143">
        <f>'222-2021-KCv - Vytápění'!F43</f>
        <v>0</v>
      </c>
      <c r="BE107" s="4"/>
      <c r="BT107" s="144" t="s">
        <v>105</v>
      </c>
      <c r="BV107" s="144" t="s">
        <v>83</v>
      </c>
      <c r="BW107" s="144" t="s">
        <v>130</v>
      </c>
      <c r="BX107" s="144" t="s">
        <v>101</v>
      </c>
      <c r="CL107" s="144" t="s">
        <v>1</v>
      </c>
    </row>
    <row r="108" spans="1:90" s="4" customFormat="1" ht="23.25" customHeight="1">
      <c r="A108" s="145" t="s">
        <v>102</v>
      </c>
      <c r="B108" s="73"/>
      <c r="C108" s="135"/>
      <c r="D108" s="135"/>
      <c r="E108" s="135"/>
      <c r="F108" s="135"/>
      <c r="G108" s="135"/>
      <c r="H108" s="136" t="s">
        <v>131</v>
      </c>
      <c r="I108" s="136"/>
      <c r="J108" s="136"/>
      <c r="K108" s="136"/>
      <c r="L108" s="136"/>
      <c r="M108" s="135"/>
      <c r="N108" s="136" t="s">
        <v>132</v>
      </c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8">
        <f>'222-2021--KCv - Vnitřní v...'!J36</f>
        <v>0</v>
      </c>
      <c r="AH108" s="135"/>
      <c r="AI108" s="135"/>
      <c r="AJ108" s="135"/>
      <c r="AK108" s="135"/>
      <c r="AL108" s="135"/>
      <c r="AM108" s="135"/>
      <c r="AN108" s="138">
        <f>SUM(AG108,AT108)</f>
        <v>0</v>
      </c>
      <c r="AO108" s="135"/>
      <c r="AP108" s="135"/>
      <c r="AQ108" s="139" t="s">
        <v>92</v>
      </c>
      <c r="AR108" s="75"/>
      <c r="AS108" s="140">
        <v>0</v>
      </c>
      <c r="AT108" s="141">
        <f>ROUND(SUM(AV108:AW108),2)</f>
        <v>0</v>
      </c>
      <c r="AU108" s="142">
        <f>'222-2021--KCv - Vnitřní v...'!P138</f>
        <v>0</v>
      </c>
      <c r="AV108" s="141">
        <f>'222-2021--KCv - Vnitřní v...'!J39</f>
        <v>0</v>
      </c>
      <c r="AW108" s="141">
        <f>'222-2021--KCv - Vnitřní v...'!J40</f>
        <v>0</v>
      </c>
      <c r="AX108" s="141">
        <f>'222-2021--KCv - Vnitřní v...'!J41</f>
        <v>0</v>
      </c>
      <c r="AY108" s="141">
        <f>'222-2021--KCv - Vnitřní v...'!J42</f>
        <v>0</v>
      </c>
      <c r="AZ108" s="141">
        <f>'222-2021--KCv - Vnitřní v...'!F39</f>
        <v>0</v>
      </c>
      <c r="BA108" s="141">
        <f>'222-2021--KCv - Vnitřní v...'!F40</f>
        <v>0</v>
      </c>
      <c r="BB108" s="141">
        <f>'222-2021--KCv - Vnitřní v...'!F41</f>
        <v>0</v>
      </c>
      <c r="BC108" s="141">
        <f>'222-2021--KCv - Vnitřní v...'!F42</f>
        <v>0</v>
      </c>
      <c r="BD108" s="143">
        <f>'222-2021--KCv - Vnitřní v...'!F43</f>
        <v>0</v>
      </c>
      <c r="BE108" s="4"/>
      <c r="BT108" s="144" t="s">
        <v>105</v>
      </c>
      <c r="BV108" s="144" t="s">
        <v>83</v>
      </c>
      <c r="BW108" s="144" t="s">
        <v>133</v>
      </c>
      <c r="BX108" s="144" t="s">
        <v>101</v>
      </c>
      <c r="CL108" s="144" t="s">
        <v>1</v>
      </c>
    </row>
    <row r="109" spans="1:90" s="4" customFormat="1" ht="23.25" customHeight="1">
      <c r="A109" s="145" t="s">
        <v>102</v>
      </c>
      <c r="B109" s="73"/>
      <c r="C109" s="135"/>
      <c r="D109" s="135"/>
      <c r="E109" s="135"/>
      <c r="F109" s="135"/>
      <c r="G109" s="135"/>
      <c r="H109" s="136" t="s">
        <v>134</v>
      </c>
      <c r="I109" s="136"/>
      <c r="J109" s="136"/>
      <c r="K109" s="136"/>
      <c r="L109" s="136"/>
      <c r="M109" s="135"/>
      <c r="N109" s="136" t="s">
        <v>135</v>
      </c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8">
        <f>'222-2021-KC - Komunikace,...'!J36</f>
        <v>0</v>
      </c>
      <c r="AH109" s="135"/>
      <c r="AI109" s="135"/>
      <c r="AJ109" s="135"/>
      <c r="AK109" s="135"/>
      <c r="AL109" s="135"/>
      <c r="AM109" s="135"/>
      <c r="AN109" s="138">
        <f>SUM(AG109,AT109)</f>
        <v>0</v>
      </c>
      <c r="AO109" s="135"/>
      <c r="AP109" s="135"/>
      <c r="AQ109" s="139" t="s">
        <v>92</v>
      </c>
      <c r="AR109" s="75"/>
      <c r="AS109" s="140">
        <v>0</v>
      </c>
      <c r="AT109" s="141">
        <f>ROUND(SUM(AV109:AW109),2)</f>
        <v>0</v>
      </c>
      <c r="AU109" s="142">
        <f>'222-2021-KC - Komunikace,...'!P145</f>
        <v>0</v>
      </c>
      <c r="AV109" s="141">
        <f>'222-2021-KC - Komunikace,...'!J39</f>
        <v>0</v>
      </c>
      <c r="AW109" s="141">
        <f>'222-2021-KC - Komunikace,...'!J40</f>
        <v>0</v>
      </c>
      <c r="AX109" s="141">
        <f>'222-2021-KC - Komunikace,...'!J41</f>
        <v>0</v>
      </c>
      <c r="AY109" s="141">
        <f>'222-2021-KC - Komunikace,...'!J42</f>
        <v>0</v>
      </c>
      <c r="AZ109" s="141">
        <f>'222-2021-KC - Komunikace,...'!F39</f>
        <v>0</v>
      </c>
      <c r="BA109" s="141">
        <f>'222-2021-KC - Komunikace,...'!F40</f>
        <v>0</v>
      </c>
      <c r="BB109" s="141">
        <f>'222-2021-KC - Komunikace,...'!F41</f>
        <v>0</v>
      </c>
      <c r="BC109" s="141">
        <f>'222-2021-KC - Komunikace,...'!F42</f>
        <v>0</v>
      </c>
      <c r="BD109" s="143">
        <f>'222-2021-KC - Komunikace,...'!F43</f>
        <v>0</v>
      </c>
      <c r="BE109" s="4"/>
      <c r="BT109" s="144" t="s">
        <v>105</v>
      </c>
      <c r="BV109" s="144" t="s">
        <v>83</v>
      </c>
      <c r="BW109" s="144" t="s">
        <v>136</v>
      </c>
      <c r="BX109" s="144" t="s">
        <v>101</v>
      </c>
      <c r="CL109" s="144" t="s">
        <v>1</v>
      </c>
    </row>
    <row r="110" spans="1:90" s="4" customFormat="1" ht="23.25" customHeight="1">
      <c r="A110" s="4"/>
      <c r="B110" s="73"/>
      <c r="C110" s="135"/>
      <c r="D110" s="135"/>
      <c r="E110" s="135"/>
      <c r="F110" s="135"/>
      <c r="G110" s="136" t="s">
        <v>137</v>
      </c>
      <c r="H110" s="136"/>
      <c r="I110" s="136"/>
      <c r="J110" s="136"/>
      <c r="K110" s="136"/>
      <c r="L110" s="135"/>
      <c r="M110" s="136" t="s">
        <v>138</v>
      </c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7">
        <f>ROUND(AG111,2)</f>
        <v>0</v>
      </c>
      <c r="AH110" s="135"/>
      <c r="AI110" s="135"/>
      <c r="AJ110" s="135"/>
      <c r="AK110" s="135"/>
      <c r="AL110" s="135"/>
      <c r="AM110" s="135"/>
      <c r="AN110" s="138">
        <f>SUM(AG110,AT110)</f>
        <v>0</v>
      </c>
      <c r="AO110" s="135"/>
      <c r="AP110" s="135"/>
      <c r="AQ110" s="139" t="s">
        <v>92</v>
      </c>
      <c r="AR110" s="75"/>
      <c r="AS110" s="140">
        <f>ROUND(AS111,2)</f>
        <v>0</v>
      </c>
      <c r="AT110" s="141">
        <f>ROUND(SUM(AV110:AW110),2)</f>
        <v>0</v>
      </c>
      <c r="AU110" s="142">
        <f>ROUND(AU111,5)</f>
        <v>0</v>
      </c>
      <c r="AV110" s="141">
        <f>ROUND(AZ110*L32,2)</f>
        <v>0</v>
      </c>
      <c r="AW110" s="141">
        <f>ROUND(BA110*L33,2)</f>
        <v>0</v>
      </c>
      <c r="AX110" s="141">
        <f>ROUND(BB110*L32,2)</f>
        <v>0</v>
      </c>
      <c r="AY110" s="141">
        <f>ROUND(BC110*L33,2)</f>
        <v>0</v>
      </c>
      <c r="AZ110" s="141">
        <f>ROUND(AZ111,2)</f>
        <v>0</v>
      </c>
      <c r="BA110" s="141">
        <f>ROUND(BA111,2)</f>
        <v>0</v>
      </c>
      <c r="BB110" s="141">
        <f>ROUND(BB111,2)</f>
        <v>0</v>
      </c>
      <c r="BC110" s="141">
        <f>ROUND(BC111,2)</f>
        <v>0</v>
      </c>
      <c r="BD110" s="143">
        <f>ROUND(BD111,2)</f>
        <v>0</v>
      </c>
      <c r="BE110" s="4"/>
      <c r="BS110" s="144" t="s">
        <v>80</v>
      </c>
      <c r="BT110" s="144" t="s">
        <v>100</v>
      </c>
      <c r="BU110" s="144" t="s">
        <v>82</v>
      </c>
      <c r="BV110" s="144" t="s">
        <v>83</v>
      </c>
      <c r="BW110" s="144" t="s">
        <v>139</v>
      </c>
      <c r="BX110" s="144" t="s">
        <v>97</v>
      </c>
      <c r="CL110" s="144" t="s">
        <v>1</v>
      </c>
    </row>
    <row r="111" spans="1:90" s="4" customFormat="1" ht="23.25" customHeight="1">
      <c r="A111" s="145" t="s">
        <v>102</v>
      </c>
      <c r="B111" s="73"/>
      <c r="C111" s="135"/>
      <c r="D111" s="135"/>
      <c r="E111" s="135"/>
      <c r="F111" s="135"/>
      <c r="G111" s="135"/>
      <c r="H111" s="136" t="s">
        <v>140</v>
      </c>
      <c r="I111" s="136"/>
      <c r="J111" s="136"/>
      <c r="K111" s="136"/>
      <c r="L111" s="136"/>
      <c r="M111" s="135"/>
      <c r="N111" s="136" t="s">
        <v>141</v>
      </c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8">
        <f>'222-2021-KCga - Vybavení ...'!J36</f>
        <v>0</v>
      </c>
      <c r="AH111" s="135"/>
      <c r="AI111" s="135"/>
      <c r="AJ111" s="135"/>
      <c r="AK111" s="135"/>
      <c r="AL111" s="135"/>
      <c r="AM111" s="135"/>
      <c r="AN111" s="138">
        <f>SUM(AG111,AT111)</f>
        <v>0</v>
      </c>
      <c r="AO111" s="135"/>
      <c r="AP111" s="135"/>
      <c r="AQ111" s="139" t="s">
        <v>92</v>
      </c>
      <c r="AR111" s="75"/>
      <c r="AS111" s="140">
        <v>0</v>
      </c>
      <c r="AT111" s="141">
        <f>ROUND(SUM(AV111:AW111),2)</f>
        <v>0</v>
      </c>
      <c r="AU111" s="142">
        <f>'222-2021-KCga - Vybavení ...'!P139</f>
        <v>0</v>
      </c>
      <c r="AV111" s="141">
        <f>'222-2021-KCga - Vybavení ...'!J39</f>
        <v>0</v>
      </c>
      <c r="AW111" s="141">
        <f>'222-2021-KCga - Vybavení ...'!J40</f>
        <v>0</v>
      </c>
      <c r="AX111" s="141">
        <f>'222-2021-KCga - Vybavení ...'!J41</f>
        <v>0</v>
      </c>
      <c r="AY111" s="141">
        <f>'222-2021-KCga - Vybavení ...'!J42</f>
        <v>0</v>
      </c>
      <c r="AZ111" s="141">
        <f>'222-2021-KCga - Vybavení ...'!F39</f>
        <v>0</v>
      </c>
      <c r="BA111" s="141">
        <f>'222-2021-KCga - Vybavení ...'!F40</f>
        <v>0</v>
      </c>
      <c r="BB111" s="141">
        <f>'222-2021-KCga - Vybavení ...'!F41</f>
        <v>0</v>
      </c>
      <c r="BC111" s="141">
        <f>'222-2021-KCga - Vybavení ...'!F42</f>
        <v>0</v>
      </c>
      <c r="BD111" s="143">
        <f>'222-2021-KCga - Vybavení ...'!F43</f>
        <v>0</v>
      </c>
      <c r="BE111" s="4"/>
      <c r="BT111" s="144" t="s">
        <v>105</v>
      </c>
      <c r="BV111" s="144" t="s">
        <v>83</v>
      </c>
      <c r="BW111" s="144" t="s">
        <v>142</v>
      </c>
      <c r="BX111" s="144" t="s">
        <v>139</v>
      </c>
      <c r="CL111" s="144" t="s">
        <v>1</v>
      </c>
    </row>
    <row r="112" spans="1:90" s="4" customFormat="1" ht="23.25" customHeight="1">
      <c r="A112" s="4"/>
      <c r="B112" s="73"/>
      <c r="C112" s="135"/>
      <c r="D112" s="135"/>
      <c r="E112" s="135"/>
      <c r="F112" s="136" t="s">
        <v>143</v>
      </c>
      <c r="G112" s="136"/>
      <c r="H112" s="136"/>
      <c r="I112" s="136"/>
      <c r="J112" s="136"/>
      <c r="K112" s="135"/>
      <c r="L112" s="136" t="s">
        <v>144</v>
      </c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7">
        <f>ROUND(SUM(AG113:AG117),2)</f>
        <v>0</v>
      </c>
      <c r="AH112" s="135"/>
      <c r="AI112" s="135"/>
      <c r="AJ112" s="135"/>
      <c r="AK112" s="135"/>
      <c r="AL112" s="135"/>
      <c r="AM112" s="135"/>
      <c r="AN112" s="138">
        <f>SUM(AG112,AT112)</f>
        <v>0</v>
      </c>
      <c r="AO112" s="135"/>
      <c r="AP112" s="135"/>
      <c r="AQ112" s="139" t="s">
        <v>92</v>
      </c>
      <c r="AR112" s="75"/>
      <c r="AS112" s="140">
        <f>ROUND(SUM(AS113:AS117),2)</f>
        <v>0</v>
      </c>
      <c r="AT112" s="141">
        <f>ROUND(SUM(AV112:AW112),2)</f>
        <v>0</v>
      </c>
      <c r="AU112" s="142">
        <f>ROUND(SUM(AU113:AU117),5)</f>
        <v>0</v>
      </c>
      <c r="AV112" s="141">
        <f>ROUND(AZ112*L32,2)</f>
        <v>0</v>
      </c>
      <c r="AW112" s="141">
        <f>ROUND(BA112*L33,2)</f>
        <v>0</v>
      </c>
      <c r="AX112" s="141">
        <f>ROUND(BB112*L32,2)</f>
        <v>0</v>
      </c>
      <c r="AY112" s="141">
        <f>ROUND(BC112*L33,2)</f>
        <v>0</v>
      </c>
      <c r="AZ112" s="141">
        <f>ROUND(SUM(AZ113:AZ117),2)</f>
        <v>0</v>
      </c>
      <c r="BA112" s="141">
        <f>ROUND(SUM(BA113:BA117),2)</f>
        <v>0</v>
      </c>
      <c r="BB112" s="141">
        <f>ROUND(SUM(BB113:BB117),2)</f>
        <v>0</v>
      </c>
      <c r="BC112" s="141">
        <f>ROUND(SUM(BC113:BC117),2)</f>
        <v>0</v>
      </c>
      <c r="BD112" s="143">
        <f>ROUND(SUM(BD113:BD117),2)</f>
        <v>0</v>
      </c>
      <c r="BE112" s="4"/>
      <c r="BS112" s="144" t="s">
        <v>80</v>
      </c>
      <c r="BT112" s="144" t="s">
        <v>96</v>
      </c>
      <c r="BU112" s="144" t="s">
        <v>82</v>
      </c>
      <c r="BV112" s="144" t="s">
        <v>83</v>
      </c>
      <c r="BW112" s="144" t="s">
        <v>145</v>
      </c>
      <c r="BX112" s="144" t="s">
        <v>93</v>
      </c>
      <c r="CL112" s="144" t="s">
        <v>1</v>
      </c>
    </row>
    <row r="113" spans="1:90" s="4" customFormat="1" ht="16.5" customHeight="1">
      <c r="A113" s="145" t="s">
        <v>102</v>
      </c>
      <c r="B113" s="73"/>
      <c r="C113" s="135"/>
      <c r="D113" s="135"/>
      <c r="E113" s="135"/>
      <c r="F113" s="135"/>
      <c r="G113" s="136" t="s">
        <v>146</v>
      </c>
      <c r="H113" s="136"/>
      <c r="I113" s="136"/>
      <c r="J113" s="136"/>
      <c r="K113" s="136"/>
      <c r="L113" s="135"/>
      <c r="M113" s="136" t="s">
        <v>147</v>
      </c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8">
        <f>'222 - Obvodová stěna'!J36</f>
        <v>0</v>
      </c>
      <c r="AH113" s="135"/>
      <c r="AI113" s="135"/>
      <c r="AJ113" s="135"/>
      <c r="AK113" s="135"/>
      <c r="AL113" s="135"/>
      <c r="AM113" s="135"/>
      <c r="AN113" s="138">
        <f>SUM(AG113,AT113)</f>
        <v>0</v>
      </c>
      <c r="AO113" s="135"/>
      <c r="AP113" s="135"/>
      <c r="AQ113" s="139" t="s">
        <v>92</v>
      </c>
      <c r="AR113" s="75"/>
      <c r="AS113" s="140">
        <v>0</v>
      </c>
      <c r="AT113" s="141">
        <f>ROUND(SUM(AV113:AW113),2)</f>
        <v>0</v>
      </c>
      <c r="AU113" s="142">
        <f>'222 - Obvodová stěna'!P138</f>
        <v>0</v>
      </c>
      <c r="AV113" s="141">
        <f>'222 - Obvodová stěna'!J39</f>
        <v>0</v>
      </c>
      <c r="AW113" s="141">
        <f>'222 - Obvodová stěna'!J40</f>
        <v>0</v>
      </c>
      <c r="AX113" s="141">
        <f>'222 - Obvodová stěna'!J41</f>
        <v>0</v>
      </c>
      <c r="AY113" s="141">
        <f>'222 - Obvodová stěna'!J42</f>
        <v>0</v>
      </c>
      <c r="AZ113" s="141">
        <f>'222 - Obvodová stěna'!F39</f>
        <v>0</v>
      </c>
      <c r="BA113" s="141">
        <f>'222 - Obvodová stěna'!F40</f>
        <v>0</v>
      </c>
      <c r="BB113" s="141">
        <f>'222 - Obvodová stěna'!F41</f>
        <v>0</v>
      </c>
      <c r="BC113" s="141">
        <f>'222 - Obvodová stěna'!F42</f>
        <v>0</v>
      </c>
      <c r="BD113" s="143">
        <f>'222 - Obvodová stěna'!F43</f>
        <v>0</v>
      </c>
      <c r="BE113" s="4"/>
      <c r="BT113" s="144" t="s">
        <v>100</v>
      </c>
      <c r="BV113" s="144" t="s">
        <v>83</v>
      </c>
      <c r="BW113" s="144" t="s">
        <v>148</v>
      </c>
      <c r="BX113" s="144" t="s">
        <v>145</v>
      </c>
      <c r="CL113" s="144" t="s">
        <v>1</v>
      </c>
    </row>
    <row r="114" spans="1:90" s="4" customFormat="1" ht="16.5" customHeight="1">
      <c r="A114" s="145" t="s">
        <v>102</v>
      </c>
      <c r="B114" s="73"/>
      <c r="C114" s="135"/>
      <c r="D114" s="135"/>
      <c r="E114" s="135"/>
      <c r="F114" s="135"/>
      <c r="G114" s="136" t="s">
        <v>149</v>
      </c>
      <c r="H114" s="136"/>
      <c r="I114" s="136"/>
      <c r="J114" s="136"/>
      <c r="K114" s="136"/>
      <c r="L114" s="135"/>
      <c r="M114" s="136" t="s">
        <v>150</v>
      </c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8">
        <f>'223 - Stropy a podlahy půdy'!J36</f>
        <v>0</v>
      </c>
      <c r="AH114" s="135"/>
      <c r="AI114" s="135"/>
      <c r="AJ114" s="135"/>
      <c r="AK114" s="135"/>
      <c r="AL114" s="135"/>
      <c r="AM114" s="135"/>
      <c r="AN114" s="138">
        <f>SUM(AG114,AT114)</f>
        <v>0</v>
      </c>
      <c r="AO114" s="135"/>
      <c r="AP114" s="135"/>
      <c r="AQ114" s="139" t="s">
        <v>92</v>
      </c>
      <c r="AR114" s="75"/>
      <c r="AS114" s="140">
        <v>0</v>
      </c>
      <c r="AT114" s="141">
        <f>ROUND(SUM(AV114:AW114),2)</f>
        <v>0</v>
      </c>
      <c r="AU114" s="142">
        <f>'223 - Stropy a podlahy půdy'!P138</f>
        <v>0</v>
      </c>
      <c r="AV114" s="141">
        <f>'223 - Stropy a podlahy půdy'!J39</f>
        <v>0</v>
      </c>
      <c r="AW114" s="141">
        <f>'223 - Stropy a podlahy půdy'!J40</f>
        <v>0</v>
      </c>
      <c r="AX114" s="141">
        <f>'223 - Stropy a podlahy půdy'!J41</f>
        <v>0</v>
      </c>
      <c r="AY114" s="141">
        <f>'223 - Stropy a podlahy půdy'!J42</f>
        <v>0</v>
      </c>
      <c r="AZ114" s="141">
        <f>'223 - Stropy a podlahy půdy'!F39</f>
        <v>0</v>
      </c>
      <c r="BA114" s="141">
        <f>'223 - Stropy a podlahy půdy'!F40</f>
        <v>0</v>
      </c>
      <c r="BB114" s="141">
        <f>'223 - Stropy a podlahy půdy'!F41</f>
        <v>0</v>
      </c>
      <c r="BC114" s="141">
        <f>'223 - Stropy a podlahy půdy'!F42</f>
        <v>0</v>
      </c>
      <c r="BD114" s="143">
        <f>'223 - Stropy a podlahy půdy'!F43</f>
        <v>0</v>
      </c>
      <c r="BE114" s="4"/>
      <c r="BT114" s="144" t="s">
        <v>100</v>
      </c>
      <c r="BV114" s="144" t="s">
        <v>83</v>
      </c>
      <c r="BW114" s="144" t="s">
        <v>151</v>
      </c>
      <c r="BX114" s="144" t="s">
        <v>145</v>
      </c>
      <c r="CL114" s="144" t="s">
        <v>1</v>
      </c>
    </row>
    <row r="115" spans="1:90" s="4" customFormat="1" ht="23.25" customHeight="1">
      <c r="A115" s="145" t="s">
        <v>102</v>
      </c>
      <c r="B115" s="73"/>
      <c r="C115" s="135"/>
      <c r="D115" s="135"/>
      <c r="E115" s="135"/>
      <c r="F115" s="135"/>
      <c r="G115" s="136" t="s">
        <v>152</v>
      </c>
      <c r="H115" s="136"/>
      <c r="I115" s="136"/>
      <c r="J115" s="136"/>
      <c r="K115" s="136"/>
      <c r="L115" s="135"/>
      <c r="M115" s="136" t="s">
        <v>153</v>
      </c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8">
        <f>'224 - Zastřešení nástavby...'!J36</f>
        <v>0</v>
      </c>
      <c r="AH115" s="135"/>
      <c r="AI115" s="135"/>
      <c r="AJ115" s="135"/>
      <c r="AK115" s="135"/>
      <c r="AL115" s="135"/>
      <c r="AM115" s="135"/>
      <c r="AN115" s="138">
        <f>SUM(AG115,AT115)</f>
        <v>0</v>
      </c>
      <c r="AO115" s="135"/>
      <c r="AP115" s="135"/>
      <c r="AQ115" s="139" t="s">
        <v>92</v>
      </c>
      <c r="AR115" s="75"/>
      <c r="AS115" s="140">
        <v>0</v>
      </c>
      <c r="AT115" s="141">
        <f>ROUND(SUM(AV115:AW115),2)</f>
        <v>0</v>
      </c>
      <c r="AU115" s="142">
        <f>'224 - Zastřešení nástavby...'!P138</f>
        <v>0</v>
      </c>
      <c r="AV115" s="141">
        <f>'224 - Zastřešení nástavby...'!J39</f>
        <v>0</v>
      </c>
      <c r="AW115" s="141">
        <f>'224 - Zastřešení nástavby...'!J40</f>
        <v>0</v>
      </c>
      <c r="AX115" s="141">
        <f>'224 - Zastřešení nástavby...'!J41</f>
        <v>0</v>
      </c>
      <c r="AY115" s="141">
        <f>'224 - Zastřešení nástavby...'!J42</f>
        <v>0</v>
      </c>
      <c r="AZ115" s="141">
        <f>'224 - Zastřešení nástavby...'!F39</f>
        <v>0</v>
      </c>
      <c r="BA115" s="141">
        <f>'224 - Zastřešení nástavby...'!F40</f>
        <v>0</v>
      </c>
      <c r="BB115" s="141">
        <f>'224 - Zastřešení nástavby...'!F41</f>
        <v>0</v>
      </c>
      <c r="BC115" s="141">
        <f>'224 - Zastřešení nástavby...'!F42</f>
        <v>0</v>
      </c>
      <c r="BD115" s="143">
        <f>'224 - Zastřešení nástavby...'!F43</f>
        <v>0</v>
      </c>
      <c r="BE115" s="4"/>
      <c r="BT115" s="144" t="s">
        <v>100</v>
      </c>
      <c r="BV115" s="144" t="s">
        <v>83</v>
      </c>
      <c r="BW115" s="144" t="s">
        <v>154</v>
      </c>
      <c r="BX115" s="144" t="s">
        <v>145</v>
      </c>
      <c r="CL115" s="144" t="s">
        <v>1</v>
      </c>
    </row>
    <row r="116" spans="1:90" s="4" customFormat="1" ht="16.5" customHeight="1">
      <c r="A116" s="145" t="s">
        <v>102</v>
      </c>
      <c r="B116" s="73"/>
      <c r="C116" s="135"/>
      <c r="D116" s="135"/>
      <c r="E116" s="135"/>
      <c r="F116" s="135"/>
      <c r="G116" s="136" t="s">
        <v>155</v>
      </c>
      <c r="H116" s="136"/>
      <c r="I116" s="136"/>
      <c r="J116" s="136"/>
      <c r="K116" s="136"/>
      <c r="L116" s="135"/>
      <c r="M116" s="136" t="s">
        <v>156</v>
      </c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8">
        <f>'225 - Ostatní konstrukce'!J36</f>
        <v>0</v>
      </c>
      <c r="AH116" s="135"/>
      <c r="AI116" s="135"/>
      <c r="AJ116" s="135"/>
      <c r="AK116" s="135"/>
      <c r="AL116" s="135"/>
      <c r="AM116" s="135"/>
      <c r="AN116" s="138">
        <f>SUM(AG116,AT116)</f>
        <v>0</v>
      </c>
      <c r="AO116" s="135"/>
      <c r="AP116" s="135"/>
      <c r="AQ116" s="139" t="s">
        <v>92</v>
      </c>
      <c r="AR116" s="75"/>
      <c r="AS116" s="140">
        <v>0</v>
      </c>
      <c r="AT116" s="141">
        <f>ROUND(SUM(AV116:AW116),2)</f>
        <v>0</v>
      </c>
      <c r="AU116" s="142">
        <f>'225 - Ostatní konstrukce'!P143</f>
        <v>0</v>
      </c>
      <c r="AV116" s="141">
        <f>'225 - Ostatní konstrukce'!J39</f>
        <v>0</v>
      </c>
      <c r="AW116" s="141">
        <f>'225 - Ostatní konstrukce'!J40</f>
        <v>0</v>
      </c>
      <c r="AX116" s="141">
        <f>'225 - Ostatní konstrukce'!J41</f>
        <v>0</v>
      </c>
      <c r="AY116" s="141">
        <f>'225 - Ostatní konstrukce'!J42</f>
        <v>0</v>
      </c>
      <c r="AZ116" s="141">
        <f>'225 - Ostatní konstrukce'!F39</f>
        <v>0</v>
      </c>
      <c r="BA116" s="141">
        <f>'225 - Ostatní konstrukce'!F40</f>
        <v>0</v>
      </c>
      <c r="BB116" s="141">
        <f>'225 - Ostatní konstrukce'!F41</f>
        <v>0</v>
      </c>
      <c r="BC116" s="141">
        <f>'225 - Ostatní konstrukce'!F42</f>
        <v>0</v>
      </c>
      <c r="BD116" s="143">
        <f>'225 - Ostatní konstrukce'!F43</f>
        <v>0</v>
      </c>
      <c r="BE116" s="4"/>
      <c r="BT116" s="144" t="s">
        <v>100</v>
      </c>
      <c r="BV116" s="144" t="s">
        <v>83</v>
      </c>
      <c r="BW116" s="144" t="s">
        <v>157</v>
      </c>
      <c r="BX116" s="144" t="s">
        <v>145</v>
      </c>
      <c r="CL116" s="144" t="s">
        <v>1</v>
      </c>
    </row>
    <row r="117" spans="1:90" s="4" customFormat="1" ht="16.5" customHeight="1">
      <c r="A117" s="145" t="s">
        <v>102</v>
      </c>
      <c r="B117" s="73"/>
      <c r="C117" s="135"/>
      <c r="D117" s="135"/>
      <c r="E117" s="135"/>
      <c r="F117" s="135"/>
      <c r="G117" s="136" t="s">
        <v>158</v>
      </c>
      <c r="H117" s="136"/>
      <c r="I117" s="136"/>
      <c r="J117" s="136"/>
      <c r="K117" s="136"/>
      <c r="L117" s="135"/>
      <c r="M117" s="136" t="s">
        <v>159</v>
      </c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8">
        <f>'226 - Výkopy přípojky'!J36</f>
        <v>0</v>
      </c>
      <c r="AH117" s="135"/>
      <c r="AI117" s="135"/>
      <c r="AJ117" s="135"/>
      <c r="AK117" s="135"/>
      <c r="AL117" s="135"/>
      <c r="AM117" s="135"/>
      <c r="AN117" s="138">
        <f>SUM(AG117,AT117)</f>
        <v>0</v>
      </c>
      <c r="AO117" s="135"/>
      <c r="AP117" s="135"/>
      <c r="AQ117" s="139" t="s">
        <v>92</v>
      </c>
      <c r="AR117" s="75"/>
      <c r="AS117" s="146">
        <v>0</v>
      </c>
      <c r="AT117" s="147">
        <f>ROUND(SUM(AV117:AW117),2)</f>
        <v>0</v>
      </c>
      <c r="AU117" s="148">
        <f>'226 - Výkopy přípojky'!P136</f>
        <v>0</v>
      </c>
      <c r="AV117" s="147">
        <f>'226 - Výkopy přípojky'!J39</f>
        <v>0</v>
      </c>
      <c r="AW117" s="147">
        <f>'226 - Výkopy přípojky'!J40</f>
        <v>0</v>
      </c>
      <c r="AX117" s="147">
        <f>'226 - Výkopy přípojky'!J41</f>
        <v>0</v>
      </c>
      <c r="AY117" s="147">
        <f>'226 - Výkopy přípojky'!J42</f>
        <v>0</v>
      </c>
      <c r="AZ117" s="147">
        <f>'226 - Výkopy přípojky'!F39</f>
        <v>0</v>
      </c>
      <c r="BA117" s="147">
        <f>'226 - Výkopy přípojky'!F40</f>
        <v>0</v>
      </c>
      <c r="BB117" s="147">
        <f>'226 - Výkopy přípojky'!F41</f>
        <v>0</v>
      </c>
      <c r="BC117" s="147">
        <f>'226 - Výkopy přípojky'!F42</f>
        <v>0</v>
      </c>
      <c r="BD117" s="149">
        <f>'226 - Výkopy přípojky'!F43</f>
        <v>0</v>
      </c>
      <c r="BE117" s="4"/>
      <c r="BT117" s="144" t="s">
        <v>100</v>
      </c>
      <c r="BV117" s="144" t="s">
        <v>83</v>
      </c>
      <c r="BW117" s="144" t="s">
        <v>160</v>
      </c>
      <c r="BX117" s="144" t="s">
        <v>145</v>
      </c>
      <c r="CL117" s="144" t="s">
        <v>1</v>
      </c>
    </row>
    <row r="118" spans="2:44" ht="12">
      <c r="B118" s="22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1"/>
    </row>
    <row r="119" spans="1:57" s="2" customFormat="1" ht="30" customHeight="1">
      <c r="A119" s="41"/>
      <c r="B119" s="42"/>
      <c r="C119" s="110" t="s">
        <v>161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113">
        <f>ROUND(SUM(AG120:AG123),2)</f>
        <v>0</v>
      </c>
      <c r="AH119" s="113"/>
      <c r="AI119" s="113"/>
      <c r="AJ119" s="113"/>
      <c r="AK119" s="113"/>
      <c r="AL119" s="113"/>
      <c r="AM119" s="113"/>
      <c r="AN119" s="113">
        <f>ROUND(SUM(AN120:AN123),2)</f>
        <v>0</v>
      </c>
      <c r="AO119" s="113"/>
      <c r="AP119" s="113"/>
      <c r="AQ119" s="150"/>
      <c r="AR119" s="44"/>
      <c r="AS119" s="103" t="s">
        <v>162</v>
      </c>
      <c r="AT119" s="104" t="s">
        <v>163</v>
      </c>
      <c r="AU119" s="104" t="s">
        <v>45</v>
      </c>
      <c r="AV119" s="105" t="s">
        <v>68</v>
      </c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89" s="2" customFormat="1" ht="19.9" customHeight="1">
      <c r="A120" s="41"/>
      <c r="B120" s="42"/>
      <c r="C120" s="43"/>
      <c r="D120" s="151" t="s">
        <v>164</v>
      </c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43"/>
      <c r="AD120" s="43"/>
      <c r="AE120" s="43"/>
      <c r="AF120" s="43"/>
      <c r="AG120" s="152">
        <f>ROUND(AG94*AS120,2)</f>
        <v>0</v>
      </c>
      <c r="AH120" s="138"/>
      <c r="AI120" s="138"/>
      <c r="AJ120" s="138"/>
      <c r="AK120" s="138"/>
      <c r="AL120" s="138"/>
      <c r="AM120" s="138"/>
      <c r="AN120" s="138">
        <f>ROUND(AG120+AV120,2)</f>
        <v>0</v>
      </c>
      <c r="AO120" s="138"/>
      <c r="AP120" s="138"/>
      <c r="AQ120" s="43"/>
      <c r="AR120" s="44"/>
      <c r="AS120" s="153">
        <v>0</v>
      </c>
      <c r="AT120" s="154" t="s">
        <v>165</v>
      </c>
      <c r="AU120" s="154" t="s">
        <v>46</v>
      </c>
      <c r="AV120" s="143">
        <f>ROUND(IF(AU120="základní",AG120*L32,IF(AU120="snížená",AG120*L33,0)),2)</f>
        <v>0</v>
      </c>
      <c r="AW120" s="41"/>
      <c r="AX120" s="41"/>
      <c r="AY120" s="41"/>
      <c r="AZ120" s="41"/>
      <c r="BA120" s="41"/>
      <c r="BB120" s="41"/>
      <c r="BC120" s="41"/>
      <c r="BD120" s="41"/>
      <c r="BE120" s="41"/>
      <c r="BV120" s="18" t="s">
        <v>166</v>
      </c>
      <c r="BY120" s="155">
        <f>IF(AU120="základní",AV120,0)</f>
        <v>0</v>
      </c>
      <c r="BZ120" s="155">
        <f>IF(AU120="snížená",AV120,0)</f>
        <v>0</v>
      </c>
      <c r="CA120" s="155">
        <v>0</v>
      </c>
      <c r="CB120" s="155">
        <v>0</v>
      </c>
      <c r="CC120" s="155">
        <v>0</v>
      </c>
      <c r="CD120" s="155">
        <f>IF(AU120="základní",AG120,0)</f>
        <v>0</v>
      </c>
      <c r="CE120" s="155">
        <f>IF(AU120="snížená",AG120,0)</f>
        <v>0</v>
      </c>
      <c r="CF120" s="155">
        <f>IF(AU120="zákl. přenesená",AG120,0)</f>
        <v>0</v>
      </c>
      <c r="CG120" s="155">
        <f>IF(AU120="sníž. přenesená",AG120,0)</f>
        <v>0</v>
      </c>
      <c r="CH120" s="155">
        <f>IF(AU120="nulová",AG120,0)</f>
        <v>0</v>
      </c>
      <c r="CI120" s="18">
        <f>IF(AU120="základní",1,IF(AU120="snížená",2,IF(AU120="zákl. přenesená",4,IF(AU120="sníž. přenesená",5,3))))</f>
        <v>1</v>
      </c>
      <c r="CJ120" s="18">
        <f>IF(AT120="stavební čast",1,IF(AT120="investiční čast",2,3))</f>
        <v>1</v>
      </c>
      <c r="CK120" s="18" t="str">
        <f>IF(D120="Vyplň vlastní","","x")</f>
        <v>x</v>
      </c>
    </row>
    <row r="121" spans="1:89" s="2" customFormat="1" ht="19.9" customHeight="1">
      <c r="A121" s="41"/>
      <c r="B121" s="42"/>
      <c r="C121" s="43"/>
      <c r="D121" s="156" t="s">
        <v>167</v>
      </c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43"/>
      <c r="AD121" s="43"/>
      <c r="AE121" s="43"/>
      <c r="AF121" s="43"/>
      <c r="AG121" s="152">
        <f>ROUND(AG94*AS121,2)</f>
        <v>0</v>
      </c>
      <c r="AH121" s="138"/>
      <c r="AI121" s="138"/>
      <c r="AJ121" s="138"/>
      <c r="AK121" s="138"/>
      <c r="AL121" s="138"/>
      <c r="AM121" s="138"/>
      <c r="AN121" s="138">
        <f>ROUND(AG121+AV121,2)</f>
        <v>0</v>
      </c>
      <c r="AO121" s="138"/>
      <c r="AP121" s="138"/>
      <c r="AQ121" s="43"/>
      <c r="AR121" s="44"/>
      <c r="AS121" s="153">
        <v>0</v>
      </c>
      <c r="AT121" s="154" t="s">
        <v>165</v>
      </c>
      <c r="AU121" s="154" t="s">
        <v>46</v>
      </c>
      <c r="AV121" s="143">
        <f>ROUND(IF(AU121="základní",AG121*L32,IF(AU121="snížená",AG121*L33,0)),2)</f>
        <v>0</v>
      </c>
      <c r="AW121" s="41"/>
      <c r="AX121" s="41"/>
      <c r="AY121" s="41"/>
      <c r="AZ121" s="41"/>
      <c r="BA121" s="41"/>
      <c r="BB121" s="41"/>
      <c r="BC121" s="41"/>
      <c r="BD121" s="41"/>
      <c r="BE121" s="41"/>
      <c r="BV121" s="18" t="s">
        <v>168</v>
      </c>
      <c r="BY121" s="155">
        <f>IF(AU121="základní",AV121,0)</f>
        <v>0</v>
      </c>
      <c r="BZ121" s="155">
        <f>IF(AU121="snížená",AV121,0)</f>
        <v>0</v>
      </c>
      <c r="CA121" s="155">
        <v>0</v>
      </c>
      <c r="CB121" s="155">
        <v>0</v>
      </c>
      <c r="CC121" s="155">
        <v>0</v>
      </c>
      <c r="CD121" s="155">
        <f>IF(AU121="základní",AG121,0)</f>
        <v>0</v>
      </c>
      <c r="CE121" s="155">
        <f>IF(AU121="snížená",AG121,0)</f>
        <v>0</v>
      </c>
      <c r="CF121" s="155">
        <f>IF(AU121="zákl. přenesená",AG121,0)</f>
        <v>0</v>
      </c>
      <c r="CG121" s="155">
        <f>IF(AU121="sníž. přenesená",AG121,0)</f>
        <v>0</v>
      </c>
      <c r="CH121" s="155">
        <f>IF(AU121="nulová",AG121,0)</f>
        <v>0</v>
      </c>
      <c r="CI121" s="18">
        <f>IF(AU121="základní",1,IF(AU121="snížená",2,IF(AU121="zákl. přenesená",4,IF(AU121="sníž. přenesená",5,3))))</f>
        <v>1</v>
      </c>
      <c r="CJ121" s="18">
        <f>IF(AT121="stavební čast",1,IF(AT121="investiční čast",2,3))</f>
        <v>1</v>
      </c>
      <c r="CK121" s="18" t="str">
        <f>IF(D121="Vyplň vlastní","","x")</f>
        <v/>
      </c>
    </row>
    <row r="122" spans="1:89" s="2" customFormat="1" ht="19.9" customHeight="1">
      <c r="A122" s="41"/>
      <c r="B122" s="42"/>
      <c r="C122" s="43"/>
      <c r="D122" s="156" t="s">
        <v>167</v>
      </c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43"/>
      <c r="AD122" s="43"/>
      <c r="AE122" s="43"/>
      <c r="AF122" s="43"/>
      <c r="AG122" s="152">
        <f>ROUND(AG94*AS122,2)</f>
        <v>0</v>
      </c>
      <c r="AH122" s="138"/>
      <c r="AI122" s="138"/>
      <c r="AJ122" s="138"/>
      <c r="AK122" s="138"/>
      <c r="AL122" s="138"/>
      <c r="AM122" s="138"/>
      <c r="AN122" s="138">
        <f>ROUND(AG122+AV122,2)</f>
        <v>0</v>
      </c>
      <c r="AO122" s="138"/>
      <c r="AP122" s="138"/>
      <c r="AQ122" s="43"/>
      <c r="AR122" s="44"/>
      <c r="AS122" s="153">
        <v>0</v>
      </c>
      <c r="AT122" s="154" t="s">
        <v>165</v>
      </c>
      <c r="AU122" s="154" t="s">
        <v>46</v>
      </c>
      <c r="AV122" s="143">
        <f>ROUND(IF(AU122="základní",AG122*L32,IF(AU122="snížená",AG122*L33,0)),2)</f>
        <v>0</v>
      </c>
      <c r="AW122" s="41"/>
      <c r="AX122" s="41"/>
      <c r="AY122" s="41"/>
      <c r="AZ122" s="41"/>
      <c r="BA122" s="41"/>
      <c r="BB122" s="41"/>
      <c r="BC122" s="41"/>
      <c r="BD122" s="41"/>
      <c r="BE122" s="41"/>
      <c r="BV122" s="18" t="s">
        <v>168</v>
      </c>
      <c r="BY122" s="155">
        <f>IF(AU122="základní",AV122,0)</f>
        <v>0</v>
      </c>
      <c r="BZ122" s="155">
        <f>IF(AU122="snížená",AV122,0)</f>
        <v>0</v>
      </c>
      <c r="CA122" s="155">
        <v>0</v>
      </c>
      <c r="CB122" s="155">
        <v>0</v>
      </c>
      <c r="CC122" s="155">
        <v>0</v>
      </c>
      <c r="CD122" s="155">
        <f>IF(AU122="základní",AG122,0)</f>
        <v>0</v>
      </c>
      <c r="CE122" s="155">
        <f>IF(AU122="snížená",AG122,0)</f>
        <v>0</v>
      </c>
      <c r="CF122" s="155">
        <f>IF(AU122="zákl. přenesená",AG122,0)</f>
        <v>0</v>
      </c>
      <c r="CG122" s="155">
        <f>IF(AU122="sníž. přenesená",AG122,0)</f>
        <v>0</v>
      </c>
      <c r="CH122" s="155">
        <f>IF(AU122="nulová",AG122,0)</f>
        <v>0</v>
      </c>
      <c r="CI122" s="18">
        <f>IF(AU122="základní",1,IF(AU122="snížená",2,IF(AU122="zákl. přenesená",4,IF(AU122="sníž. přenesená",5,3))))</f>
        <v>1</v>
      </c>
      <c r="CJ122" s="18">
        <f>IF(AT122="stavební čast",1,IF(AT122="investiční čast",2,3))</f>
        <v>1</v>
      </c>
      <c r="CK122" s="18" t="str">
        <f>IF(D122="Vyplň vlastní","","x")</f>
        <v/>
      </c>
    </row>
    <row r="123" spans="1:89" s="2" customFormat="1" ht="19.9" customHeight="1">
      <c r="A123" s="41"/>
      <c r="B123" s="42"/>
      <c r="C123" s="43"/>
      <c r="D123" s="156" t="s">
        <v>167</v>
      </c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43"/>
      <c r="AD123" s="43"/>
      <c r="AE123" s="43"/>
      <c r="AF123" s="43"/>
      <c r="AG123" s="152">
        <f>ROUND(AG94*AS123,2)</f>
        <v>0</v>
      </c>
      <c r="AH123" s="138"/>
      <c r="AI123" s="138"/>
      <c r="AJ123" s="138"/>
      <c r="AK123" s="138"/>
      <c r="AL123" s="138"/>
      <c r="AM123" s="138"/>
      <c r="AN123" s="138">
        <f>ROUND(AG123+AV123,2)</f>
        <v>0</v>
      </c>
      <c r="AO123" s="138"/>
      <c r="AP123" s="138"/>
      <c r="AQ123" s="43"/>
      <c r="AR123" s="44"/>
      <c r="AS123" s="157">
        <v>0</v>
      </c>
      <c r="AT123" s="158" t="s">
        <v>165</v>
      </c>
      <c r="AU123" s="158" t="s">
        <v>46</v>
      </c>
      <c r="AV123" s="149">
        <f>ROUND(IF(AU123="základní",AG123*L32,IF(AU123="snížená",AG123*L33,0)),2)</f>
        <v>0</v>
      </c>
      <c r="AW123" s="41"/>
      <c r="AX123" s="41"/>
      <c r="AY123" s="41"/>
      <c r="AZ123" s="41"/>
      <c r="BA123" s="41"/>
      <c r="BB123" s="41"/>
      <c r="BC123" s="41"/>
      <c r="BD123" s="41"/>
      <c r="BE123" s="41"/>
      <c r="BV123" s="18" t="s">
        <v>168</v>
      </c>
      <c r="BY123" s="155">
        <f>IF(AU123="základní",AV123,0)</f>
        <v>0</v>
      </c>
      <c r="BZ123" s="155">
        <f>IF(AU123="snížená",AV123,0)</f>
        <v>0</v>
      </c>
      <c r="CA123" s="155">
        <v>0</v>
      </c>
      <c r="CB123" s="155">
        <v>0</v>
      </c>
      <c r="CC123" s="155">
        <v>0</v>
      </c>
      <c r="CD123" s="155">
        <f>IF(AU123="základní",AG123,0)</f>
        <v>0</v>
      </c>
      <c r="CE123" s="155">
        <f>IF(AU123="snížená",AG123,0)</f>
        <v>0</v>
      </c>
      <c r="CF123" s="155">
        <f>IF(AU123="zákl. přenesená",AG123,0)</f>
        <v>0</v>
      </c>
      <c r="CG123" s="155">
        <f>IF(AU123="sníž. přenesená",AG123,0)</f>
        <v>0</v>
      </c>
      <c r="CH123" s="155">
        <f>IF(AU123="nulová",AG123,0)</f>
        <v>0</v>
      </c>
      <c r="CI123" s="18">
        <f>IF(AU123="základní",1,IF(AU123="snížená",2,IF(AU123="zákl. přenesená",4,IF(AU123="sníž. přenesená",5,3))))</f>
        <v>1</v>
      </c>
      <c r="CJ123" s="18">
        <f>IF(AT123="stavební čast",1,IF(AT123="investiční čast",2,3))</f>
        <v>1</v>
      </c>
      <c r="CK123" s="18" t="str">
        <f>IF(D123="Vyplň vlastní","","x")</f>
        <v/>
      </c>
    </row>
    <row r="124" spans="1:57" s="2" customFormat="1" ht="10.8" customHeight="1">
      <c r="A124" s="41"/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4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s="2" customFormat="1" ht="30" customHeight="1">
      <c r="A125" s="41"/>
      <c r="B125" s="42"/>
      <c r="C125" s="159" t="s">
        <v>169</v>
      </c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1">
        <f>ROUND(AG94+AG119,2)</f>
        <v>0</v>
      </c>
      <c r="AH125" s="161"/>
      <c r="AI125" s="161"/>
      <c r="AJ125" s="161"/>
      <c r="AK125" s="161"/>
      <c r="AL125" s="161"/>
      <c r="AM125" s="161"/>
      <c r="AN125" s="161">
        <f>ROUND(AN94+AN119,2)</f>
        <v>0</v>
      </c>
      <c r="AO125" s="161"/>
      <c r="AP125" s="161"/>
      <c r="AQ125" s="160"/>
      <c r="AR125" s="44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s="2" customFormat="1" ht="6.95" customHeight="1">
      <c r="A126" s="41"/>
      <c r="B126" s="69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44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</sheetData>
  <sheetProtection password="CC35" sheet="1" objects="1" scenarios="1" formatColumns="0" formatRows="0"/>
  <mergeCells count="148">
    <mergeCell ref="AG101:AM101"/>
    <mergeCell ref="AN101:AP101"/>
    <mergeCell ref="AG102:AM102"/>
    <mergeCell ref="AN102:AP102"/>
    <mergeCell ref="AG103:AM103"/>
    <mergeCell ref="AN103:AP103"/>
    <mergeCell ref="AG104:AM104"/>
    <mergeCell ref="AN104:AP104"/>
    <mergeCell ref="AN105:AP105"/>
    <mergeCell ref="AG105:AM105"/>
    <mergeCell ref="AN106:AP106"/>
    <mergeCell ref="AG106:AM106"/>
    <mergeCell ref="AG107:AM107"/>
    <mergeCell ref="AN107:AP107"/>
    <mergeCell ref="AN108:AP108"/>
    <mergeCell ref="AG108:AM108"/>
    <mergeCell ref="AN109:AP109"/>
    <mergeCell ref="AG109:AM109"/>
    <mergeCell ref="AG110:AM110"/>
    <mergeCell ref="AN110:AP110"/>
    <mergeCell ref="AG111:AM111"/>
    <mergeCell ref="AN111:AP111"/>
    <mergeCell ref="AG112:AM112"/>
    <mergeCell ref="AN112:AP112"/>
    <mergeCell ref="AG113:AM113"/>
    <mergeCell ref="AN113:AP113"/>
    <mergeCell ref="AN114:AP114"/>
    <mergeCell ref="AG114:AM114"/>
    <mergeCell ref="AG115:AM115"/>
    <mergeCell ref="AN115:AP115"/>
    <mergeCell ref="AN116:AP116"/>
    <mergeCell ref="AG116:AM116"/>
    <mergeCell ref="AN117:AP117"/>
    <mergeCell ref="AG117:AM117"/>
    <mergeCell ref="AN120:AP120"/>
    <mergeCell ref="AN121:AP121"/>
    <mergeCell ref="AN122:AP122"/>
    <mergeCell ref="AN123:AP123"/>
    <mergeCell ref="AG119:AM119"/>
    <mergeCell ref="AN119:AP119"/>
    <mergeCell ref="AN125:AP125"/>
    <mergeCell ref="H104:L104"/>
    <mergeCell ref="N104:AF104"/>
    <mergeCell ref="H105:L105"/>
    <mergeCell ref="N105:AF105"/>
    <mergeCell ref="N106:AF106"/>
    <mergeCell ref="H106:L106"/>
    <mergeCell ref="N107:AF107"/>
    <mergeCell ref="H107:L107"/>
    <mergeCell ref="H108:L108"/>
    <mergeCell ref="N108:AF108"/>
    <mergeCell ref="H109:L109"/>
    <mergeCell ref="N109:AF109"/>
    <mergeCell ref="M110:AF110"/>
    <mergeCell ref="G110:K110"/>
    <mergeCell ref="H111:L111"/>
    <mergeCell ref="N111:AF111"/>
    <mergeCell ref="F112:J112"/>
    <mergeCell ref="L112:AF112"/>
    <mergeCell ref="G113:K113"/>
    <mergeCell ref="M113:AF113"/>
    <mergeCell ref="M114:AF114"/>
    <mergeCell ref="G114:K114"/>
    <mergeCell ref="M115:AF115"/>
    <mergeCell ref="G115:K115"/>
    <mergeCell ref="M116:AF116"/>
    <mergeCell ref="G116:K116"/>
    <mergeCell ref="G117:K117"/>
    <mergeCell ref="M117:AF117"/>
    <mergeCell ref="D120:AB120"/>
    <mergeCell ref="AG120:AM120"/>
    <mergeCell ref="D121:AB121"/>
    <mergeCell ref="AG121:AM121"/>
    <mergeCell ref="D122:AB122"/>
    <mergeCell ref="AG122:AM122"/>
    <mergeCell ref="D123:AB123"/>
    <mergeCell ref="AG123:AM123"/>
    <mergeCell ref="AG125:AM125"/>
    <mergeCell ref="L85:AO85"/>
    <mergeCell ref="C92:G92"/>
    <mergeCell ref="I92:AF92"/>
    <mergeCell ref="J95:AF95"/>
    <mergeCell ref="D95:H95"/>
    <mergeCell ref="K96:AF96"/>
    <mergeCell ref="E96:I96"/>
    <mergeCell ref="L97:AF97"/>
    <mergeCell ref="F97:J97"/>
    <mergeCell ref="G98:K98"/>
    <mergeCell ref="M98:AF98"/>
    <mergeCell ref="N99:AF99"/>
    <mergeCell ref="H99:L99"/>
    <mergeCell ref="N100:AF100"/>
    <mergeCell ref="H100:L100"/>
    <mergeCell ref="N101:AF101"/>
    <mergeCell ref="H101:L101"/>
    <mergeCell ref="H102:L102"/>
    <mergeCell ref="N102:AF102"/>
    <mergeCell ref="H103:L103"/>
    <mergeCell ref="N103:AF103"/>
    <mergeCell ref="AM87:AN87"/>
    <mergeCell ref="AM89:AP89"/>
    <mergeCell ref="AS89:AT91"/>
    <mergeCell ref="AM90:AP90"/>
    <mergeCell ref="AN92:AP92"/>
    <mergeCell ref="AG92:AM92"/>
    <mergeCell ref="AN95:AP95"/>
    <mergeCell ref="AG95:AM95"/>
    <mergeCell ref="AN96:AP96"/>
    <mergeCell ref="AG96:AM96"/>
    <mergeCell ref="AG97:AM97"/>
    <mergeCell ref="AN97:AP97"/>
    <mergeCell ref="AN98:AP98"/>
    <mergeCell ref="AG98:AM98"/>
    <mergeCell ref="AG99:AM99"/>
    <mergeCell ref="AN99:AP99"/>
    <mergeCell ref="AG100:AM100"/>
    <mergeCell ref="AN100:AP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W31:AE31"/>
    <mergeCell ref="AK31:AO31"/>
    <mergeCell ref="L31:P31"/>
    <mergeCell ref="AK32:AO32"/>
    <mergeCell ref="W32:AE32"/>
    <mergeCell ref="L32:P32"/>
    <mergeCell ref="W33:AE33"/>
    <mergeCell ref="AK33:AO33"/>
    <mergeCell ref="L33:P33"/>
    <mergeCell ref="L34:P34"/>
    <mergeCell ref="W34:AE34"/>
    <mergeCell ref="AK34:AO34"/>
    <mergeCell ref="W35:AE35"/>
    <mergeCell ref="AK35:AO35"/>
    <mergeCell ref="L35:P35"/>
    <mergeCell ref="AK36:AO36"/>
    <mergeCell ref="L36:P36"/>
    <mergeCell ref="W36:AE36"/>
    <mergeCell ref="AK38:AO38"/>
    <mergeCell ref="X38:AB38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119:AU123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19:AT123">
      <formula1>"stavební čast, technologická čast, investiční čast"</formula1>
    </dataValidation>
  </dataValidations>
  <hyperlinks>
    <hyperlink ref="A99" location="'222-2021-KCvrn - VRN'!C2" display="/"/>
    <hyperlink ref="A100" location="'222-2021-KCst - Stavební ...'!C2" display="/"/>
    <hyperlink ref="A101" location="'222-2021-Kcep - Profese'!C2" display="/"/>
    <hyperlink ref="A102" location="'222-2021-KCVod - Domovní ...'!C2" display="/"/>
    <hyperlink ref="A103" location="'222-2021-KCpr - Přípojky ...'!C2" display="/"/>
    <hyperlink ref="A104" location="'222-2021-KCkan - Domovní ...'!C2" display="/"/>
    <hyperlink ref="A105" location="'222-2021-Kce - Elektroins...'!C2" display="/"/>
    <hyperlink ref="A106" location="'222-2021-KCvzd - Vzduchot...'!C2" display="/"/>
    <hyperlink ref="A107" location="'222-2021-KCv - Vytápění'!C2" display="/"/>
    <hyperlink ref="A108" location="'222-2021--KCv - Vnitřní v...'!C2" display="/"/>
    <hyperlink ref="A109" location="'222-2021-KC - Komunikace,...'!C2" display="/"/>
    <hyperlink ref="A111" location="'222-2021-KCga - Vybavení ...'!C2" display="/"/>
    <hyperlink ref="A113" location="'222 - Obvodová stěna'!C2" display="/"/>
    <hyperlink ref="A114" location="'223 - Stropy a podlahy půdy'!C2" display="/"/>
    <hyperlink ref="A115" location="'224 - Zastřešení nástavby...'!C2" display="/"/>
    <hyperlink ref="A116" location="'225 - Ostatní konstrukce'!C2" display="/"/>
    <hyperlink ref="A117" location="'226 - Výkopy přípojk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130</v>
      </c>
      <c r="AZ2" s="293" t="s">
        <v>3799</v>
      </c>
      <c r="BA2" s="293" t="s">
        <v>3800</v>
      </c>
      <c r="BB2" s="293" t="s">
        <v>269</v>
      </c>
      <c r="BC2" s="293" t="s">
        <v>3801</v>
      </c>
      <c r="BD2" s="293" t="s">
        <v>89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</row>
    <row r="4" spans="2:4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175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3802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6. 9. 2021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177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J106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ROUND((SUM(BE106:BE113)+SUM(BE137:BE241)),2)</f>
        <v>0</v>
      </c>
      <c r="G39" s="41"/>
      <c r="H39" s="41"/>
      <c r="I39" s="182">
        <v>0.21</v>
      </c>
      <c r="J39" s="181">
        <f>ROUND(((SUM(BE106:BE113)+SUM(BE137:BE241))*I39),2)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ROUND((SUM(BF106:BF113)+SUM(BF137:BF241)),2)</f>
        <v>0</v>
      </c>
      <c r="G40" s="41"/>
      <c r="H40" s="41"/>
      <c r="I40" s="182">
        <v>0.15</v>
      </c>
      <c r="J40" s="181">
        <f>ROUND(((SUM(BF106:BF113)+SUM(BF137:BF241))*I40),2)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ROUND((SUM(BG106:BG113)+SUM(BG137:BG241)),2)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ROUND((SUM(BH106:BH113)+SUM(BH137:BH241)),2)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ROUND((SUM(BI106:BI113)+SUM(BI137:BI241)),2)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175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222/2021/KCv - Vytápění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6. 9. 2021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J137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3803</v>
      </c>
      <c r="E101" s="209"/>
      <c r="F101" s="209"/>
      <c r="G101" s="209"/>
      <c r="H101" s="209"/>
      <c r="I101" s="209"/>
      <c r="J101" s="210">
        <f>J138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6"/>
      <c r="C102" s="207"/>
      <c r="D102" s="208" t="s">
        <v>3804</v>
      </c>
      <c r="E102" s="209"/>
      <c r="F102" s="209"/>
      <c r="G102" s="209"/>
      <c r="H102" s="209"/>
      <c r="I102" s="209"/>
      <c r="J102" s="210">
        <f>J203</f>
        <v>0</v>
      </c>
      <c r="K102" s="207"/>
      <c r="L102" s="21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6"/>
      <c r="C103" s="207"/>
      <c r="D103" s="208" t="s">
        <v>3805</v>
      </c>
      <c r="E103" s="209"/>
      <c r="F103" s="209"/>
      <c r="G103" s="209"/>
      <c r="H103" s="209"/>
      <c r="I103" s="209"/>
      <c r="J103" s="210">
        <f>J236</f>
        <v>0</v>
      </c>
      <c r="K103" s="207"/>
      <c r="L103" s="21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41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66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</row>
    <row r="105" spans="1:31" s="2" customFormat="1" ht="6.95" customHeight="1">
      <c r="A105" s="4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66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31" s="2" customFormat="1" ht="29.25" customHeight="1">
      <c r="A106" s="41"/>
      <c r="B106" s="42"/>
      <c r="C106" s="205" t="s">
        <v>189</v>
      </c>
      <c r="D106" s="43"/>
      <c r="E106" s="43"/>
      <c r="F106" s="43"/>
      <c r="G106" s="43"/>
      <c r="H106" s="43"/>
      <c r="I106" s="43"/>
      <c r="J106" s="217">
        <f>ROUND(J107+J108+J109+J110+J111+J112,2)</f>
        <v>0</v>
      </c>
      <c r="K106" s="43"/>
      <c r="L106" s="66"/>
      <c r="N106" s="218" t="s">
        <v>45</v>
      </c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65" s="2" customFormat="1" ht="18" customHeight="1">
      <c r="A107" s="41"/>
      <c r="B107" s="42"/>
      <c r="C107" s="43"/>
      <c r="D107" s="156" t="s">
        <v>190</v>
      </c>
      <c r="E107" s="151"/>
      <c r="F107" s="151"/>
      <c r="G107" s="43"/>
      <c r="H107" s="43"/>
      <c r="I107" s="43"/>
      <c r="J107" s="152">
        <v>0</v>
      </c>
      <c r="K107" s="43"/>
      <c r="L107" s="219"/>
      <c r="M107" s="220"/>
      <c r="N107" s="221" t="s">
        <v>46</v>
      </c>
      <c r="O107" s="220"/>
      <c r="P107" s="220"/>
      <c r="Q107" s="220"/>
      <c r="R107" s="220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0"/>
      <c r="AG107" s="220"/>
      <c r="AH107" s="220"/>
      <c r="AI107" s="220"/>
      <c r="AJ107" s="220"/>
      <c r="AK107" s="220"/>
      <c r="AL107" s="220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3" t="s">
        <v>104</v>
      </c>
      <c r="AZ107" s="220"/>
      <c r="BA107" s="220"/>
      <c r="BB107" s="220"/>
      <c r="BC107" s="220"/>
      <c r="BD107" s="220"/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223" t="s">
        <v>87</v>
      </c>
      <c r="BK107" s="220"/>
      <c r="BL107" s="220"/>
      <c r="BM107" s="220"/>
    </row>
    <row r="108" spans="1:65" s="2" customFormat="1" ht="18" customHeight="1">
      <c r="A108" s="41"/>
      <c r="B108" s="42"/>
      <c r="C108" s="43"/>
      <c r="D108" s="156" t="s">
        <v>191</v>
      </c>
      <c r="E108" s="151"/>
      <c r="F108" s="151"/>
      <c r="G108" s="43"/>
      <c r="H108" s="43"/>
      <c r="I108" s="43"/>
      <c r="J108" s="152">
        <v>0</v>
      </c>
      <c r="K108" s="43"/>
      <c r="L108" s="219"/>
      <c r="M108" s="220"/>
      <c r="N108" s="221" t="s">
        <v>46</v>
      </c>
      <c r="O108" s="220"/>
      <c r="P108" s="220"/>
      <c r="Q108" s="220"/>
      <c r="R108" s="220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3" t="s">
        <v>104</v>
      </c>
      <c r="AZ108" s="220"/>
      <c r="BA108" s="220"/>
      <c r="BB108" s="220"/>
      <c r="BC108" s="220"/>
      <c r="BD108" s="220"/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223" t="s">
        <v>87</v>
      </c>
      <c r="BK108" s="220"/>
      <c r="BL108" s="220"/>
      <c r="BM108" s="220"/>
    </row>
    <row r="109" spans="1:65" s="2" customFormat="1" ht="18" customHeight="1">
      <c r="A109" s="41"/>
      <c r="B109" s="42"/>
      <c r="C109" s="43"/>
      <c r="D109" s="156" t="s">
        <v>192</v>
      </c>
      <c r="E109" s="151"/>
      <c r="F109" s="151"/>
      <c r="G109" s="43"/>
      <c r="H109" s="43"/>
      <c r="I109" s="43"/>
      <c r="J109" s="152">
        <v>0</v>
      </c>
      <c r="K109" s="43"/>
      <c r="L109" s="219"/>
      <c r="M109" s="220"/>
      <c r="N109" s="221" t="s">
        <v>46</v>
      </c>
      <c r="O109" s="220"/>
      <c r="P109" s="220"/>
      <c r="Q109" s="220"/>
      <c r="R109" s="220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3" t="s">
        <v>104</v>
      </c>
      <c r="AZ109" s="220"/>
      <c r="BA109" s="220"/>
      <c r="BB109" s="220"/>
      <c r="BC109" s="220"/>
      <c r="BD109" s="220"/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223" t="s">
        <v>87</v>
      </c>
      <c r="BK109" s="220"/>
      <c r="BL109" s="220"/>
      <c r="BM109" s="220"/>
    </row>
    <row r="110" spans="1:65" s="2" customFormat="1" ht="18" customHeight="1">
      <c r="A110" s="41"/>
      <c r="B110" s="42"/>
      <c r="C110" s="43"/>
      <c r="D110" s="156" t="s">
        <v>193</v>
      </c>
      <c r="E110" s="151"/>
      <c r="F110" s="151"/>
      <c r="G110" s="43"/>
      <c r="H110" s="43"/>
      <c r="I110" s="43"/>
      <c r="J110" s="152">
        <v>0</v>
      </c>
      <c r="K110" s="43"/>
      <c r="L110" s="219"/>
      <c r="M110" s="220"/>
      <c r="N110" s="221" t="s">
        <v>46</v>
      </c>
      <c r="O110" s="220"/>
      <c r="P110" s="220"/>
      <c r="Q110" s="220"/>
      <c r="R110" s="220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3" t="s">
        <v>104</v>
      </c>
      <c r="AZ110" s="220"/>
      <c r="BA110" s="220"/>
      <c r="BB110" s="220"/>
      <c r="BC110" s="220"/>
      <c r="BD110" s="220"/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23" t="s">
        <v>87</v>
      </c>
      <c r="BK110" s="220"/>
      <c r="BL110" s="220"/>
      <c r="BM110" s="220"/>
    </row>
    <row r="111" spans="1:65" s="2" customFormat="1" ht="18" customHeight="1">
      <c r="A111" s="41"/>
      <c r="B111" s="42"/>
      <c r="C111" s="43"/>
      <c r="D111" s="156" t="s">
        <v>194</v>
      </c>
      <c r="E111" s="151"/>
      <c r="F111" s="151"/>
      <c r="G111" s="43"/>
      <c r="H111" s="43"/>
      <c r="I111" s="43"/>
      <c r="J111" s="152">
        <v>0</v>
      </c>
      <c r="K111" s="43"/>
      <c r="L111" s="219"/>
      <c r="M111" s="220"/>
      <c r="N111" s="221" t="s">
        <v>46</v>
      </c>
      <c r="O111" s="220"/>
      <c r="P111" s="220"/>
      <c r="Q111" s="220"/>
      <c r="R111" s="220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3" t="s">
        <v>104</v>
      </c>
      <c r="AZ111" s="220"/>
      <c r="BA111" s="220"/>
      <c r="BB111" s="220"/>
      <c r="BC111" s="220"/>
      <c r="BD111" s="220"/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223" t="s">
        <v>87</v>
      </c>
      <c r="BK111" s="220"/>
      <c r="BL111" s="220"/>
      <c r="BM111" s="220"/>
    </row>
    <row r="112" spans="1:65" s="2" customFormat="1" ht="18" customHeight="1">
      <c r="A112" s="41"/>
      <c r="B112" s="42"/>
      <c r="C112" s="43"/>
      <c r="D112" s="151" t="s">
        <v>195</v>
      </c>
      <c r="E112" s="43"/>
      <c r="F112" s="43"/>
      <c r="G112" s="43"/>
      <c r="H112" s="43"/>
      <c r="I112" s="43"/>
      <c r="J112" s="152">
        <f>ROUND(J34*T112,2)</f>
        <v>0</v>
      </c>
      <c r="K112" s="43"/>
      <c r="L112" s="219"/>
      <c r="M112" s="220"/>
      <c r="N112" s="221" t="s">
        <v>46</v>
      </c>
      <c r="O112" s="220"/>
      <c r="P112" s="220"/>
      <c r="Q112" s="220"/>
      <c r="R112" s="220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3" t="s">
        <v>196</v>
      </c>
      <c r="AZ112" s="220"/>
      <c r="BA112" s="220"/>
      <c r="BB112" s="220"/>
      <c r="BC112" s="220"/>
      <c r="BD112" s="220"/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223" t="s">
        <v>87</v>
      </c>
      <c r="BK112" s="220"/>
      <c r="BL112" s="220"/>
      <c r="BM112" s="220"/>
    </row>
    <row r="113" spans="1:31" s="2" customFormat="1" ht="12">
      <c r="A113" s="4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29.25" customHeight="1">
      <c r="A114" s="41"/>
      <c r="B114" s="42"/>
      <c r="C114" s="159" t="s">
        <v>169</v>
      </c>
      <c r="D114" s="160"/>
      <c r="E114" s="160"/>
      <c r="F114" s="160"/>
      <c r="G114" s="160"/>
      <c r="H114" s="160"/>
      <c r="I114" s="160"/>
      <c r="J114" s="161">
        <f>ROUND(J100+J106,2)</f>
        <v>0</v>
      </c>
      <c r="K114" s="160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6.95" customHeight="1">
      <c r="A115" s="41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9" spans="1:31" s="2" customFormat="1" ht="6.95" customHeight="1">
      <c r="A119" s="41"/>
      <c r="B119" s="71"/>
      <c r="C119" s="72"/>
      <c r="D119" s="72"/>
      <c r="E119" s="72"/>
      <c r="F119" s="72"/>
      <c r="G119" s="72"/>
      <c r="H119" s="72"/>
      <c r="I119" s="72"/>
      <c r="J119" s="72"/>
      <c r="K119" s="72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1:31" s="2" customFormat="1" ht="24.95" customHeight="1">
      <c r="A120" s="41"/>
      <c r="B120" s="42"/>
      <c r="C120" s="24" t="s">
        <v>197</v>
      </c>
      <c r="D120" s="43"/>
      <c r="E120" s="43"/>
      <c r="F120" s="43"/>
      <c r="G120" s="43"/>
      <c r="H120" s="43"/>
      <c r="I120" s="43"/>
      <c r="J120" s="43"/>
      <c r="K120" s="43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6.95" customHeight="1">
      <c r="A121" s="41"/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12" customHeight="1">
      <c r="A122" s="41"/>
      <c r="B122" s="42"/>
      <c r="C122" s="33" t="s">
        <v>16</v>
      </c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6.5" customHeight="1">
      <c r="A123" s="41"/>
      <c r="B123" s="42"/>
      <c r="C123" s="43"/>
      <c r="D123" s="43"/>
      <c r="E123" s="201" t="str">
        <f>E7</f>
        <v>Komunitní centrum Jahodnice - rozdělení do etap .I.etapa</v>
      </c>
      <c r="F123" s="33"/>
      <c r="G123" s="33"/>
      <c r="H123" s="3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2:12" s="1" customFormat="1" ht="12" customHeight="1">
      <c r="B124" s="22"/>
      <c r="C124" s="33" t="s">
        <v>171</v>
      </c>
      <c r="D124" s="23"/>
      <c r="E124" s="23"/>
      <c r="F124" s="23"/>
      <c r="G124" s="23"/>
      <c r="H124" s="23"/>
      <c r="I124" s="23"/>
      <c r="J124" s="23"/>
      <c r="K124" s="23"/>
      <c r="L124" s="21"/>
    </row>
    <row r="125" spans="2:12" s="1" customFormat="1" ht="23.25" customHeight="1">
      <c r="B125" s="22"/>
      <c r="C125" s="23"/>
      <c r="D125" s="23"/>
      <c r="E125" s="201" t="s">
        <v>172</v>
      </c>
      <c r="F125" s="23"/>
      <c r="G125" s="23"/>
      <c r="H125" s="23"/>
      <c r="I125" s="23"/>
      <c r="J125" s="23"/>
      <c r="K125" s="23"/>
      <c r="L125" s="21"/>
    </row>
    <row r="126" spans="2:12" s="1" customFormat="1" ht="12" customHeight="1">
      <c r="B126" s="22"/>
      <c r="C126" s="33" t="s">
        <v>173</v>
      </c>
      <c r="D126" s="23"/>
      <c r="E126" s="23"/>
      <c r="F126" s="23"/>
      <c r="G126" s="23"/>
      <c r="H126" s="23"/>
      <c r="I126" s="23"/>
      <c r="J126" s="23"/>
      <c r="K126" s="23"/>
      <c r="L126" s="21"/>
    </row>
    <row r="127" spans="1:31" s="2" customFormat="1" ht="16.5" customHeight="1">
      <c r="A127" s="41"/>
      <c r="B127" s="42"/>
      <c r="C127" s="43"/>
      <c r="D127" s="43"/>
      <c r="E127" s="202" t="s">
        <v>174</v>
      </c>
      <c r="F127" s="43"/>
      <c r="G127" s="43"/>
      <c r="H127" s="43"/>
      <c r="I127" s="43"/>
      <c r="J127" s="43"/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12" customHeight="1">
      <c r="A128" s="41"/>
      <c r="B128" s="42"/>
      <c r="C128" s="33" t="s">
        <v>175</v>
      </c>
      <c r="D128" s="43"/>
      <c r="E128" s="43"/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6.5" customHeight="1">
      <c r="A129" s="41"/>
      <c r="B129" s="42"/>
      <c r="C129" s="43"/>
      <c r="D129" s="43"/>
      <c r="E129" s="79" t="str">
        <f>E13</f>
        <v>222/2021/KCv - Vytápění</v>
      </c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6.95" customHeight="1">
      <c r="A130" s="41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2" customHeight="1">
      <c r="A131" s="41"/>
      <c r="B131" s="42"/>
      <c r="C131" s="33" t="s">
        <v>20</v>
      </c>
      <c r="D131" s="43"/>
      <c r="E131" s="43"/>
      <c r="F131" s="28" t="str">
        <f>F16</f>
        <v>Baštýřská 67/2,19800 Praha 14</v>
      </c>
      <c r="G131" s="43"/>
      <c r="H131" s="43"/>
      <c r="I131" s="33" t="s">
        <v>22</v>
      </c>
      <c r="J131" s="82" t="str">
        <f>IF(J16="","",J16)</f>
        <v>6. 9. 2021</v>
      </c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6.95" customHeight="1">
      <c r="A132" s="41"/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25.65" customHeight="1">
      <c r="A133" s="41"/>
      <c r="B133" s="42"/>
      <c r="C133" s="33" t="s">
        <v>24</v>
      </c>
      <c r="D133" s="43"/>
      <c r="E133" s="43"/>
      <c r="F133" s="28" t="str">
        <f>E19</f>
        <v>Městská část Praha 14,Br.Venclíků 1073,Praha 14</v>
      </c>
      <c r="G133" s="43"/>
      <c r="H133" s="43"/>
      <c r="I133" s="33" t="s">
        <v>31</v>
      </c>
      <c r="J133" s="37" t="str">
        <f>E25</f>
        <v>a3atelier s.r.o.,Praha 1</v>
      </c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15.15" customHeight="1">
      <c r="A134" s="41"/>
      <c r="B134" s="42"/>
      <c r="C134" s="33" t="s">
        <v>29</v>
      </c>
      <c r="D134" s="43"/>
      <c r="E134" s="43"/>
      <c r="F134" s="28" t="str">
        <f>IF(E22="","",E22)</f>
        <v>Vyplň údaj</v>
      </c>
      <c r="G134" s="43"/>
      <c r="H134" s="43"/>
      <c r="I134" s="33" t="s">
        <v>35</v>
      </c>
      <c r="J134" s="37" t="str">
        <f>E28</f>
        <v>Ing.Myšík Petr</v>
      </c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10.3" customHeight="1">
      <c r="A135" s="41"/>
      <c r="B135" s="42"/>
      <c r="C135" s="43"/>
      <c r="D135" s="43"/>
      <c r="E135" s="43"/>
      <c r="F135" s="43"/>
      <c r="G135" s="43"/>
      <c r="H135" s="43"/>
      <c r="I135" s="43"/>
      <c r="J135" s="43"/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11" customFormat="1" ht="29.25" customHeight="1">
      <c r="A136" s="225"/>
      <c r="B136" s="226"/>
      <c r="C136" s="227" t="s">
        <v>198</v>
      </c>
      <c r="D136" s="228" t="s">
        <v>66</v>
      </c>
      <c r="E136" s="228" t="s">
        <v>62</v>
      </c>
      <c r="F136" s="228" t="s">
        <v>63</v>
      </c>
      <c r="G136" s="228" t="s">
        <v>199</v>
      </c>
      <c r="H136" s="228" t="s">
        <v>200</v>
      </c>
      <c r="I136" s="228" t="s">
        <v>201</v>
      </c>
      <c r="J136" s="229" t="s">
        <v>181</v>
      </c>
      <c r="K136" s="230" t="s">
        <v>202</v>
      </c>
      <c r="L136" s="231"/>
      <c r="M136" s="103" t="s">
        <v>1</v>
      </c>
      <c r="N136" s="104" t="s">
        <v>45</v>
      </c>
      <c r="O136" s="104" t="s">
        <v>203</v>
      </c>
      <c r="P136" s="104" t="s">
        <v>204</v>
      </c>
      <c r="Q136" s="104" t="s">
        <v>205</v>
      </c>
      <c r="R136" s="104" t="s">
        <v>206</v>
      </c>
      <c r="S136" s="104" t="s">
        <v>207</v>
      </c>
      <c r="T136" s="105" t="s">
        <v>208</v>
      </c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25"/>
    </row>
    <row r="137" spans="1:63" s="2" customFormat="1" ht="22.8" customHeight="1">
      <c r="A137" s="41"/>
      <c r="B137" s="42"/>
      <c r="C137" s="110" t="s">
        <v>209</v>
      </c>
      <c r="D137" s="43"/>
      <c r="E137" s="43"/>
      <c r="F137" s="43"/>
      <c r="G137" s="43"/>
      <c r="H137" s="43"/>
      <c r="I137" s="43"/>
      <c r="J137" s="232">
        <f>BK137</f>
        <v>0</v>
      </c>
      <c r="K137" s="43"/>
      <c r="L137" s="44"/>
      <c r="M137" s="106"/>
      <c r="N137" s="233"/>
      <c r="O137" s="107"/>
      <c r="P137" s="234">
        <f>P138+P203+P236</f>
        <v>0</v>
      </c>
      <c r="Q137" s="107"/>
      <c r="R137" s="234">
        <f>R138+R203+R236</f>
        <v>2.6506380000000003</v>
      </c>
      <c r="S137" s="107"/>
      <c r="T137" s="235">
        <f>T138+T203+T236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18" t="s">
        <v>80</v>
      </c>
      <c r="AU137" s="18" t="s">
        <v>183</v>
      </c>
      <c r="BK137" s="236">
        <f>BK138+BK203+BK236</f>
        <v>0</v>
      </c>
    </row>
    <row r="138" spans="1:63" s="12" customFormat="1" ht="25.9" customHeight="1">
      <c r="A138" s="12"/>
      <c r="B138" s="237"/>
      <c r="C138" s="238"/>
      <c r="D138" s="239" t="s">
        <v>80</v>
      </c>
      <c r="E138" s="240" t="s">
        <v>887</v>
      </c>
      <c r="F138" s="240" t="s">
        <v>3806</v>
      </c>
      <c r="G138" s="238"/>
      <c r="H138" s="238"/>
      <c r="I138" s="241"/>
      <c r="J138" s="242">
        <f>BK138</f>
        <v>0</v>
      </c>
      <c r="K138" s="238"/>
      <c r="L138" s="243"/>
      <c r="M138" s="244"/>
      <c r="N138" s="245"/>
      <c r="O138" s="245"/>
      <c r="P138" s="246">
        <f>SUM(P139:P202)</f>
        <v>0</v>
      </c>
      <c r="Q138" s="245"/>
      <c r="R138" s="246">
        <f>SUM(R139:R202)</f>
        <v>0</v>
      </c>
      <c r="S138" s="245"/>
      <c r="T138" s="247">
        <f>SUM(T139:T202)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8" t="s">
        <v>89</v>
      </c>
      <c r="AT138" s="249" t="s">
        <v>80</v>
      </c>
      <c r="AU138" s="249" t="s">
        <v>81</v>
      </c>
      <c r="AY138" s="248" t="s">
        <v>211</v>
      </c>
      <c r="BK138" s="250">
        <f>SUM(BK139:BK202)</f>
        <v>0</v>
      </c>
    </row>
    <row r="139" spans="1:65" s="2" customFormat="1" ht="16.5" customHeight="1">
      <c r="A139" s="41"/>
      <c r="B139" s="42"/>
      <c r="C139" s="253" t="s">
        <v>87</v>
      </c>
      <c r="D139" s="253" t="s">
        <v>214</v>
      </c>
      <c r="E139" s="254" t="s">
        <v>3807</v>
      </c>
      <c r="F139" s="255" t="s">
        <v>3808</v>
      </c>
      <c r="G139" s="256" t="s">
        <v>217</v>
      </c>
      <c r="H139" s="257">
        <v>1</v>
      </c>
      <c r="I139" s="258"/>
      <c r="J139" s="259">
        <f>ROUND(I139*H139,2)</f>
        <v>0</v>
      </c>
      <c r="K139" s="260"/>
      <c r="L139" s="44"/>
      <c r="M139" s="261" t="s">
        <v>1</v>
      </c>
      <c r="N139" s="262" t="s">
        <v>46</v>
      </c>
      <c r="O139" s="94"/>
      <c r="P139" s="263">
        <f>O139*H139</f>
        <v>0</v>
      </c>
      <c r="Q139" s="263">
        <v>0</v>
      </c>
      <c r="R139" s="263">
        <f>Q139*H139</f>
        <v>0</v>
      </c>
      <c r="S139" s="263">
        <v>0</v>
      </c>
      <c r="T139" s="264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65" t="s">
        <v>528</v>
      </c>
      <c r="AT139" s="265" t="s">
        <v>214</v>
      </c>
      <c r="AU139" s="265" t="s">
        <v>87</v>
      </c>
      <c r="AY139" s="18" t="s">
        <v>211</v>
      </c>
      <c r="BE139" s="155">
        <f>IF(N139="základní",J139,0)</f>
        <v>0</v>
      </c>
      <c r="BF139" s="155">
        <f>IF(N139="snížená",J139,0)</f>
        <v>0</v>
      </c>
      <c r="BG139" s="155">
        <f>IF(N139="zákl. přenesená",J139,0)</f>
        <v>0</v>
      </c>
      <c r="BH139" s="155">
        <f>IF(N139="sníž. přenesená",J139,0)</f>
        <v>0</v>
      </c>
      <c r="BI139" s="155">
        <f>IF(N139="nulová",J139,0)</f>
        <v>0</v>
      </c>
      <c r="BJ139" s="18" t="s">
        <v>87</v>
      </c>
      <c r="BK139" s="155">
        <f>ROUND(I139*H139,2)</f>
        <v>0</v>
      </c>
      <c r="BL139" s="18" t="s">
        <v>528</v>
      </c>
      <c r="BM139" s="265" t="s">
        <v>3809</v>
      </c>
    </row>
    <row r="140" spans="1:65" s="2" customFormat="1" ht="24.15" customHeight="1">
      <c r="A140" s="41"/>
      <c r="B140" s="42"/>
      <c r="C140" s="317" t="s">
        <v>89</v>
      </c>
      <c r="D140" s="317" t="s">
        <v>589</v>
      </c>
      <c r="E140" s="318" t="s">
        <v>3810</v>
      </c>
      <c r="F140" s="319" t="s">
        <v>3811</v>
      </c>
      <c r="G140" s="320" t="s">
        <v>1220</v>
      </c>
      <c r="H140" s="321">
        <v>3</v>
      </c>
      <c r="I140" s="322"/>
      <c r="J140" s="323">
        <f>ROUND(I140*H140,2)</f>
        <v>0</v>
      </c>
      <c r="K140" s="324"/>
      <c r="L140" s="325"/>
      <c r="M140" s="326" t="s">
        <v>1</v>
      </c>
      <c r="N140" s="327" t="s">
        <v>46</v>
      </c>
      <c r="O140" s="94"/>
      <c r="P140" s="263">
        <f>O140*H140</f>
        <v>0</v>
      </c>
      <c r="Q140" s="263">
        <v>0</v>
      </c>
      <c r="R140" s="263">
        <f>Q140*H140</f>
        <v>0</v>
      </c>
      <c r="S140" s="263">
        <v>0</v>
      </c>
      <c r="T140" s="264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65" t="s">
        <v>247</v>
      </c>
      <c r="AT140" s="265" t="s">
        <v>589</v>
      </c>
      <c r="AU140" s="265" t="s">
        <v>87</v>
      </c>
      <c r="AY140" s="18" t="s">
        <v>211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8" t="s">
        <v>87</v>
      </c>
      <c r="BK140" s="155">
        <f>ROUND(I140*H140,2)</f>
        <v>0</v>
      </c>
      <c r="BL140" s="18" t="s">
        <v>100</v>
      </c>
      <c r="BM140" s="265" t="s">
        <v>3812</v>
      </c>
    </row>
    <row r="141" spans="1:65" s="2" customFormat="1" ht="33" customHeight="1">
      <c r="A141" s="41"/>
      <c r="B141" s="42"/>
      <c r="C141" s="317" t="s">
        <v>96</v>
      </c>
      <c r="D141" s="317" t="s">
        <v>589</v>
      </c>
      <c r="E141" s="318" t="s">
        <v>3813</v>
      </c>
      <c r="F141" s="319" t="s">
        <v>3814</v>
      </c>
      <c r="G141" s="320" t="s">
        <v>1220</v>
      </c>
      <c r="H141" s="321">
        <v>2</v>
      </c>
      <c r="I141" s="322"/>
      <c r="J141" s="323">
        <f>ROUND(I141*H141,2)</f>
        <v>0</v>
      </c>
      <c r="K141" s="324"/>
      <c r="L141" s="325"/>
      <c r="M141" s="326" t="s">
        <v>1</v>
      </c>
      <c r="N141" s="327" t="s">
        <v>46</v>
      </c>
      <c r="O141" s="94"/>
      <c r="P141" s="263">
        <f>O141*H141</f>
        <v>0</v>
      </c>
      <c r="Q141" s="263">
        <v>0</v>
      </c>
      <c r="R141" s="263">
        <f>Q141*H141</f>
        <v>0</v>
      </c>
      <c r="S141" s="263">
        <v>0</v>
      </c>
      <c r="T141" s="264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65" t="s">
        <v>247</v>
      </c>
      <c r="AT141" s="265" t="s">
        <v>589</v>
      </c>
      <c r="AU141" s="265" t="s">
        <v>87</v>
      </c>
      <c r="AY141" s="18" t="s">
        <v>211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8" t="s">
        <v>87</v>
      </c>
      <c r="BK141" s="155">
        <f>ROUND(I141*H141,2)</f>
        <v>0</v>
      </c>
      <c r="BL141" s="18" t="s">
        <v>100</v>
      </c>
      <c r="BM141" s="265" t="s">
        <v>3815</v>
      </c>
    </row>
    <row r="142" spans="1:65" s="2" customFormat="1" ht="21.75" customHeight="1">
      <c r="A142" s="41"/>
      <c r="B142" s="42"/>
      <c r="C142" s="317" t="s">
        <v>100</v>
      </c>
      <c r="D142" s="317" t="s">
        <v>589</v>
      </c>
      <c r="E142" s="318" t="s">
        <v>3816</v>
      </c>
      <c r="F142" s="319" t="s">
        <v>3817</v>
      </c>
      <c r="G142" s="320" t="s">
        <v>1220</v>
      </c>
      <c r="H142" s="321">
        <v>1</v>
      </c>
      <c r="I142" s="322"/>
      <c r="J142" s="323">
        <f>ROUND(I142*H142,2)</f>
        <v>0</v>
      </c>
      <c r="K142" s="324"/>
      <c r="L142" s="325"/>
      <c r="M142" s="326" t="s">
        <v>1</v>
      </c>
      <c r="N142" s="327" t="s">
        <v>46</v>
      </c>
      <c r="O142" s="94"/>
      <c r="P142" s="263">
        <f>O142*H142</f>
        <v>0</v>
      </c>
      <c r="Q142" s="263">
        <v>0</v>
      </c>
      <c r="R142" s="263">
        <f>Q142*H142</f>
        <v>0</v>
      </c>
      <c r="S142" s="263">
        <v>0</v>
      </c>
      <c r="T142" s="264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65" t="s">
        <v>247</v>
      </c>
      <c r="AT142" s="265" t="s">
        <v>589</v>
      </c>
      <c r="AU142" s="265" t="s">
        <v>87</v>
      </c>
      <c r="AY142" s="18" t="s">
        <v>211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8" t="s">
        <v>87</v>
      </c>
      <c r="BK142" s="155">
        <f>ROUND(I142*H142,2)</f>
        <v>0</v>
      </c>
      <c r="BL142" s="18" t="s">
        <v>100</v>
      </c>
      <c r="BM142" s="265" t="s">
        <v>3818</v>
      </c>
    </row>
    <row r="143" spans="1:65" s="2" customFormat="1" ht="24.15" customHeight="1">
      <c r="A143" s="41"/>
      <c r="B143" s="42"/>
      <c r="C143" s="317" t="s">
        <v>105</v>
      </c>
      <c r="D143" s="317" t="s">
        <v>589</v>
      </c>
      <c r="E143" s="318" t="s">
        <v>3819</v>
      </c>
      <c r="F143" s="319" t="s">
        <v>3820</v>
      </c>
      <c r="G143" s="320" t="s">
        <v>1220</v>
      </c>
      <c r="H143" s="321">
        <v>1</v>
      </c>
      <c r="I143" s="322"/>
      <c r="J143" s="323">
        <f>ROUND(I143*H143,2)</f>
        <v>0</v>
      </c>
      <c r="K143" s="324"/>
      <c r="L143" s="325"/>
      <c r="M143" s="326" t="s">
        <v>1</v>
      </c>
      <c r="N143" s="327" t="s">
        <v>46</v>
      </c>
      <c r="O143" s="94"/>
      <c r="P143" s="263">
        <f>O143*H143</f>
        <v>0</v>
      </c>
      <c r="Q143" s="263">
        <v>0</v>
      </c>
      <c r="R143" s="263">
        <f>Q143*H143</f>
        <v>0</v>
      </c>
      <c r="S143" s="263">
        <v>0</v>
      </c>
      <c r="T143" s="264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65" t="s">
        <v>247</v>
      </c>
      <c r="AT143" s="265" t="s">
        <v>589</v>
      </c>
      <c r="AU143" s="265" t="s">
        <v>87</v>
      </c>
      <c r="AY143" s="18" t="s">
        <v>211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8" t="s">
        <v>87</v>
      </c>
      <c r="BK143" s="155">
        <f>ROUND(I143*H143,2)</f>
        <v>0</v>
      </c>
      <c r="BL143" s="18" t="s">
        <v>100</v>
      </c>
      <c r="BM143" s="265" t="s">
        <v>3821</v>
      </c>
    </row>
    <row r="144" spans="1:65" s="2" customFormat="1" ht="24.15" customHeight="1">
      <c r="A144" s="41"/>
      <c r="B144" s="42"/>
      <c r="C144" s="317" t="s">
        <v>232</v>
      </c>
      <c r="D144" s="317" t="s">
        <v>589</v>
      </c>
      <c r="E144" s="318" t="s">
        <v>3822</v>
      </c>
      <c r="F144" s="319" t="s">
        <v>3823</v>
      </c>
      <c r="G144" s="320" t="s">
        <v>1220</v>
      </c>
      <c r="H144" s="321">
        <v>1</v>
      </c>
      <c r="I144" s="322"/>
      <c r="J144" s="323">
        <f>ROUND(I144*H144,2)</f>
        <v>0</v>
      </c>
      <c r="K144" s="324"/>
      <c r="L144" s="325"/>
      <c r="M144" s="326" t="s">
        <v>1</v>
      </c>
      <c r="N144" s="327" t="s">
        <v>46</v>
      </c>
      <c r="O144" s="94"/>
      <c r="P144" s="263">
        <f>O144*H144</f>
        <v>0</v>
      </c>
      <c r="Q144" s="263">
        <v>0</v>
      </c>
      <c r="R144" s="263">
        <f>Q144*H144</f>
        <v>0</v>
      </c>
      <c r="S144" s="263">
        <v>0</v>
      </c>
      <c r="T144" s="264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65" t="s">
        <v>247</v>
      </c>
      <c r="AT144" s="265" t="s">
        <v>589</v>
      </c>
      <c r="AU144" s="265" t="s">
        <v>87</v>
      </c>
      <c r="AY144" s="18" t="s">
        <v>211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8" t="s">
        <v>87</v>
      </c>
      <c r="BK144" s="155">
        <f>ROUND(I144*H144,2)</f>
        <v>0</v>
      </c>
      <c r="BL144" s="18" t="s">
        <v>100</v>
      </c>
      <c r="BM144" s="265" t="s">
        <v>3824</v>
      </c>
    </row>
    <row r="145" spans="1:65" s="2" customFormat="1" ht="21.75" customHeight="1">
      <c r="A145" s="41"/>
      <c r="B145" s="42"/>
      <c r="C145" s="317" t="s">
        <v>243</v>
      </c>
      <c r="D145" s="317" t="s">
        <v>589</v>
      </c>
      <c r="E145" s="318" t="s">
        <v>3825</v>
      </c>
      <c r="F145" s="319" t="s">
        <v>3826</v>
      </c>
      <c r="G145" s="320" t="s">
        <v>1220</v>
      </c>
      <c r="H145" s="321">
        <v>1</v>
      </c>
      <c r="I145" s="322"/>
      <c r="J145" s="323">
        <f>ROUND(I145*H145,2)</f>
        <v>0</v>
      </c>
      <c r="K145" s="324"/>
      <c r="L145" s="325"/>
      <c r="M145" s="326" t="s">
        <v>1</v>
      </c>
      <c r="N145" s="327" t="s">
        <v>46</v>
      </c>
      <c r="O145" s="94"/>
      <c r="P145" s="263">
        <f>O145*H145</f>
        <v>0</v>
      </c>
      <c r="Q145" s="263">
        <v>0</v>
      </c>
      <c r="R145" s="263">
        <f>Q145*H145</f>
        <v>0</v>
      </c>
      <c r="S145" s="263">
        <v>0</v>
      </c>
      <c r="T145" s="264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65" t="s">
        <v>247</v>
      </c>
      <c r="AT145" s="265" t="s">
        <v>589</v>
      </c>
      <c r="AU145" s="265" t="s">
        <v>87</v>
      </c>
      <c r="AY145" s="18" t="s">
        <v>211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8" t="s">
        <v>87</v>
      </c>
      <c r="BK145" s="155">
        <f>ROUND(I145*H145,2)</f>
        <v>0</v>
      </c>
      <c r="BL145" s="18" t="s">
        <v>100</v>
      </c>
      <c r="BM145" s="265" t="s">
        <v>3827</v>
      </c>
    </row>
    <row r="146" spans="1:65" s="2" customFormat="1" ht="21.75" customHeight="1">
      <c r="A146" s="41"/>
      <c r="B146" s="42"/>
      <c r="C146" s="317" t="s">
        <v>247</v>
      </c>
      <c r="D146" s="317" t="s">
        <v>589</v>
      </c>
      <c r="E146" s="318" t="s">
        <v>3828</v>
      </c>
      <c r="F146" s="319" t="s">
        <v>3829</v>
      </c>
      <c r="G146" s="320" t="s">
        <v>1220</v>
      </c>
      <c r="H146" s="321">
        <v>1</v>
      </c>
      <c r="I146" s="322"/>
      <c r="J146" s="323">
        <f>ROUND(I146*H146,2)</f>
        <v>0</v>
      </c>
      <c r="K146" s="324"/>
      <c r="L146" s="325"/>
      <c r="M146" s="326" t="s">
        <v>1</v>
      </c>
      <c r="N146" s="327" t="s">
        <v>46</v>
      </c>
      <c r="O146" s="94"/>
      <c r="P146" s="263">
        <f>O146*H146</f>
        <v>0</v>
      </c>
      <c r="Q146" s="263">
        <v>0</v>
      </c>
      <c r="R146" s="263">
        <f>Q146*H146</f>
        <v>0</v>
      </c>
      <c r="S146" s="263">
        <v>0</v>
      </c>
      <c r="T146" s="264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65" t="s">
        <v>247</v>
      </c>
      <c r="AT146" s="265" t="s">
        <v>589</v>
      </c>
      <c r="AU146" s="265" t="s">
        <v>87</v>
      </c>
      <c r="AY146" s="18" t="s">
        <v>211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8" t="s">
        <v>87</v>
      </c>
      <c r="BK146" s="155">
        <f>ROUND(I146*H146,2)</f>
        <v>0</v>
      </c>
      <c r="BL146" s="18" t="s">
        <v>100</v>
      </c>
      <c r="BM146" s="265" t="s">
        <v>3830</v>
      </c>
    </row>
    <row r="147" spans="1:65" s="2" customFormat="1" ht="37.8" customHeight="1">
      <c r="A147" s="41"/>
      <c r="B147" s="42"/>
      <c r="C147" s="317" t="s">
        <v>253</v>
      </c>
      <c r="D147" s="317" t="s">
        <v>589</v>
      </c>
      <c r="E147" s="318" t="s">
        <v>3831</v>
      </c>
      <c r="F147" s="319" t="s">
        <v>3832</v>
      </c>
      <c r="G147" s="320" t="s">
        <v>1220</v>
      </c>
      <c r="H147" s="321">
        <v>4</v>
      </c>
      <c r="I147" s="322"/>
      <c r="J147" s="323">
        <f>ROUND(I147*H147,2)</f>
        <v>0</v>
      </c>
      <c r="K147" s="324"/>
      <c r="L147" s="325"/>
      <c r="M147" s="326" t="s">
        <v>1</v>
      </c>
      <c r="N147" s="327" t="s">
        <v>46</v>
      </c>
      <c r="O147" s="94"/>
      <c r="P147" s="263">
        <f>O147*H147</f>
        <v>0</v>
      </c>
      <c r="Q147" s="263">
        <v>0</v>
      </c>
      <c r="R147" s="263">
        <f>Q147*H147</f>
        <v>0</v>
      </c>
      <c r="S147" s="263">
        <v>0</v>
      </c>
      <c r="T147" s="264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65" t="s">
        <v>247</v>
      </c>
      <c r="AT147" s="265" t="s">
        <v>589</v>
      </c>
      <c r="AU147" s="265" t="s">
        <v>87</v>
      </c>
      <c r="AY147" s="18" t="s">
        <v>211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8" t="s">
        <v>87</v>
      </c>
      <c r="BK147" s="155">
        <f>ROUND(I147*H147,2)</f>
        <v>0</v>
      </c>
      <c r="BL147" s="18" t="s">
        <v>100</v>
      </c>
      <c r="BM147" s="265" t="s">
        <v>3833</v>
      </c>
    </row>
    <row r="148" spans="1:65" s="2" customFormat="1" ht="24.15" customHeight="1">
      <c r="A148" s="41"/>
      <c r="B148" s="42"/>
      <c r="C148" s="317" t="s">
        <v>257</v>
      </c>
      <c r="D148" s="317" t="s">
        <v>589</v>
      </c>
      <c r="E148" s="318" t="s">
        <v>3834</v>
      </c>
      <c r="F148" s="319" t="s">
        <v>3835</v>
      </c>
      <c r="G148" s="320" t="s">
        <v>217</v>
      </c>
      <c r="H148" s="321">
        <v>1</v>
      </c>
      <c r="I148" s="322"/>
      <c r="J148" s="323">
        <f>ROUND(I148*H148,2)</f>
        <v>0</v>
      </c>
      <c r="K148" s="324"/>
      <c r="L148" s="325"/>
      <c r="M148" s="326" t="s">
        <v>1</v>
      </c>
      <c r="N148" s="327" t="s">
        <v>46</v>
      </c>
      <c r="O148" s="94"/>
      <c r="P148" s="263">
        <f>O148*H148</f>
        <v>0</v>
      </c>
      <c r="Q148" s="263">
        <v>0</v>
      </c>
      <c r="R148" s="263">
        <f>Q148*H148</f>
        <v>0</v>
      </c>
      <c r="S148" s="263">
        <v>0</v>
      </c>
      <c r="T148" s="264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65" t="s">
        <v>247</v>
      </c>
      <c r="AT148" s="265" t="s">
        <v>589</v>
      </c>
      <c r="AU148" s="265" t="s">
        <v>87</v>
      </c>
      <c r="AY148" s="18" t="s">
        <v>211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8" t="s">
        <v>87</v>
      </c>
      <c r="BK148" s="155">
        <f>ROUND(I148*H148,2)</f>
        <v>0</v>
      </c>
      <c r="BL148" s="18" t="s">
        <v>100</v>
      </c>
      <c r="BM148" s="265" t="s">
        <v>3836</v>
      </c>
    </row>
    <row r="149" spans="1:65" s="2" customFormat="1" ht="16.5" customHeight="1">
      <c r="A149" s="41"/>
      <c r="B149" s="42"/>
      <c r="C149" s="317" t="s">
        <v>263</v>
      </c>
      <c r="D149" s="317" t="s">
        <v>589</v>
      </c>
      <c r="E149" s="318" t="s">
        <v>3837</v>
      </c>
      <c r="F149" s="319" t="s">
        <v>3838</v>
      </c>
      <c r="G149" s="320" t="s">
        <v>1220</v>
      </c>
      <c r="H149" s="321">
        <v>4</v>
      </c>
      <c r="I149" s="322"/>
      <c r="J149" s="323">
        <f>ROUND(I149*H149,2)</f>
        <v>0</v>
      </c>
      <c r="K149" s="324"/>
      <c r="L149" s="325"/>
      <c r="M149" s="326" t="s">
        <v>1</v>
      </c>
      <c r="N149" s="327" t="s">
        <v>46</v>
      </c>
      <c r="O149" s="94"/>
      <c r="P149" s="263">
        <f>O149*H149</f>
        <v>0</v>
      </c>
      <c r="Q149" s="263">
        <v>0</v>
      </c>
      <c r="R149" s="263">
        <f>Q149*H149</f>
        <v>0</v>
      </c>
      <c r="S149" s="263">
        <v>0</v>
      </c>
      <c r="T149" s="264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65" t="s">
        <v>247</v>
      </c>
      <c r="AT149" s="265" t="s">
        <v>589</v>
      </c>
      <c r="AU149" s="265" t="s">
        <v>87</v>
      </c>
      <c r="AY149" s="18" t="s">
        <v>211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8" t="s">
        <v>87</v>
      </c>
      <c r="BK149" s="155">
        <f>ROUND(I149*H149,2)</f>
        <v>0</v>
      </c>
      <c r="BL149" s="18" t="s">
        <v>100</v>
      </c>
      <c r="BM149" s="265" t="s">
        <v>3839</v>
      </c>
    </row>
    <row r="150" spans="1:65" s="2" customFormat="1" ht="16.5" customHeight="1">
      <c r="A150" s="41"/>
      <c r="B150" s="42"/>
      <c r="C150" s="317" t="s">
        <v>492</v>
      </c>
      <c r="D150" s="317" t="s">
        <v>589</v>
      </c>
      <c r="E150" s="318" t="s">
        <v>3840</v>
      </c>
      <c r="F150" s="319" t="s">
        <v>3841</v>
      </c>
      <c r="G150" s="320" t="s">
        <v>1220</v>
      </c>
      <c r="H150" s="321">
        <v>2</v>
      </c>
      <c r="I150" s="322"/>
      <c r="J150" s="323">
        <f>ROUND(I150*H150,2)</f>
        <v>0</v>
      </c>
      <c r="K150" s="324"/>
      <c r="L150" s="325"/>
      <c r="M150" s="326" t="s">
        <v>1</v>
      </c>
      <c r="N150" s="327" t="s">
        <v>46</v>
      </c>
      <c r="O150" s="94"/>
      <c r="P150" s="263">
        <f>O150*H150</f>
        <v>0</v>
      </c>
      <c r="Q150" s="263">
        <v>0</v>
      </c>
      <c r="R150" s="263">
        <f>Q150*H150</f>
        <v>0</v>
      </c>
      <c r="S150" s="263">
        <v>0</v>
      </c>
      <c r="T150" s="264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65" t="s">
        <v>247</v>
      </c>
      <c r="AT150" s="265" t="s">
        <v>589</v>
      </c>
      <c r="AU150" s="265" t="s">
        <v>87</v>
      </c>
      <c r="AY150" s="18" t="s">
        <v>211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8" t="s">
        <v>87</v>
      </c>
      <c r="BK150" s="155">
        <f>ROUND(I150*H150,2)</f>
        <v>0</v>
      </c>
      <c r="BL150" s="18" t="s">
        <v>100</v>
      </c>
      <c r="BM150" s="265" t="s">
        <v>3842</v>
      </c>
    </row>
    <row r="151" spans="1:65" s="2" customFormat="1" ht="24.15" customHeight="1">
      <c r="A151" s="41"/>
      <c r="B151" s="42"/>
      <c r="C151" s="317" t="s">
        <v>500</v>
      </c>
      <c r="D151" s="317" t="s">
        <v>589</v>
      </c>
      <c r="E151" s="318" t="s">
        <v>3843</v>
      </c>
      <c r="F151" s="319" t="s">
        <v>3844</v>
      </c>
      <c r="G151" s="320" t="s">
        <v>3845</v>
      </c>
      <c r="H151" s="321">
        <v>20</v>
      </c>
      <c r="I151" s="322"/>
      <c r="J151" s="323">
        <f>ROUND(I151*H151,2)</f>
        <v>0</v>
      </c>
      <c r="K151" s="324"/>
      <c r="L151" s="325"/>
      <c r="M151" s="326" t="s">
        <v>1</v>
      </c>
      <c r="N151" s="327" t="s">
        <v>46</v>
      </c>
      <c r="O151" s="94"/>
      <c r="P151" s="263">
        <f>O151*H151</f>
        <v>0</v>
      </c>
      <c r="Q151" s="263">
        <v>0</v>
      </c>
      <c r="R151" s="263">
        <f>Q151*H151</f>
        <v>0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247</v>
      </c>
      <c r="AT151" s="265" t="s">
        <v>589</v>
      </c>
      <c r="AU151" s="265" t="s">
        <v>87</v>
      </c>
      <c r="AY151" s="18" t="s">
        <v>211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87</v>
      </c>
      <c r="BK151" s="155">
        <f>ROUND(I151*H151,2)</f>
        <v>0</v>
      </c>
      <c r="BL151" s="18" t="s">
        <v>100</v>
      </c>
      <c r="BM151" s="265" t="s">
        <v>3846</v>
      </c>
    </row>
    <row r="152" spans="1:65" s="2" customFormat="1" ht="24.15" customHeight="1">
      <c r="A152" s="41"/>
      <c r="B152" s="42"/>
      <c r="C152" s="317" t="s">
        <v>504</v>
      </c>
      <c r="D152" s="317" t="s">
        <v>589</v>
      </c>
      <c r="E152" s="318" t="s">
        <v>3847</v>
      </c>
      <c r="F152" s="319" t="s">
        <v>3848</v>
      </c>
      <c r="G152" s="320" t="s">
        <v>3845</v>
      </c>
      <c r="H152" s="321">
        <v>82</v>
      </c>
      <c r="I152" s="322"/>
      <c r="J152" s="323">
        <f>ROUND(I152*H152,2)</f>
        <v>0</v>
      </c>
      <c r="K152" s="324"/>
      <c r="L152" s="325"/>
      <c r="M152" s="326" t="s">
        <v>1</v>
      </c>
      <c r="N152" s="327" t="s">
        <v>46</v>
      </c>
      <c r="O152" s="94"/>
      <c r="P152" s="263">
        <f>O152*H152</f>
        <v>0</v>
      </c>
      <c r="Q152" s="263">
        <v>0</v>
      </c>
      <c r="R152" s="263">
        <f>Q152*H152</f>
        <v>0</v>
      </c>
      <c r="S152" s="263">
        <v>0</v>
      </c>
      <c r="T152" s="264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65" t="s">
        <v>247</v>
      </c>
      <c r="AT152" s="265" t="s">
        <v>589</v>
      </c>
      <c r="AU152" s="265" t="s">
        <v>87</v>
      </c>
      <c r="AY152" s="18" t="s">
        <v>211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8" t="s">
        <v>87</v>
      </c>
      <c r="BK152" s="155">
        <f>ROUND(I152*H152,2)</f>
        <v>0</v>
      </c>
      <c r="BL152" s="18" t="s">
        <v>100</v>
      </c>
      <c r="BM152" s="265" t="s">
        <v>3849</v>
      </c>
    </row>
    <row r="153" spans="1:65" s="2" customFormat="1" ht="16.5" customHeight="1">
      <c r="A153" s="41"/>
      <c r="B153" s="42"/>
      <c r="C153" s="317" t="s">
        <v>8</v>
      </c>
      <c r="D153" s="317" t="s">
        <v>589</v>
      </c>
      <c r="E153" s="318" t="s">
        <v>3850</v>
      </c>
      <c r="F153" s="319" t="s">
        <v>3851</v>
      </c>
      <c r="G153" s="320" t="s">
        <v>3845</v>
      </c>
      <c r="H153" s="321">
        <v>47</v>
      </c>
      <c r="I153" s="322"/>
      <c r="J153" s="323">
        <f>ROUND(I153*H153,2)</f>
        <v>0</v>
      </c>
      <c r="K153" s="324"/>
      <c r="L153" s="325"/>
      <c r="M153" s="326" t="s">
        <v>1</v>
      </c>
      <c r="N153" s="327" t="s">
        <v>46</v>
      </c>
      <c r="O153" s="94"/>
      <c r="P153" s="263">
        <f>O153*H153</f>
        <v>0</v>
      </c>
      <c r="Q153" s="263">
        <v>0</v>
      </c>
      <c r="R153" s="263">
        <f>Q153*H153</f>
        <v>0</v>
      </c>
      <c r="S153" s="263">
        <v>0</v>
      </c>
      <c r="T153" s="264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5" t="s">
        <v>247</v>
      </c>
      <c r="AT153" s="265" t="s">
        <v>589</v>
      </c>
      <c r="AU153" s="265" t="s">
        <v>87</v>
      </c>
      <c r="AY153" s="18" t="s">
        <v>211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87</v>
      </c>
      <c r="BK153" s="155">
        <f>ROUND(I153*H153,2)</f>
        <v>0</v>
      </c>
      <c r="BL153" s="18" t="s">
        <v>100</v>
      </c>
      <c r="BM153" s="265" t="s">
        <v>3852</v>
      </c>
    </row>
    <row r="154" spans="1:65" s="2" customFormat="1" ht="16.5" customHeight="1">
      <c r="A154" s="41"/>
      <c r="B154" s="42"/>
      <c r="C154" s="317" t="s">
        <v>528</v>
      </c>
      <c r="D154" s="317" t="s">
        <v>589</v>
      </c>
      <c r="E154" s="318" t="s">
        <v>3853</v>
      </c>
      <c r="F154" s="319" t="s">
        <v>3854</v>
      </c>
      <c r="G154" s="320" t="s">
        <v>3845</v>
      </c>
      <c r="H154" s="321">
        <v>66</v>
      </c>
      <c r="I154" s="322"/>
      <c r="J154" s="323">
        <f>ROUND(I154*H154,2)</f>
        <v>0</v>
      </c>
      <c r="K154" s="324"/>
      <c r="L154" s="325"/>
      <c r="M154" s="326" t="s">
        <v>1</v>
      </c>
      <c r="N154" s="327" t="s">
        <v>46</v>
      </c>
      <c r="O154" s="94"/>
      <c r="P154" s="263">
        <f>O154*H154</f>
        <v>0</v>
      </c>
      <c r="Q154" s="263">
        <v>0</v>
      </c>
      <c r="R154" s="263">
        <f>Q154*H154</f>
        <v>0</v>
      </c>
      <c r="S154" s="263">
        <v>0</v>
      </c>
      <c r="T154" s="264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65" t="s">
        <v>247</v>
      </c>
      <c r="AT154" s="265" t="s">
        <v>589</v>
      </c>
      <c r="AU154" s="265" t="s">
        <v>87</v>
      </c>
      <c r="AY154" s="18" t="s">
        <v>211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8" t="s">
        <v>87</v>
      </c>
      <c r="BK154" s="155">
        <f>ROUND(I154*H154,2)</f>
        <v>0</v>
      </c>
      <c r="BL154" s="18" t="s">
        <v>100</v>
      </c>
      <c r="BM154" s="265" t="s">
        <v>3855</v>
      </c>
    </row>
    <row r="155" spans="1:65" s="2" customFormat="1" ht="16.5" customHeight="1">
      <c r="A155" s="41"/>
      <c r="B155" s="42"/>
      <c r="C155" s="317" t="s">
        <v>533</v>
      </c>
      <c r="D155" s="317" t="s">
        <v>589</v>
      </c>
      <c r="E155" s="318" t="s">
        <v>3856</v>
      </c>
      <c r="F155" s="319" t="s">
        <v>3857</v>
      </c>
      <c r="G155" s="320" t="s">
        <v>3845</v>
      </c>
      <c r="H155" s="321">
        <v>94</v>
      </c>
      <c r="I155" s="322"/>
      <c r="J155" s="323">
        <f>ROUND(I155*H155,2)</f>
        <v>0</v>
      </c>
      <c r="K155" s="324"/>
      <c r="L155" s="325"/>
      <c r="M155" s="326" t="s">
        <v>1</v>
      </c>
      <c r="N155" s="327" t="s">
        <v>46</v>
      </c>
      <c r="O155" s="94"/>
      <c r="P155" s="263">
        <f>O155*H155</f>
        <v>0</v>
      </c>
      <c r="Q155" s="263">
        <v>0</v>
      </c>
      <c r="R155" s="263">
        <f>Q155*H155</f>
        <v>0</v>
      </c>
      <c r="S155" s="263">
        <v>0</v>
      </c>
      <c r="T155" s="264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5" t="s">
        <v>247</v>
      </c>
      <c r="AT155" s="265" t="s">
        <v>589</v>
      </c>
      <c r="AU155" s="265" t="s">
        <v>87</v>
      </c>
      <c r="AY155" s="18" t="s">
        <v>211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8" t="s">
        <v>87</v>
      </c>
      <c r="BK155" s="155">
        <f>ROUND(I155*H155,2)</f>
        <v>0</v>
      </c>
      <c r="BL155" s="18" t="s">
        <v>100</v>
      </c>
      <c r="BM155" s="265" t="s">
        <v>3858</v>
      </c>
    </row>
    <row r="156" spans="1:65" s="2" customFormat="1" ht="16.5" customHeight="1">
      <c r="A156" s="41"/>
      <c r="B156" s="42"/>
      <c r="C156" s="317" t="s">
        <v>537</v>
      </c>
      <c r="D156" s="317" t="s">
        <v>589</v>
      </c>
      <c r="E156" s="318" t="s">
        <v>3859</v>
      </c>
      <c r="F156" s="319" t="s">
        <v>3860</v>
      </c>
      <c r="G156" s="320" t="s">
        <v>3845</v>
      </c>
      <c r="H156" s="321">
        <v>66</v>
      </c>
      <c r="I156" s="322"/>
      <c r="J156" s="323">
        <f>ROUND(I156*H156,2)</f>
        <v>0</v>
      </c>
      <c r="K156" s="324"/>
      <c r="L156" s="325"/>
      <c r="M156" s="326" t="s">
        <v>1</v>
      </c>
      <c r="N156" s="327" t="s">
        <v>46</v>
      </c>
      <c r="O156" s="94"/>
      <c r="P156" s="263">
        <f>O156*H156</f>
        <v>0</v>
      </c>
      <c r="Q156" s="263">
        <v>0</v>
      </c>
      <c r="R156" s="263">
        <f>Q156*H156</f>
        <v>0</v>
      </c>
      <c r="S156" s="263">
        <v>0</v>
      </c>
      <c r="T156" s="264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5" t="s">
        <v>247</v>
      </c>
      <c r="AT156" s="265" t="s">
        <v>589</v>
      </c>
      <c r="AU156" s="265" t="s">
        <v>87</v>
      </c>
      <c r="AY156" s="18" t="s">
        <v>211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8" t="s">
        <v>87</v>
      </c>
      <c r="BK156" s="155">
        <f>ROUND(I156*H156,2)</f>
        <v>0</v>
      </c>
      <c r="BL156" s="18" t="s">
        <v>100</v>
      </c>
      <c r="BM156" s="265" t="s">
        <v>3861</v>
      </c>
    </row>
    <row r="157" spans="1:65" s="2" customFormat="1" ht="16.5" customHeight="1">
      <c r="A157" s="41"/>
      <c r="B157" s="42"/>
      <c r="C157" s="317" t="s">
        <v>547</v>
      </c>
      <c r="D157" s="317" t="s">
        <v>589</v>
      </c>
      <c r="E157" s="318" t="s">
        <v>3862</v>
      </c>
      <c r="F157" s="319" t="s">
        <v>3863</v>
      </c>
      <c r="G157" s="320" t="s">
        <v>3845</v>
      </c>
      <c r="H157" s="321">
        <v>67</v>
      </c>
      <c r="I157" s="322"/>
      <c r="J157" s="323">
        <f>ROUND(I157*H157,2)</f>
        <v>0</v>
      </c>
      <c r="K157" s="324"/>
      <c r="L157" s="325"/>
      <c r="M157" s="326" t="s">
        <v>1</v>
      </c>
      <c r="N157" s="327" t="s">
        <v>46</v>
      </c>
      <c r="O157" s="94"/>
      <c r="P157" s="263">
        <f>O157*H157</f>
        <v>0</v>
      </c>
      <c r="Q157" s="263">
        <v>0</v>
      </c>
      <c r="R157" s="263">
        <f>Q157*H157</f>
        <v>0</v>
      </c>
      <c r="S157" s="263">
        <v>0</v>
      </c>
      <c r="T157" s="264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5" t="s">
        <v>247</v>
      </c>
      <c r="AT157" s="265" t="s">
        <v>589</v>
      </c>
      <c r="AU157" s="265" t="s">
        <v>87</v>
      </c>
      <c r="AY157" s="18" t="s">
        <v>211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8" t="s">
        <v>87</v>
      </c>
      <c r="BK157" s="155">
        <f>ROUND(I157*H157,2)</f>
        <v>0</v>
      </c>
      <c r="BL157" s="18" t="s">
        <v>100</v>
      </c>
      <c r="BM157" s="265" t="s">
        <v>3864</v>
      </c>
    </row>
    <row r="158" spans="1:65" s="2" customFormat="1" ht="16.5" customHeight="1">
      <c r="A158" s="41"/>
      <c r="B158" s="42"/>
      <c r="C158" s="317" t="s">
        <v>553</v>
      </c>
      <c r="D158" s="317" t="s">
        <v>589</v>
      </c>
      <c r="E158" s="318" t="s">
        <v>3865</v>
      </c>
      <c r="F158" s="319" t="s">
        <v>3866</v>
      </c>
      <c r="G158" s="320" t="s">
        <v>3845</v>
      </c>
      <c r="H158" s="321">
        <v>65</v>
      </c>
      <c r="I158" s="322"/>
      <c r="J158" s="323">
        <f>ROUND(I158*H158,2)</f>
        <v>0</v>
      </c>
      <c r="K158" s="324"/>
      <c r="L158" s="325"/>
      <c r="M158" s="326" t="s">
        <v>1</v>
      </c>
      <c r="N158" s="327" t="s">
        <v>46</v>
      </c>
      <c r="O158" s="94"/>
      <c r="P158" s="263">
        <f>O158*H158</f>
        <v>0</v>
      </c>
      <c r="Q158" s="263">
        <v>0</v>
      </c>
      <c r="R158" s="263">
        <f>Q158*H158</f>
        <v>0</v>
      </c>
      <c r="S158" s="263">
        <v>0</v>
      </c>
      <c r="T158" s="264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65" t="s">
        <v>247</v>
      </c>
      <c r="AT158" s="265" t="s">
        <v>589</v>
      </c>
      <c r="AU158" s="265" t="s">
        <v>87</v>
      </c>
      <c r="AY158" s="18" t="s">
        <v>211</v>
      </c>
      <c r="BE158" s="155">
        <f>IF(N158="základní",J158,0)</f>
        <v>0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8" t="s">
        <v>87</v>
      </c>
      <c r="BK158" s="155">
        <f>ROUND(I158*H158,2)</f>
        <v>0</v>
      </c>
      <c r="BL158" s="18" t="s">
        <v>100</v>
      </c>
      <c r="BM158" s="265" t="s">
        <v>3867</v>
      </c>
    </row>
    <row r="159" spans="1:65" s="2" customFormat="1" ht="16.5" customHeight="1">
      <c r="A159" s="41"/>
      <c r="B159" s="42"/>
      <c r="C159" s="317" t="s">
        <v>7</v>
      </c>
      <c r="D159" s="317" t="s">
        <v>589</v>
      </c>
      <c r="E159" s="318" t="s">
        <v>3868</v>
      </c>
      <c r="F159" s="319" t="s">
        <v>3869</v>
      </c>
      <c r="G159" s="320" t="s">
        <v>3845</v>
      </c>
      <c r="H159" s="321">
        <v>35</v>
      </c>
      <c r="I159" s="322"/>
      <c r="J159" s="323">
        <f>ROUND(I159*H159,2)</f>
        <v>0</v>
      </c>
      <c r="K159" s="324"/>
      <c r="L159" s="325"/>
      <c r="M159" s="326" t="s">
        <v>1</v>
      </c>
      <c r="N159" s="327" t="s">
        <v>46</v>
      </c>
      <c r="O159" s="94"/>
      <c r="P159" s="263">
        <f>O159*H159</f>
        <v>0</v>
      </c>
      <c r="Q159" s="263">
        <v>0</v>
      </c>
      <c r="R159" s="263">
        <f>Q159*H159</f>
        <v>0</v>
      </c>
      <c r="S159" s="263">
        <v>0</v>
      </c>
      <c r="T159" s="264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5" t="s">
        <v>247</v>
      </c>
      <c r="AT159" s="265" t="s">
        <v>589</v>
      </c>
      <c r="AU159" s="265" t="s">
        <v>87</v>
      </c>
      <c r="AY159" s="18" t="s">
        <v>211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8" t="s">
        <v>87</v>
      </c>
      <c r="BK159" s="155">
        <f>ROUND(I159*H159,2)</f>
        <v>0</v>
      </c>
      <c r="BL159" s="18" t="s">
        <v>100</v>
      </c>
      <c r="BM159" s="265" t="s">
        <v>3870</v>
      </c>
    </row>
    <row r="160" spans="1:65" s="2" customFormat="1" ht="24.15" customHeight="1">
      <c r="A160" s="41"/>
      <c r="B160" s="42"/>
      <c r="C160" s="317" t="s">
        <v>570</v>
      </c>
      <c r="D160" s="317" t="s">
        <v>589</v>
      </c>
      <c r="E160" s="318" t="s">
        <v>3871</v>
      </c>
      <c r="F160" s="319" t="s">
        <v>3872</v>
      </c>
      <c r="G160" s="320" t="s">
        <v>3845</v>
      </c>
      <c r="H160" s="321">
        <v>46</v>
      </c>
      <c r="I160" s="322"/>
      <c r="J160" s="323">
        <f>ROUND(I160*H160,2)</f>
        <v>0</v>
      </c>
      <c r="K160" s="324"/>
      <c r="L160" s="325"/>
      <c r="M160" s="326" t="s">
        <v>1</v>
      </c>
      <c r="N160" s="327" t="s">
        <v>46</v>
      </c>
      <c r="O160" s="94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247</v>
      </c>
      <c r="AT160" s="265" t="s">
        <v>589</v>
      </c>
      <c r="AU160" s="265" t="s">
        <v>87</v>
      </c>
      <c r="AY160" s="18" t="s">
        <v>211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87</v>
      </c>
      <c r="BK160" s="155">
        <f>ROUND(I160*H160,2)</f>
        <v>0</v>
      </c>
      <c r="BL160" s="18" t="s">
        <v>100</v>
      </c>
      <c r="BM160" s="265" t="s">
        <v>3873</v>
      </c>
    </row>
    <row r="161" spans="1:65" s="2" customFormat="1" ht="24.15" customHeight="1">
      <c r="A161" s="41"/>
      <c r="B161" s="42"/>
      <c r="C161" s="317" t="s">
        <v>574</v>
      </c>
      <c r="D161" s="317" t="s">
        <v>589</v>
      </c>
      <c r="E161" s="318" t="s">
        <v>3874</v>
      </c>
      <c r="F161" s="319" t="s">
        <v>3875</v>
      </c>
      <c r="G161" s="320" t="s">
        <v>3845</v>
      </c>
      <c r="H161" s="321">
        <v>20</v>
      </c>
      <c r="I161" s="322"/>
      <c r="J161" s="323">
        <f>ROUND(I161*H161,2)</f>
        <v>0</v>
      </c>
      <c r="K161" s="324"/>
      <c r="L161" s="325"/>
      <c r="M161" s="326" t="s">
        <v>1</v>
      </c>
      <c r="N161" s="327" t="s">
        <v>46</v>
      </c>
      <c r="O161" s="94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5" t="s">
        <v>247</v>
      </c>
      <c r="AT161" s="265" t="s">
        <v>589</v>
      </c>
      <c r="AU161" s="265" t="s">
        <v>87</v>
      </c>
      <c r="AY161" s="18" t="s">
        <v>211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8" t="s">
        <v>87</v>
      </c>
      <c r="BK161" s="155">
        <f>ROUND(I161*H161,2)</f>
        <v>0</v>
      </c>
      <c r="BL161" s="18" t="s">
        <v>100</v>
      </c>
      <c r="BM161" s="265" t="s">
        <v>3876</v>
      </c>
    </row>
    <row r="162" spans="1:65" s="2" customFormat="1" ht="24.15" customHeight="1">
      <c r="A162" s="41"/>
      <c r="B162" s="42"/>
      <c r="C162" s="317" t="s">
        <v>581</v>
      </c>
      <c r="D162" s="317" t="s">
        <v>589</v>
      </c>
      <c r="E162" s="318" t="s">
        <v>3877</v>
      </c>
      <c r="F162" s="319" t="s">
        <v>3878</v>
      </c>
      <c r="G162" s="320" t="s">
        <v>3845</v>
      </c>
      <c r="H162" s="321">
        <v>94</v>
      </c>
      <c r="I162" s="322"/>
      <c r="J162" s="323">
        <f>ROUND(I162*H162,2)</f>
        <v>0</v>
      </c>
      <c r="K162" s="324"/>
      <c r="L162" s="325"/>
      <c r="M162" s="326" t="s">
        <v>1</v>
      </c>
      <c r="N162" s="327" t="s">
        <v>46</v>
      </c>
      <c r="O162" s="94"/>
      <c r="P162" s="263">
        <f>O162*H162</f>
        <v>0</v>
      </c>
      <c r="Q162" s="263">
        <v>0</v>
      </c>
      <c r="R162" s="263">
        <f>Q162*H162</f>
        <v>0</v>
      </c>
      <c r="S162" s="263">
        <v>0</v>
      </c>
      <c r="T162" s="264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5" t="s">
        <v>247</v>
      </c>
      <c r="AT162" s="265" t="s">
        <v>589</v>
      </c>
      <c r="AU162" s="265" t="s">
        <v>87</v>
      </c>
      <c r="AY162" s="18" t="s">
        <v>211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8" t="s">
        <v>87</v>
      </c>
      <c r="BK162" s="155">
        <f>ROUND(I162*H162,2)</f>
        <v>0</v>
      </c>
      <c r="BL162" s="18" t="s">
        <v>100</v>
      </c>
      <c r="BM162" s="265" t="s">
        <v>3879</v>
      </c>
    </row>
    <row r="163" spans="1:65" s="2" customFormat="1" ht="24.15" customHeight="1">
      <c r="A163" s="41"/>
      <c r="B163" s="42"/>
      <c r="C163" s="317" t="s">
        <v>588</v>
      </c>
      <c r="D163" s="317" t="s">
        <v>589</v>
      </c>
      <c r="E163" s="318" t="s">
        <v>3880</v>
      </c>
      <c r="F163" s="319" t="s">
        <v>3881</v>
      </c>
      <c r="G163" s="320" t="s">
        <v>3845</v>
      </c>
      <c r="H163" s="321">
        <v>66</v>
      </c>
      <c r="I163" s="322"/>
      <c r="J163" s="323">
        <f>ROUND(I163*H163,2)</f>
        <v>0</v>
      </c>
      <c r="K163" s="324"/>
      <c r="L163" s="325"/>
      <c r="M163" s="326" t="s">
        <v>1</v>
      </c>
      <c r="N163" s="327" t="s">
        <v>46</v>
      </c>
      <c r="O163" s="94"/>
      <c r="P163" s="263">
        <f>O163*H163</f>
        <v>0</v>
      </c>
      <c r="Q163" s="263">
        <v>0</v>
      </c>
      <c r="R163" s="263">
        <f>Q163*H163</f>
        <v>0</v>
      </c>
      <c r="S163" s="263">
        <v>0</v>
      </c>
      <c r="T163" s="264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65" t="s">
        <v>247</v>
      </c>
      <c r="AT163" s="265" t="s">
        <v>589</v>
      </c>
      <c r="AU163" s="265" t="s">
        <v>87</v>
      </c>
      <c r="AY163" s="18" t="s">
        <v>211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8" t="s">
        <v>87</v>
      </c>
      <c r="BK163" s="155">
        <f>ROUND(I163*H163,2)</f>
        <v>0</v>
      </c>
      <c r="BL163" s="18" t="s">
        <v>100</v>
      </c>
      <c r="BM163" s="265" t="s">
        <v>3882</v>
      </c>
    </row>
    <row r="164" spans="1:65" s="2" customFormat="1" ht="24.15" customHeight="1">
      <c r="A164" s="41"/>
      <c r="B164" s="42"/>
      <c r="C164" s="317" t="s">
        <v>593</v>
      </c>
      <c r="D164" s="317" t="s">
        <v>589</v>
      </c>
      <c r="E164" s="318" t="s">
        <v>3883</v>
      </c>
      <c r="F164" s="319" t="s">
        <v>3884</v>
      </c>
      <c r="G164" s="320" t="s">
        <v>3845</v>
      </c>
      <c r="H164" s="321">
        <v>14</v>
      </c>
      <c r="I164" s="322"/>
      <c r="J164" s="323">
        <f>ROUND(I164*H164,2)</f>
        <v>0</v>
      </c>
      <c r="K164" s="324"/>
      <c r="L164" s="325"/>
      <c r="M164" s="326" t="s">
        <v>1</v>
      </c>
      <c r="N164" s="327" t="s">
        <v>46</v>
      </c>
      <c r="O164" s="94"/>
      <c r="P164" s="263">
        <f>O164*H164</f>
        <v>0</v>
      </c>
      <c r="Q164" s="263">
        <v>0</v>
      </c>
      <c r="R164" s="263">
        <f>Q164*H164</f>
        <v>0</v>
      </c>
      <c r="S164" s="263">
        <v>0</v>
      </c>
      <c r="T164" s="264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5" t="s">
        <v>247</v>
      </c>
      <c r="AT164" s="265" t="s">
        <v>589</v>
      </c>
      <c r="AU164" s="265" t="s">
        <v>87</v>
      </c>
      <c r="AY164" s="18" t="s">
        <v>211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8" t="s">
        <v>87</v>
      </c>
      <c r="BK164" s="155">
        <f>ROUND(I164*H164,2)</f>
        <v>0</v>
      </c>
      <c r="BL164" s="18" t="s">
        <v>100</v>
      </c>
      <c r="BM164" s="265" t="s">
        <v>3885</v>
      </c>
    </row>
    <row r="165" spans="1:65" s="2" customFormat="1" ht="24.15" customHeight="1">
      <c r="A165" s="41"/>
      <c r="B165" s="42"/>
      <c r="C165" s="317" t="s">
        <v>604</v>
      </c>
      <c r="D165" s="317" t="s">
        <v>589</v>
      </c>
      <c r="E165" s="318" t="s">
        <v>3886</v>
      </c>
      <c r="F165" s="319" t="s">
        <v>3887</v>
      </c>
      <c r="G165" s="320" t="s">
        <v>3845</v>
      </c>
      <c r="H165" s="321">
        <v>21</v>
      </c>
      <c r="I165" s="322"/>
      <c r="J165" s="323">
        <f>ROUND(I165*H165,2)</f>
        <v>0</v>
      </c>
      <c r="K165" s="324"/>
      <c r="L165" s="325"/>
      <c r="M165" s="326" t="s">
        <v>1</v>
      </c>
      <c r="N165" s="327" t="s">
        <v>46</v>
      </c>
      <c r="O165" s="94"/>
      <c r="P165" s="263">
        <f>O165*H165</f>
        <v>0</v>
      </c>
      <c r="Q165" s="263">
        <v>0</v>
      </c>
      <c r="R165" s="263">
        <f>Q165*H165</f>
        <v>0</v>
      </c>
      <c r="S165" s="263">
        <v>0</v>
      </c>
      <c r="T165" s="264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5" t="s">
        <v>247</v>
      </c>
      <c r="AT165" s="265" t="s">
        <v>589</v>
      </c>
      <c r="AU165" s="265" t="s">
        <v>87</v>
      </c>
      <c r="AY165" s="18" t="s">
        <v>211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87</v>
      </c>
      <c r="BK165" s="155">
        <f>ROUND(I165*H165,2)</f>
        <v>0</v>
      </c>
      <c r="BL165" s="18" t="s">
        <v>100</v>
      </c>
      <c r="BM165" s="265" t="s">
        <v>3888</v>
      </c>
    </row>
    <row r="166" spans="1:65" s="2" customFormat="1" ht="21.75" customHeight="1">
      <c r="A166" s="41"/>
      <c r="B166" s="42"/>
      <c r="C166" s="317" t="s">
        <v>610</v>
      </c>
      <c r="D166" s="317" t="s">
        <v>589</v>
      </c>
      <c r="E166" s="318" t="s">
        <v>3889</v>
      </c>
      <c r="F166" s="319" t="s">
        <v>3890</v>
      </c>
      <c r="G166" s="320" t="s">
        <v>3845</v>
      </c>
      <c r="H166" s="321">
        <v>2</v>
      </c>
      <c r="I166" s="322"/>
      <c r="J166" s="323">
        <f>ROUND(I166*H166,2)</f>
        <v>0</v>
      </c>
      <c r="K166" s="324"/>
      <c r="L166" s="325"/>
      <c r="M166" s="326" t="s">
        <v>1</v>
      </c>
      <c r="N166" s="327" t="s">
        <v>46</v>
      </c>
      <c r="O166" s="94"/>
      <c r="P166" s="263">
        <f>O166*H166</f>
        <v>0</v>
      </c>
      <c r="Q166" s="263">
        <v>0</v>
      </c>
      <c r="R166" s="263">
        <f>Q166*H166</f>
        <v>0</v>
      </c>
      <c r="S166" s="263">
        <v>0</v>
      </c>
      <c r="T166" s="264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65" t="s">
        <v>247</v>
      </c>
      <c r="AT166" s="265" t="s">
        <v>589</v>
      </c>
      <c r="AU166" s="265" t="s">
        <v>87</v>
      </c>
      <c r="AY166" s="18" t="s">
        <v>211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8" t="s">
        <v>87</v>
      </c>
      <c r="BK166" s="155">
        <f>ROUND(I166*H166,2)</f>
        <v>0</v>
      </c>
      <c r="BL166" s="18" t="s">
        <v>100</v>
      </c>
      <c r="BM166" s="265" t="s">
        <v>3891</v>
      </c>
    </row>
    <row r="167" spans="1:65" s="2" customFormat="1" ht="24.15" customHeight="1">
      <c r="A167" s="41"/>
      <c r="B167" s="42"/>
      <c r="C167" s="317" t="s">
        <v>616</v>
      </c>
      <c r="D167" s="317" t="s">
        <v>589</v>
      </c>
      <c r="E167" s="318" t="s">
        <v>3892</v>
      </c>
      <c r="F167" s="319" t="s">
        <v>3893</v>
      </c>
      <c r="G167" s="320" t="s">
        <v>3845</v>
      </c>
      <c r="H167" s="321">
        <v>67</v>
      </c>
      <c r="I167" s="322"/>
      <c r="J167" s="323">
        <f>ROUND(I167*H167,2)</f>
        <v>0</v>
      </c>
      <c r="K167" s="324"/>
      <c r="L167" s="325"/>
      <c r="M167" s="326" t="s">
        <v>1</v>
      </c>
      <c r="N167" s="327" t="s">
        <v>46</v>
      </c>
      <c r="O167" s="94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5" t="s">
        <v>247</v>
      </c>
      <c r="AT167" s="265" t="s">
        <v>589</v>
      </c>
      <c r="AU167" s="265" t="s">
        <v>87</v>
      </c>
      <c r="AY167" s="18" t="s">
        <v>211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87</v>
      </c>
      <c r="BK167" s="155">
        <f>ROUND(I167*H167,2)</f>
        <v>0</v>
      </c>
      <c r="BL167" s="18" t="s">
        <v>100</v>
      </c>
      <c r="BM167" s="265" t="s">
        <v>3894</v>
      </c>
    </row>
    <row r="168" spans="1:65" s="2" customFormat="1" ht="24.15" customHeight="1">
      <c r="A168" s="41"/>
      <c r="B168" s="42"/>
      <c r="C168" s="317" t="s">
        <v>621</v>
      </c>
      <c r="D168" s="317" t="s">
        <v>589</v>
      </c>
      <c r="E168" s="318" t="s">
        <v>3895</v>
      </c>
      <c r="F168" s="319" t="s">
        <v>3896</v>
      </c>
      <c r="G168" s="320" t="s">
        <v>3845</v>
      </c>
      <c r="H168" s="321">
        <v>65</v>
      </c>
      <c r="I168" s="322"/>
      <c r="J168" s="323">
        <f>ROUND(I168*H168,2)</f>
        <v>0</v>
      </c>
      <c r="K168" s="324"/>
      <c r="L168" s="325"/>
      <c r="M168" s="326" t="s">
        <v>1</v>
      </c>
      <c r="N168" s="327" t="s">
        <v>46</v>
      </c>
      <c r="O168" s="94"/>
      <c r="P168" s="263">
        <f>O168*H168</f>
        <v>0</v>
      </c>
      <c r="Q168" s="263">
        <v>0</v>
      </c>
      <c r="R168" s="263">
        <f>Q168*H168</f>
        <v>0</v>
      </c>
      <c r="S168" s="263">
        <v>0</v>
      </c>
      <c r="T168" s="264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65" t="s">
        <v>247</v>
      </c>
      <c r="AT168" s="265" t="s">
        <v>589</v>
      </c>
      <c r="AU168" s="265" t="s">
        <v>87</v>
      </c>
      <c r="AY168" s="18" t="s">
        <v>211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8" t="s">
        <v>87</v>
      </c>
      <c r="BK168" s="155">
        <f>ROUND(I168*H168,2)</f>
        <v>0</v>
      </c>
      <c r="BL168" s="18" t="s">
        <v>100</v>
      </c>
      <c r="BM168" s="265" t="s">
        <v>3897</v>
      </c>
    </row>
    <row r="169" spans="1:65" s="2" customFormat="1" ht="24.15" customHeight="1">
      <c r="A169" s="41"/>
      <c r="B169" s="42"/>
      <c r="C169" s="317" t="s">
        <v>627</v>
      </c>
      <c r="D169" s="317" t="s">
        <v>589</v>
      </c>
      <c r="E169" s="318" t="s">
        <v>3898</v>
      </c>
      <c r="F169" s="319" t="s">
        <v>3899</v>
      </c>
      <c r="G169" s="320" t="s">
        <v>3845</v>
      </c>
      <c r="H169" s="321">
        <v>35</v>
      </c>
      <c r="I169" s="322"/>
      <c r="J169" s="323">
        <f>ROUND(I169*H169,2)</f>
        <v>0</v>
      </c>
      <c r="K169" s="324"/>
      <c r="L169" s="325"/>
      <c r="M169" s="326" t="s">
        <v>1</v>
      </c>
      <c r="N169" s="327" t="s">
        <v>46</v>
      </c>
      <c r="O169" s="94"/>
      <c r="P169" s="263">
        <f>O169*H169</f>
        <v>0</v>
      </c>
      <c r="Q169" s="263">
        <v>0</v>
      </c>
      <c r="R169" s="263">
        <f>Q169*H169</f>
        <v>0</v>
      </c>
      <c r="S169" s="263">
        <v>0</v>
      </c>
      <c r="T169" s="264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5" t="s">
        <v>247</v>
      </c>
      <c r="AT169" s="265" t="s">
        <v>589</v>
      </c>
      <c r="AU169" s="265" t="s">
        <v>87</v>
      </c>
      <c r="AY169" s="18" t="s">
        <v>211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8" t="s">
        <v>87</v>
      </c>
      <c r="BK169" s="155">
        <f>ROUND(I169*H169,2)</f>
        <v>0</v>
      </c>
      <c r="BL169" s="18" t="s">
        <v>100</v>
      </c>
      <c r="BM169" s="265" t="s">
        <v>3900</v>
      </c>
    </row>
    <row r="170" spans="1:65" s="2" customFormat="1" ht="16.5" customHeight="1">
      <c r="A170" s="41"/>
      <c r="B170" s="42"/>
      <c r="C170" s="317" t="s">
        <v>634</v>
      </c>
      <c r="D170" s="317" t="s">
        <v>589</v>
      </c>
      <c r="E170" s="318" t="s">
        <v>3901</v>
      </c>
      <c r="F170" s="319" t="s">
        <v>3902</v>
      </c>
      <c r="G170" s="320" t="s">
        <v>1220</v>
      </c>
      <c r="H170" s="321">
        <v>6</v>
      </c>
      <c r="I170" s="322"/>
      <c r="J170" s="323">
        <f>ROUND(I170*H170,2)</f>
        <v>0</v>
      </c>
      <c r="K170" s="324"/>
      <c r="L170" s="325"/>
      <c r="M170" s="326" t="s">
        <v>1</v>
      </c>
      <c r="N170" s="327" t="s">
        <v>46</v>
      </c>
      <c r="O170" s="94"/>
      <c r="P170" s="263">
        <f>O170*H170</f>
        <v>0</v>
      </c>
      <c r="Q170" s="263">
        <v>0</v>
      </c>
      <c r="R170" s="263">
        <f>Q170*H170</f>
        <v>0</v>
      </c>
      <c r="S170" s="263">
        <v>0</v>
      </c>
      <c r="T170" s="264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65" t="s">
        <v>247</v>
      </c>
      <c r="AT170" s="265" t="s">
        <v>589</v>
      </c>
      <c r="AU170" s="265" t="s">
        <v>87</v>
      </c>
      <c r="AY170" s="18" t="s">
        <v>211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8" t="s">
        <v>87</v>
      </c>
      <c r="BK170" s="155">
        <f>ROUND(I170*H170,2)</f>
        <v>0</v>
      </c>
      <c r="BL170" s="18" t="s">
        <v>100</v>
      </c>
      <c r="BM170" s="265" t="s">
        <v>3903</v>
      </c>
    </row>
    <row r="171" spans="1:65" s="2" customFormat="1" ht="16.5" customHeight="1">
      <c r="A171" s="41"/>
      <c r="B171" s="42"/>
      <c r="C171" s="317" t="s">
        <v>649</v>
      </c>
      <c r="D171" s="317" t="s">
        <v>589</v>
      </c>
      <c r="E171" s="318" t="s">
        <v>3904</v>
      </c>
      <c r="F171" s="319" t="s">
        <v>3905</v>
      </c>
      <c r="G171" s="320" t="s">
        <v>1220</v>
      </c>
      <c r="H171" s="321">
        <v>6</v>
      </c>
      <c r="I171" s="322"/>
      <c r="J171" s="323">
        <f>ROUND(I171*H171,2)</f>
        <v>0</v>
      </c>
      <c r="K171" s="324"/>
      <c r="L171" s="325"/>
      <c r="M171" s="326" t="s">
        <v>1</v>
      </c>
      <c r="N171" s="327" t="s">
        <v>46</v>
      </c>
      <c r="O171" s="94"/>
      <c r="P171" s="263">
        <f>O171*H171</f>
        <v>0</v>
      </c>
      <c r="Q171" s="263">
        <v>0</v>
      </c>
      <c r="R171" s="263">
        <f>Q171*H171</f>
        <v>0</v>
      </c>
      <c r="S171" s="263">
        <v>0</v>
      </c>
      <c r="T171" s="264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5" t="s">
        <v>247</v>
      </c>
      <c r="AT171" s="265" t="s">
        <v>589</v>
      </c>
      <c r="AU171" s="265" t="s">
        <v>87</v>
      </c>
      <c r="AY171" s="18" t="s">
        <v>211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87</v>
      </c>
      <c r="BK171" s="155">
        <f>ROUND(I171*H171,2)</f>
        <v>0</v>
      </c>
      <c r="BL171" s="18" t="s">
        <v>100</v>
      </c>
      <c r="BM171" s="265" t="s">
        <v>3906</v>
      </c>
    </row>
    <row r="172" spans="1:65" s="2" customFormat="1" ht="16.5" customHeight="1">
      <c r="A172" s="41"/>
      <c r="B172" s="42"/>
      <c r="C172" s="317" t="s">
        <v>669</v>
      </c>
      <c r="D172" s="317" t="s">
        <v>589</v>
      </c>
      <c r="E172" s="318" t="s">
        <v>3907</v>
      </c>
      <c r="F172" s="319" t="s">
        <v>3908</v>
      </c>
      <c r="G172" s="320" t="s">
        <v>1220</v>
      </c>
      <c r="H172" s="321">
        <v>7</v>
      </c>
      <c r="I172" s="322"/>
      <c r="J172" s="323">
        <f>ROUND(I172*H172,2)</f>
        <v>0</v>
      </c>
      <c r="K172" s="324"/>
      <c r="L172" s="325"/>
      <c r="M172" s="326" t="s">
        <v>1</v>
      </c>
      <c r="N172" s="327" t="s">
        <v>46</v>
      </c>
      <c r="O172" s="94"/>
      <c r="P172" s="263">
        <f>O172*H172</f>
        <v>0</v>
      </c>
      <c r="Q172" s="263">
        <v>0</v>
      </c>
      <c r="R172" s="263">
        <f>Q172*H172</f>
        <v>0</v>
      </c>
      <c r="S172" s="263">
        <v>0</v>
      </c>
      <c r="T172" s="264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5" t="s">
        <v>247</v>
      </c>
      <c r="AT172" s="265" t="s">
        <v>589</v>
      </c>
      <c r="AU172" s="265" t="s">
        <v>87</v>
      </c>
      <c r="AY172" s="18" t="s">
        <v>211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8" t="s">
        <v>87</v>
      </c>
      <c r="BK172" s="155">
        <f>ROUND(I172*H172,2)</f>
        <v>0</v>
      </c>
      <c r="BL172" s="18" t="s">
        <v>100</v>
      </c>
      <c r="BM172" s="265" t="s">
        <v>3909</v>
      </c>
    </row>
    <row r="173" spans="1:65" s="2" customFormat="1" ht="16.5" customHeight="1">
      <c r="A173" s="41"/>
      <c r="B173" s="42"/>
      <c r="C173" s="317" t="s">
        <v>676</v>
      </c>
      <c r="D173" s="317" t="s">
        <v>589</v>
      </c>
      <c r="E173" s="318" t="s">
        <v>3910</v>
      </c>
      <c r="F173" s="319" t="s">
        <v>3911</v>
      </c>
      <c r="G173" s="320" t="s">
        <v>1220</v>
      </c>
      <c r="H173" s="321">
        <v>11</v>
      </c>
      <c r="I173" s="322"/>
      <c r="J173" s="323">
        <f>ROUND(I173*H173,2)</f>
        <v>0</v>
      </c>
      <c r="K173" s="324"/>
      <c r="L173" s="325"/>
      <c r="M173" s="326" t="s">
        <v>1</v>
      </c>
      <c r="N173" s="327" t="s">
        <v>46</v>
      </c>
      <c r="O173" s="94"/>
      <c r="P173" s="263">
        <f>O173*H173</f>
        <v>0</v>
      </c>
      <c r="Q173" s="263">
        <v>0</v>
      </c>
      <c r="R173" s="263">
        <f>Q173*H173</f>
        <v>0</v>
      </c>
      <c r="S173" s="263">
        <v>0</v>
      </c>
      <c r="T173" s="264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65" t="s">
        <v>247</v>
      </c>
      <c r="AT173" s="265" t="s">
        <v>589</v>
      </c>
      <c r="AU173" s="265" t="s">
        <v>87</v>
      </c>
      <c r="AY173" s="18" t="s">
        <v>211</v>
      </c>
      <c r="BE173" s="155">
        <f>IF(N173="základní",J173,0)</f>
        <v>0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8" t="s">
        <v>87</v>
      </c>
      <c r="BK173" s="155">
        <f>ROUND(I173*H173,2)</f>
        <v>0</v>
      </c>
      <c r="BL173" s="18" t="s">
        <v>100</v>
      </c>
      <c r="BM173" s="265" t="s">
        <v>3912</v>
      </c>
    </row>
    <row r="174" spans="1:65" s="2" customFormat="1" ht="16.5" customHeight="1">
      <c r="A174" s="41"/>
      <c r="B174" s="42"/>
      <c r="C174" s="317" t="s">
        <v>681</v>
      </c>
      <c r="D174" s="317" t="s">
        <v>589</v>
      </c>
      <c r="E174" s="318" t="s">
        <v>3913</v>
      </c>
      <c r="F174" s="319" t="s">
        <v>3914</v>
      </c>
      <c r="G174" s="320" t="s">
        <v>1220</v>
      </c>
      <c r="H174" s="321">
        <v>3</v>
      </c>
      <c r="I174" s="322"/>
      <c r="J174" s="323">
        <f>ROUND(I174*H174,2)</f>
        <v>0</v>
      </c>
      <c r="K174" s="324"/>
      <c r="L174" s="325"/>
      <c r="M174" s="326" t="s">
        <v>1</v>
      </c>
      <c r="N174" s="327" t="s">
        <v>46</v>
      </c>
      <c r="O174" s="94"/>
      <c r="P174" s="263">
        <f>O174*H174</f>
        <v>0</v>
      </c>
      <c r="Q174" s="263">
        <v>0</v>
      </c>
      <c r="R174" s="263">
        <f>Q174*H174</f>
        <v>0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247</v>
      </c>
      <c r="AT174" s="265" t="s">
        <v>589</v>
      </c>
      <c r="AU174" s="265" t="s">
        <v>87</v>
      </c>
      <c r="AY174" s="18" t="s">
        <v>211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87</v>
      </c>
      <c r="BK174" s="155">
        <f>ROUND(I174*H174,2)</f>
        <v>0</v>
      </c>
      <c r="BL174" s="18" t="s">
        <v>100</v>
      </c>
      <c r="BM174" s="265" t="s">
        <v>3915</v>
      </c>
    </row>
    <row r="175" spans="1:65" s="2" customFormat="1" ht="16.5" customHeight="1">
      <c r="A175" s="41"/>
      <c r="B175" s="42"/>
      <c r="C175" s="317" t="s">
        <v>685</v>
      </c>
      <c r="D175" s="317" t="s">
        <v>589</v>
      </c>
      <c r="E175" s="318" t="s">
        <v>3916</v>
      </c>
      <c r="F175" s="319" t="s">
        <v>3917</v>
      </c>
      <c r="G175" s="320" t="s">
        <v>1220</v>
      </c>
      <c r="H175" s="321">
        <v>8</v>
      </c>
      <c r="I175" s="322"/>
      <c r="J175" s="323">
        <f>ROUND(I175*H175,2)</f>
        <v>0</v>
      </c>
      <c r="K175" s="324"/>
      <c r="L175" s="325"/>
      <c r="M175" s="326" t="s">
        <v>1</v>
      </c>
      <c r="N175" s="327" t="s">
        <v>46</v>
      </c>
      <c r="O175" s="94"/>
      <c r="P175" s="263">
        <f>O175*H175</f>
        <v>0</v>
      </c>
      <c r="Q175" s="263">
        <v>0</v>
      </c>
      <c r="R175" s="263">
        <f>Q175*H175</f>
        <v>0</v>
      </c>
      <c r="S175" s="263">
        <v>0</v>
      </c>
      <c r="T175" s="264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65" t="s">
        <v>247</v>
      </c>
      <c r="AT175" s="265" t="s">
        <v>589</v>
      </c>
      <c r="AU175" s="265" t="s">
        <v>87</v>
      </c>
      <c r="AY175" s="18" t="s">
        <v>211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8" t="s">
        <v>87</v>
      </c>
      <c r="BK175" s="155">
        <f>ROUND(I175*H175,2)</f>
        <v>0</v>
      </c>
      <c r="BL175" s="18" t="s">
        <v>100</v>
      </c>
      <c r="BM175" s="265" t="s">
        <v>3918</v>
      </c>
    </row>
    <row r="176" spans="1:65" s="2" customFormat="1" ht="16.5" customHeight="1">
      <c r="A176" s="41"/>
      <c r="B176" s="42"/>
      <c r="C176" s="317" t="s">
        <v>690</v>
      </c>
      <c r="D176" s="317" t="s">
        <v>589</v>
      </c>
      <c r="E176" s="318" t="s">
        <v>3919</v>
      </c>
      <c r="F176" s="319" t="s">
        <v>3920</v>
      </c>
      <c r="G176" s="320" t="s">
        <v>1220</v>
      </c>
      <c r="H176" s="321">
        <v>3</v>
      </c>
      <c r="I176" s="322"/>
      <c r="J176" s="323">
        <f>ROUND(I176*H176,2)</f>
        <v>0</v>
      </c>
      <c r="K176" s="324"/>
      <c r="L176" s="325"/>
      <c r="M176" s="326" t="s">
        <v>1</v>
      </c>
      <c r="N176" s="327" t="s">
        <v>46</v>
      </c>
      <c r="O176" s="94"/>
      <c r="P176" s="263">
        <f>O176*H176</f>
        <v>0</v>
      </c>
      <c r="Q176" s="263">
        <v>0</v>
      </c>
      <c r="R176" s="263">
        <f>Q176*H176</f>
        <v>0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247</v>
      </c>
      <c r="AT176" s="265" t="s">
        <v>589</v>
      </c>
      <c r="AU176" s="265" t="s">
        <v>87</v>
      </c>
      <c r="AY176" s="18" t="s">
        <v>211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87</v>
      </c>
      <c r="BK176" s="155">
        <f>ROUND(I176*H176,2)</f>
        <v>0</v>
      </c>
      <c r="BL176" s="18" t="s">
        <v>100</v>
      </c>
      <c r="BM176" s="265" t="s">
        <v>3921</v>
      </c>
    </row>
    <row r="177" spans="1:65" s="2" customFormat="1" ht="16.5" customHeight="1">
      <c r="A177" s="41"/>
      <c r="B177" s="42"/>
      <c r="C177" s="317" t="s">
        <v>694</v>
      </c>
      <c r="D177" s="317" t="s">
        <v>589</v>
      </c>
      <c r="E177" s="318" t="s">
        <v>3922</v>
      </c>
      <c r="F177" s="319" t="s">
        <v>3923</v>
      </c>
      <c r="G177" s="320" t="s">
        <v>1220</v>
      </c>
      <c r="H177" s="321">
        <v>1</v>
      </c>
      <c r="I177" s="322"/>
      <c r="J177" s="323">
        <f>ROUND(I177*H177,2)</f>
        <v>0</v>
      </c>
      <c r="K177" s="324"/>
      <c r="L177" s="325"/>
      <c r="M177" s="326" t="s">
        <v>1</v>
      </c>
      <c r="N177" s="327" t="s">
        <v>46</v>
      </c>
      <c r="O177" s="94"/>
      <c r="P177" s="263">
        <f>O177*H177</f>
        <v>0</v>
      </c>
      <c r="Q177" s="263">
        <v>0</v>
      </c>
      <c r="R177" s="263">
        <f>Q177*H177</f>
        <v>0</v>
      </c>
      <c r="S177" s="263">
        <v>0</v>
      </c>
      <c r="T177" s="264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65" t="s">
        <v>247</v>
      </c>
      <c r="AT177" s="265" t="s">
        <v>589</v>
      </c>
      <c r="AU177" s="265" t="s">
        <v>87</v>
      </c>
      <c r="AY177" s="18" t="s">
        <v>211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8" t="s">
        <v>87</v>
      </c>
      <c r="BK177" s="155">
        <f>ROUND(I177*H177,2)</f>
        <v>0</v>
      </c>
      <c r="BL177" s="18" t="s">
        <v>100</v>
      </c>
      <c r="BM177" s="265" t="s">
        <v>3924</v>
      </c>
    </row>
    <row r="178" spans="1:65" s="2" customFormat="1" ht="16.5" customHeight="1">
      <c r="A178" s="41"/>
      <c r="B178" s="42"/>
      <c r="C178" s="317" t="s">
        <v>699</v>
      </c>
      <c r="D178" s="317" t="s">
        <v>589</v>
      </c>
      <c r="E178" s="318" t="s">
        <v>3925</v>
      </c>
      <c r="F178" s="319" t="s">
        <v>3926</v>
      </c>
      <c r="G178" s="320" t="s">
        <v>1220</v>
      </c>
      <c r="H178" s="321">
        <v>3</v>
      </c>
      <c r="I178" s="322"/>
      <c r="J178" s="323">
        <f>ROUND(I178*H178,2)</f>
        <v>0</v>
      </c>
      <c r="K178" s="324"/>
      <c r="L178" s="325"/>
      <c r="M178" s="326" t="s">
        <v>1</v>
      </c>
      <c r="N178" s="327" t="s">
        <v>46</v>
      </c>
      <c r="O178" s="94"/>
      <c r="P178" s="263">
        <f>O178*H178</f>
        <v>0</v>
      </c>
      <c r="Q178" s="263">
        <v>0</v>
      </c>
      <c r="R178" s="263">
        <f>Q178*H178</f>
        <v>0</v>
      </c>
      <c r="S178" s="263">
        <v>0</v>
      </c>
      <c r="T178" s="264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5" t="s">
        <v>247</v>
      </c>
      <c r="AT178" s="265" t="s">
        <v>589</v>
      </c>
      <c r="AU178" s="265" t="s">
        <v>87</v>
      </c>
      <c r="AY178" s="18" t="s">
        <v>211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8" t="s">
        <v>87</v>
      </c>
      <c r="BK178" s="155">
        <f>ROUND(I178*H178,2)</f>
        <v>0</v>
      </c>
      <c r="BL178" s="18" t="s">
        <v>100</v>
      </c>
      <c r="BM178" s="265" t="s">
        <v>3927</v>
      </c>
    </row>
    <row r="179" spans="1:65" s="2" customFormat="1" ht="16.5" customHeight="1">
      <c r="A179" s="41"/>
      <c r="B179" s="42"/>
      <c r="C179" s="317" t="s">
        <v>705</v>
      </c>
      <c r="D179" s="317" t="s">
        <v>589</v>
      </c>
      <c r="E179" s="318" t="s">
        <v>3928</v>
      </c>
      <c r="F179" s="319" t="s">
        <v>3929</v>
      </c>
      <c r="G179" s="320" t="s">
        <v>1220</v>
      </c>
      <c r="H179" s="321">
        <v>4</v>
      </c>
      <c r="I179" s="322"/>
      <c r="J179" s="323">
        <f>ROUND(I179*H179,2)</f>
        <v>0</v>
      </c>
      <c r="K179" s="324"/>
      <c r="L179" s="325"/>
      <c r="M179" s="326" t="s">
        <v>1</v>
      </c>
      <c r="N179" s="327" t="s">
        <v>46</v>
      </c>
      <c r="O179" s="94"/>
      <c r="P179" s="263">
        <f>O179*H179</f>
        <v>0</v>
      </c>
      <c r="Q179" s="263">
        <v>0</v>
      </c>
      <c r="R179" s="263">
        <f>Q179*H179</f>
        <v>0</v>
      </c>
      <c r="S179" s="263">
        <v>0</v>
      </c>
      <c r="T179" s="264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5" t="s">
        <v>247</v>
      </c>
      <c r="AT179" s="265" t="s">
        <v>589</v>
      </c>
      <c r="AU179" s="265" t="s">
        <v>87</v>
      </c>
      <c r="AY179" s="18" t="s">
        <v>211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8" t="s">
        <v>87</v>
      </c>
      <c r="BK179" s="155">
        <f>ROUND(I179*H179,2)</f>
        <v>0</v>
      </c>
      <c r="BL179" s="18" t="s">
        <v>100</v>
      </c>
      <c r="BM179" s="265" t="s">
        <v>3930</v>
      </c>
    </row>
    <row r="180" spans="1:65" s="2" customFormat="1" ht="16.5" customHeight="1">
      <c r="A180" s="41"/>
      <c r="B180" s="42"/>
      <c r="C180" s="317" t="s">
        <v>709</v>
      </c>
      <c r="D180" s="317" t="s">
        <v>589</v>
      </c>
      <c r="E180" s="318" t="s">
        <v>3931</v>
      </c>
      <c r="F180" s="319" t="s">
        <v>3932</v>
      </c>
      <c r="G180" s="320" t="s">
        <v>1220</v>
      </c>
      <c r="H180" s="321">
        <v>1</v>
      </c>
      <c r="I180" s="322"/>
      <c r="J180" s="323">
        <f>ROUND(I180*H180,2)</f>
        <v>0</v>
      </c>
      <c r="K180" s="324"/>
      <c r="L180" s="325"/>
      <c r="M180" s="326" t="s">
        <v>1</v>
      </c>
      <c r="N180" s="327" t="s">
        <v>46</v>
      </c>
      <c r="O180" s="94"/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4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5" t="s">
        <v>247</v>
      </c>
      <c r="AT180" s="265" t="s">
        <v>589</v>
      </c>
      <c r="AU180" s="265" t="s">
        <v>87</v>
      </c>
      <c r="AY180" s="18" t="s">
        <v>211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87</v>
      </c>
      <c r="BK180" s="155">
        <f>ROUND(I180*H180,2)</f>
        <v>0</v>
      </c>
      <c r="BL180" s="18" t="s">
        <v>100</v>
      </c>
      <c r="BM180" s="265" t="s">
        <v>3933</v>
      </c>
    </row>
    <row r="181" spans="1:65" s="2" customFormat="1" ht="16.5" customHeight="1">
      <c r="A181" s="41"/>
      <c r="B181" s="42"/>
      <c r="C181" s="317" t="s">
        <v>713</v>
      </c>
      <c r="D181" s="317" t="s">
        <v>589</v>
      </c>
      <c r="E181" s="318" t="s">
        <v>3934</v>
      </c>
      <c r="F181" s="319" t="s">
        <v>3935</v>
      </c>
      <c r="G181" s="320" t="s">
        <v>1220</v>
      </c>
      <c r="H181" s="321">
        <v>2</v>
      </c>
      <c r="I181" s="322"/>
      <c r="J181" s="323">
        <f>ROUND(I181*H181,2)</f>
        <v>0</v>
      </c>
      <c r="K181" s="324"/>
      <c r="L181" s="325"/>
      <c r="M181" s="326" t="s">
        <v>1</v>
      </c>
      <c r="N181" s="327" t="s">
        <v>46</v>
      </c>
      <c r="O181" s="94"/>
      <c r="P181" s="263">
        <f>O181*H181</f>
        <v>0</v>
      </c>
      <c r="Q181" s="263">
        <v>0</v>
      </c>
      <c r="R181" s="263">
        <f>Q181*H181</f>
        <v>0</v>
      </c>
      <c r="S181" s="263">
        <v>0</v>
      </c>
      <c r="T181" s="264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5" t="s">
        <v>247</v>
      </c>
      <c r="AT181" s="265" t="s">
        <v>589</v>
      </c>
      <c r="AU181" s="265" t="s">
        <v>87</v>
      </c>
      <c r="AY181" s="18" t="s">
        <v>211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87</v>
      </c>
      <c r="BK181" s="155">
        <f>ROUND(I181*H181,2)</f>
        <v>0</v>
      </c>
      <c r="BL181" s="18" t="s">
        <v>100</v>
      </c>
      <c r="BM181" s="265" t="s">
        <v>3936</v>
      </c>
    </row>
    <row r="182" spans="1:65" s="2" customFormat="1" ht="16.5" customHeight="1">
      <c r="A182" s="41"/>
      <c r="B182" s="42"/>
      <c r="C182" s="317" t="s">
        <v>718</v>
      </c>
      <c r="D182" s="317" t="s">
        <v>589</v>
      </c>
      <c r="E182" s="318" t="s">
        <v>3937</v>
      </c>
      <c r="F182" s="319" t="s">
        <v>3938</v>
      </c>
      <c r="G182" s="320" t="s">
        <v>1220</v>
      </c>
      <c r="H182" s="321">
        <v>1</v>
      </c>
      <c r="I182" s="322"/>
      <c r="J182" s="323">
        <f>ROUND(I182*H182,2)</f>
        <v>0</v>
      </c>
      <c r="K182" s="324"/>
      <c r="L182" s="325"/>
      <c r="M182" s="326" t="s">
        <v>1</v>
      </c>
      <c r="N182" s="327" t="s">
        <v>46</v>
      </c>
      <c r="O182" s="94"/>
      <c r="P182" s="263">
        <f>O182*H182</f>
        <v>0</v>
      </c>
      <c r="Q182" s="263">
        <v>0</v>
      </c>
      <c r="R182" s="263">
        <f>Q182*H182</f>
        <v>0</v>
      </c>
      <c r="S182" s="263">
        <v>0</v>
      </c>
      <c r="T182" s="264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65" t="s">
        <v>247</v>
      </c>
      <c r="AT182" s="265" t="s">
        <v>589</v>
      </c>
      <c r="AU182" s="265" t="s">
        <v>87</v>
      </c>
      <c r="AY182" s="18" t="s">
        <v>211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8" t="s">
        <v>87</v>
      </c>
      <c r="BK182" s="155">
        <f>ROUND(I182*H182,2)</f>
        <v>0</v>
      </c>
      <c r="BL182" s="18" t="s">
        <v>100</v>
      </c>
      <c r="BM182" s="265" t="s">
        <v>3939</v>
      </c>
    </row>
    <row r="183" spans="1:65" s="2" customFormat="1" ht="21.75" customHeight="1">
      <c r="A183" s="41"/>
      <c r="B183" s="42"/>
      <c r="C183" s="317" t="s">
        <v>723</v>
      </c>
      <c r="D183" s="317" t="s">
        <v>589</v>
      </c>
      <c r="E183" s="318" t="s">
        <v>3940</v>
      </c>
      <c r="F183" s="319" t="s">
        <v>3941</v>
      </c>
      <c r="G183" s="320" t="s">
        <v>1220</v>
      </c>
      <c r="H183" s="321">
        <v>7</v>
      </c>
      <c r="I183" s="322"/>
      <c r="J183" s="323">
        <f>ROUND(I183*H183,2)</f>
        <v>0</v>
      </c>
      <c r="K183" s="324"/>
      <c r="L183" s="325"/>
      <c r="M183" s="326" t="s">
        <v>1</v>
      </c>
      <c r="N183" s="327" t="s">
        <v>46</v>
      </c>
      <c r="O183" s="94"/>
      <c r="P183" s="263">
        <f>O183*H183</f>
        <v>0</v>
      </c>
      <c r="Q183" s="263">
        <v>0</v>
      </c>
      <c r="R183" s="263">
        <f>Q183*H183</f>
        <v>0</v>
      </c>
      <c r="S183" s="263">
        <v>0</v>
      </c>
      <c r="T183" s="264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5" t="s">
        <v>247</v>
      </c>
      <c r="AT183" s="265" t="s">
        <v>589</v>
      </c>
      <c r="AU183" s="265" t="s">
        <v>87</v>
      </c>
      <c r="AY183" s="18" t="s">
        <v>211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8" t="s">
        <v>87</v>
      </c>
      <c r="BK183" s="155">
        <f>ROUND(I183*H183,2)</f>
        <v>0</v>
      </c>
      <c r="BL183" s="18" t="s">
        <v>100</v>
      </c>
      <c r="BM183" s="265" t="s">
        <v>3942</v>
      </c>
    </row>
    <row r="184" spans="1:65" s="2" customFormat="1" ht="21.75" customHeight="1">
      <c r="A184" s="41"/>
      <c r="B184" s="42"/>
      <c r="C184" s="317" t="s">
        <v>732</v>
      </c>
      <c r="D184" s="317" t="s">
        <v>589</v>
      </c>
      <c r="E184" s="318" t="s">
        <v>3943</v>
      </c>
      <c r="F184" s="319" t="s">
        <v>3944</v>
      </c>
      <c r="G184" s="320" t="s">
        <v>1220</v>
      </c>
      <c r="H184" s="321">
        <v>3</v>
      </c>
      <c r="I184" s="322"/>
      <c r="J184" s="323">
        <f>ROUND(I184*H184,2)</f>
        <v>0</v>
      </c>
      <c r="K184" s="324"/>
      <c r="L184" s="325"/>
      <c r="M184" s="326" t="s">
        <v>1</v>
      </c>
      <c r="N184" s="327" t="s">
        <v>46</v>
      </c>
      <c r="O184" s="94"/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4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5" t="s">
        <v>247</v>
      </c>
      <c r="AT184" s="265" t="s">
        <v>589</v>
      </c>
      <c r="AU184" s="265" t="s">
        <v>87</v>
      </c>
      <c r="AY184" s="18" t="s">
        <v>211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87</v>
      </c>
      <c r="BK184" s="155">
        <f>ROUND(I184*H184,2)</f>
        <v>0</v>
      </c>
      <c r="BL184" s="18" t="s">
        <v>100</v>
      </c>
      <c r="BM184" s="265" t="s">
        <v>3945</v>
      </c>
    </row>
    <row r="185" spans="1:65" s="2" customFormat="1" ht="21.75" customHeight="1">
      <c r="A185" s="41"/>
      <c r="B185" s="42"/>
      <c r="C185" s="317" t="s">
        <v>738</v>
      </c>
      <c r="D185" s="317" t="s">
        <v>589</v>
      </c>
      <c r="E185" s="318" t="s">
        <v>3946</v>
      </c>
      <c r="F185" s="319" t="s">
        <v>3947</v>
      </c>
      <c r="G185" s="320" t="s">
        <v>1220</v>
      </c>
      <c r="H185" s="321">
        <v>3</v>
      </c>
      <c r="I185" s="322"/>
      <c r="J185" s="323">
        <f>ROUND(I185*H185,2)</f>
        <v>0</v>
      </c>
      <c r="K185" s="324"/>
      <c r="L185" s="325"/>
      <c r="M185" s="326" t="s">
        <v>1</v>
      </c>
      <c r="N185" s="327" t="s">
        <v>46</v>
      </c>
      <c r="O185" s="94"/>
      <c r="P185" s="263">
        <f>O185*H185</f>
        <v>0</v>
      </c>
      <c r="Q185" s="263">
        <v>0</v>
      </c>
      <c r="R185" s="263">
        <f>Q185*H185</f>
        <v>0</v>
      </c>
      <c r="S185" s="263">
        <v>0</v>
      </c>
      <c r="T185" s="264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5" t="s">
        <v>247</v>
      </c>
      <c r="AT185" s="265" t="s">
        <v>589</v>
      </c>
      <c r="AU185" s="265" t="s">
        <v>87</v>
      </c>
      <c r="AY185" s="18" t="s">
        <v>211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8" t="s">
        <v>87</v>
      </c>
      <c r="BK185" s="155">
        <f>ROUND(I185*H185,2)</f>
        <v>0</v>
      </c>
      <c r="BL185" s="18" t="s">
        <v>100</v>
      </c>
      <c r="BM185" s="265" t="s">
        <v>3948</v>
      </c>
    </row>
    <row r="186" spans="1:65" s="2" customFormat="1" ht="21.75" customHeight="1">
      <c r="A186" s="41"/>
      <c r="B186" s="42"/>
      <c r="C186" s="317" t="s">
        <v>742</v>
      </c>
      <c r="D186" s="317" t="s">
        <v>589</v>
      </c>
      <c r="E186" s="318" t="s">
        <v>3949</v>
      </c>
      <c r="F186" s="319" t="s">
        <v>3950</v>
      </c>
      <c r="G186" s="320" t="s">
        <v>1220</v>
      </c>
      <c r="H186" s="321">
        <v>1</v>
      </c>
      <c r="I186" s="322"/>
      <c r="J186" s="323">
        <f>ROUND(I186*H186,2)</f>
        <v>0</v>
      </c>
      <c r="K186" s="324"/>
      <c r="L186" s="325"/>
      <c r="M186" s="326" t="s">
        <v>1</v>
      </c>
      <c r="N186" s="327" t="s">
        <v>46</v>
      </c>
      <c r="O186" s="94"/>
      <c r="P186" s="263">
        <f>O186*H186</f>
        <v>0</v>
      </c>
      <c r="Q186" s="263">
        <v>0</v>
      </c>
      <c r="R186" s="263">
        <f>Q186*H186</f>
        <v>0</v>
      </c>
      <c r="S186" s="263">
        <v>0</v>
      </c>
      <c r="T186" s="264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5" t="s">
        <v>247</v>
      </c>
      <c r="AT186" s="265" t="s">
        <v>589</v>
      </c>
      <c r="AU186" s="265" t="s">
        <v>87</v>
      </c>
      <c r="AY186" s="18" t="s">
        <v>211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8" t="s">
        <v>87</v>
      </c>
      <c r="BK186" s="155">
        <f>ROUND(I186*H186,2)</f>
        <v>0</v>
      </c>
      <c r="BL186" s="18" t="s">
        <v>100</v>
      </c>
      <c r="BM186" s="265" t="s">
        <v>3951</v>
      </c>
    </row>
    <row r="187" spans="1:65" s="2" customFormat="1" ht="21.75" customHeight="1">
      <c r="A187" s="41"/>
      <c r="B187" s="42"/>
      <c r="C187" s="317" t="s">
        <v>746</v>
      </c>
      <c r="D187" s="317" t="s">
        <v>589</v>
      </c>
      <c r="E187" s="318" t="s">
        <v>3952</v>
      </c>
      <c r="F187" s="319" t="s">
        <v>3953</v>
      </c>
      <c r="G187" s="320" t="s">
        <v>1220</v>
      </c>
      <c r="H187" s="321">
        <v>1</v>
      </c>
      <c r="I187" s="322"/>
      <c r="J187" s="323">
        <f>ROUND(I187*H187,2)</f>
        <v>0</v>
      </c>
      <c r="K187" s="324"/>
      <c r="L187" s="325"/>
      <c r="M187" s="326" t="s">
        <v>1</v>
      </c>
      <c r="N187" s="327" t="s">
        <v>46</v>
      </c>
      <c r="O187" s="94"/>
      <c r="P187" s="263">
        <f>O187*H187</f>
        <v>0</v>
      </c>
      <c r="Q187" s="263">
        <v>0</v>
      </c>
      <c r="R187" s="263">
        <f>Q187*H187</f>
        <v>0</v>
      </c>
      <c r="S187" s="263">
        <v>0</v>
      </c>
      <c r="T187" s="264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65" t="s">
        <v>247</v>
      </c>
      <c r="AT187" s="265" t="s">
        <v>589</v>
      </c>
      <c r="AU187" s="265" t="s">
        <v>87</v>
      </c>
      <c r="AY187" s="18" t="s">
        <v>211</v>
      </c>
      <c r="BE187" s="155">
        <f>IF(N187="základní",J187,0)</f>
        <v>0</v>
      </c>
      <c r="BF187" s="155">
        <f>IF(N187="snížená",J187,0)</f>
        <v>0</v>
      </c>
      <c r="BG187" s="155">
        <f>IF(N187="zákl. přenesená",J187,0)</f>
        <v>0</v>
      </c>
      <c r="BH187" s="155">
        <f>IF(N187="sníž. přenesená",J187,0)</f>
        <v>0</v>
      </c>
      <c r="BI187" s="155">
        <f>IF(N187="nulová",J187,0)</f>
        <v>0</v>
      </c>
      <c r="BJ187" s="18" t="s">
        <v>87</v>
      </c>
      <c r="BK187" s="155">
        <f>ROUND(I187*H187,2)</f>
        <v>0</v>
      </c>
      <c r="BL187" s="18" t="s">
        <v>100</v>
      </c>
      <c r="BM187" s="265" t="s">
        <v>3954</v>
      </c>
    </row>
    <row r="188" spans="1:65" s="2" customFormat="1" ht="21.75" customHeight="1">
      <c r="A188" s="41"/>
      <c r="B188" s="42"/>
      <c r="C188" s="317" t="s">
        <v>760</v>
      </c>
      <c r="D188" s="317" t="s">
        <v>589</v>
      </c>
      <c r="E188" s="318" t="s">
        <v>3955</v>
      </c>
      <c r="F188" s="319" t="s">
        <v>3956</v>
      </c>
      <c r="G188" s="320" t="s">
        <v>1220</v>
      </c>
      <c r="H188" s="321">
        <v>1</v>
      </c>
      <c r="I188" s="322"/>
      <c r="J188" s="323">
        <f>ROUND(I188*H188,2)</f>
        <v>0</v>
      </c>
      <c r="K188" s="324"/>
      <c r="L188" s="325"/>
      <c r="M188" s="326" t="s">
        <v>1</v>
      </c>
      <c r="N188" s="327" t="s">
        <v>46</v>
      </c>
      <c r="O188" s="94"/>
      <c r="P188" s="263">
        <f>O188*H188</f>
        <v>0</v>
      </c>
      <c r="Q188" s="263">
        <v>0</v>
      </c>
      <c r="R188" s="263">
        <f>Q188*H188</f>
        <v>0</v>
      </c>
      <c r="S188" s="263">
        <v>0</v>
      </c>
      <c r="T188" s="264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65" t="s">
        <v>247</v>
      </c>
      <c r="AT188" s="265" t="s">
        <v>589</v>
      </c>
      <c r="AU188" s="265" t="s">
        <v>87</v>
      </c>
      <c r="AY188" s="18" t="s">
        <v>211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8" t="s">
        <v>87</v>
      </c>
      <c r="BK188" s="155">
        <f>ROUND(I188*H188,2)</f>
        <v>0</v>
      </c>
      <c r="BL188" s="18" t="s">
        <v>100</v>
      </c>
      <c r="BM188" s="265" t="s">
        <v>3957</v>
      </c>
    </row>
    <row r="189" spans="1:65" s="2" customFormat="1" ht="16.5" customHeight="1">
      <c r="A189" s="41"/>
      <c r="B189" s="42"/>
      <c r="C189" s="317" t="s">
        <v>765</v>
      </c>
      <c r="D189" s="317" t="s">
        <v>589</v>
      </c>
      <c r="E189" s="318" t="s">
        <v>3958</v>
      </c>
      <c r="F189" s="319" t="s">
        <v>3959</v>
      </c>
      <c r="G189" s="320" t="s">
        <v>1220</v>
      </c>
      <c r="H189" s="321">
        <v>8</v>
      </c>
      <c r="I189" s="322"/>
      <c r="J189" s="323">
        <f>ROUND(I189*H189,2)</f>
        <v>0</v>
      </c>
      <c r="K189" s="324"/>
      <c r="L189" s="325"/>
      <c r="M189" s="326" t="s">
        <v>1</v>
      </c>
      <c r="N189" s="327" t="s">
        <v>46</v>
      </c>
      <c r="O189" s="94"/>
      <c r="P189" s="263">
        <f>O189*H189</f>
        <v>0</v>
      </c>
      <c r="Q189" s="263">
        <v>0</v>
      </c>
      <c r="R189" s="263">
        <f>Q189*H189</f>
        <v>0</v>
      </c>
      <c r="S189" s="263">
        <v>0</v>
      </c>
      <c r="T189" s="264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5" t="s">
        <v>247</v>
      </c>
      <c r="AT189" s="265" t="s">
        <v>589</v>
      </c>
      <c r="AU189" s="265" t="s">
        <v>87</v>
      </c>
      <c r="AY189" s="18" t="s">
        <v>211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87</v>
      </c>
      <c r="BK189" s="155">
        <f>ROUND(I189*H189,2)</f>
        <v>0</v>
      </c>
      <c r="BL189" s="18" t="s">
        <v>100</v>
      </c>
      <c r="BM189" s="265" t="s">
        <v>3960</v>
      </c>
    </row>
    <row r="190" spans="1:65" s="2" customFormat="1" ht="16.5" customHeight="1">
      <c r="A190" s="41"/>
      <c r="B190" s="42"/>
      <c r="C190" s="317" t="s">
        <v>770</v>
      </c>
      <c r="D190" s="317" t="s">
        <v>589</v>
      </c>
      <c r="E190" s="318" t="s">
        <v>3961</v>
      </c>
      <c r="F190" s="319" t="s">
        <v>3962</v>
      </c>
      <c r="G190" s="320" t="s">
        <v>1220</v>
      </c>
      <c r="H190" s="321">
        <v>3</v>
      </c>
      <c r="I190" s="322"/>
      <c r="J190" s="323">
        <f>ROUND(I190*H190,2)</f>
        <v>0</v>
      </c>
      <c r="K190" s="324"/>
      <c r="L190" s="325"/>
      <c r="M190" s="326" t="s">
        <v>1</v>
      </c>
      <c r="N190" s="327" t="s">
        <v>46</v>
      </c>
      <c r="O190" s="94"/>
      <c r="P190" s="263">
        <f>O190*H190</f>
        <v>0</v>
      </c>
      <c r="Q190" s="263">
        <v>0</v>
      </c>
      <c r="R190" s="263">
        <f>Q190*H190</f>
        <v>0</v>
      </c>
      <c r="S190" s="263">
        <v>0</v>
      </c>
      <c r="T190" s="264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65" t="s">
        <v>247</v>
      </c>
      <c r="AT190" s="265" t="s">
        <v>589</v>
      </c>
      <c r="AU190" s="265" t="s">
        <v>87</v>
      </c>
      <c r="AY190" s="18" t="s">
        <v>211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8" t="s">
        <v>87</v>
      </c>
      <c r="BK190" s="155">
        <f>ROUND(I190*H190,2)</f>
        <v>0</v>
      </c>
      <c r="BL190" s="18" t="s">
        <v>100</v>
      </c>
      <c r="BM190" s="265" t="s">
        <v>3963</v>
      </c>
    </row>
    <row r="191" spans="1:65" s="2" customFormat="1" ht="16.5" customHeight="1">
      <c r="A191" s="41"/>
      <c r="B191" s="42"/>
      <c r="C191" s="317" t="s">
        <v>774</v>
      </c>
      <c r="D191" s="317" t="s">
        <v>589</v>
      </c>
      <c r="E191" s="318" t="s">
        <v>3964</v>
      </c>
      <c r="F191" s="319" t="s">
        <v>3965</v>
      </c>
      <c r="G191" s="320" t="s">
        <v>1220</v>
      </c>
      <c r="H191" s="321">
        <v>9</v>
      </c>
      <c r="I191" s="322"/>
      <c r="J191" s="323">
        <f>ROUND(I191*H191,2)</f>
        <v>0</v>
      </c>
      <c r="K191" s="324"/>
      <c r="L191" s="325"/>
      <c r="M191" s="326" t="s">
        <v>1</v>
      </c>
      <c r="N191" s="327" t="s">
        <v>46</v>
      </c>
      <c r="O191" s="94"/>
      <c r="P191" s="263">
        <f>O191*H191</f>
        <v>0</v>
      </c>
      <c r="Q191" s="263">
        <v>0</v>
      </c>
      <c r="R191" s="263">
        <f>Q191*H191</f>
        <v>0</v>
      </c>
      <c r="S191" s="263">
        <v>0</v>
      </c>
      <c r="T191" s="264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5" t="s">
        <v>247</v>
      </c>
      <c r="AT191" s="265" t="s">
        <v>589</v>
      </c>
      <c r="AU191" s="265" t="s">
        <v>87</v>
      </c>
      <c r="AY191" s="18" t="s">
        <v>211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8" t="s">
        <v>87</v>
      </c>
      <c r="BK191" s="155">
        <f>ROUND(I191*H191,2)</f>
        <v>0</v>
      </c>
      <c r="BL191" s="18" t="s">
        <v>100</v>
      </c>
      <c r="BM191" s="265" t="s">
        <v>3966</v>
      </c>
    </row>
    <row r="192" spans="1:65" s="2" customFormat="1" ht="16.5" customHeight="1">
      <c r="A192" s="41"/>
      <c r="B192" s="42"/>
      <c r="C192" s="317" t="s">
        <v>778</v>
      </c>
      <c r="D192" s="317" t="s">
        <v>589</v>
      </c>
      <c r="E192" s="318" t="s">
        <v>3967</v>
      </c>
      <c r="F192" s="319" t="s">
        <v>3968</v>
      </c>
      <c r="G192" s="320" t="s">
        <v>1220</v>
      </c>
      <c r="H192" s="321">
        <v>2</v>
      </c>
      <c r="I192" s="322"/>
      <c r="J192" s="323">
        <f>ROUND(I192*H192,2)</f>
        <v>0</v>
      </c>
      <c r="K192" s="324"/>
      <c r="L192" s="325"/>
      <c r="M192" s="326" t="s">
        <v>1</v>
      </c>
      <c r="N192" s="327" t="s">
        <v>46</v>
      </c>
      <c r="O192" s="94"/>
      <c r="P192" s="263">
        <f>O192*H192</f>
        <v>0</v>
      </c>
      <c r="Q192" s="263">
        <v>0</v>
      </c>
      <c r="R192" s="263">
        <f>Q192*H192</f>
        <v>0</v>
      </c>
      <c r="S192" s="263">
        <v>0</v>
      </c>
      <c r="T192" s="264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65" t="s">
        <v>247</v>
      </c>
      <c r="AT192" s="265" t="s">
        <v>589</v>
      </c>
      <c r="AU192" s="265" t="s">
        <v>87</v>
      </c>
      <c r="AY192" s="18" t="s">
        <v>211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8" t="s">
        <v>87</v>
      </c>
      <c r="BK192" s="155">
        <f>ROUND(I192*H192,2)</f>
        <v>0</v>
      </c>
      <c r="BL192" s="18" t="s">
        <v>100</v>
      </c>
      <c r="BM192" s="265" t="s">
        <v>3969</v>
      </c>
    </row>
    <row r="193" spans="1:65" s="2" customFormat="1" ht="16.5" customHeight="1">
      <c r="A193" s="41"/>
      <c r="B193" s="42"/>
      <c r="C193" s="317" t="s">
        <v>783</v>
      </c>
      <c r="D193" s="317" t="s">
        <v>589</v>
      </c>
      <c r="E193" s="318" t="s">
        <v>3970</v>
      </c>
      <c r="F193" s="319" t="s">
        <v>3971</v>
      </c>
      <c r="G193" s="320" t="s">
        <v>1220</v>
      </c>
      <c r="H193" s="321">
        <v>12</v>
      </c>
      <c r="I193" s="322"/>
      <c r="J193" s="323">
        <f>ROUND(I193*H193,2)</f>
        <v>0</v>
      </c>
      <c r="K193" s="324"/>
      <c r="L193" s="325"/>
      <c r="M193" s="326" t="s">
        <v>1</v>
      </c>
      <c r="N193" s="327" t="s">
        <v>46</v>
      </c>
      <c r="O193" s="94"/>
      <c r="P193" s="263">
        <f>O193*H193</f>
        <v>0</v>
      </c>
      <c r="Q193" s="263">
        <v>0</v>
      </c>
      <c r="R193" s="263">
        <f>Q193*H193</f>
        <v>0</v>
      </c>
      <c r="S193" s="263">
        <v>0</v>
      </c>
      <c r="T193" s="264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65" t="s">
        <v>247</v>
      </c>
      <c r="AT193" s="265" t="s">
        <v>589</v>
      </c>
      <c r="AU193" s="265" t="s">
        <v>87</v>
      </c>
      <c r="AY193" s="18" t="s">
        <v>211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8" t="s">
        <v>87</v>
      </c>
      <c r="BK193" s="155">
        <f>ROUND(I193*H193,2)</f>
        <v>0</v>
      </c>
      <c r="BL193" s="18" t="s">
        <v>100</v>
      </c>
      <c r="BM193" s="265" t="s">
        <v>3972</v>
      </c>
    </row>
    <row r="194" spans="1:65" s="2" customFormat="1" ht="16.5" customHeight="1">
      <c r="A194" s="41"/>
      <c r="B194" s="42"/>
      <c r="C194" s="317" t="s">
        <v>789</v>
      </c>
      <c r="D194" s="317" t="s">
        <v>589</v>
      </c>
      <c r="E194" s="318" t="s">
        <v>3973</v>
      </c>
      <c r="F194" s="319" t="s">
        <v>3974</v>
      </c>
      <c r="G194" s="320" t="s">
        <v>1220</v>
      </c>
      <c r="H194" s="321">
        <v>1</v>
      </c>
      <c r="I194" s="322"/>
      <c r="J194" s="323">
        <f>ROUND(I194*H194,2)</f>
        <v>0</v>
      </c>
      <c r="K194" s="324"/>
      <c r="L194" s="325"/>
      <c r="M194" s="326" t="s">
        <v>1</v>
      </c>
      <c r="N194" s="327" t="s">
        <v>46</v>
      </c>
      <c r="O194" s="94"/>
      <c r="P194" s="263">
        <f>O194*H194</f>
        <v>0</v>
      </c>
      <c r="Q194" s="263">
        <v>0</v>
      </c>
      <c r="R194" s="263">
        <f>Q194*H194</f>
        <v>0</v>
      </c>
      <c r="S194" s="263">
        <v>0</v>
      </c>
      <c r="T194" s="264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65" t="s">
        <v>247</v>
      </c>
      <c r="AT194" s="265" t="s">
        <v>589</v>
      </c>
      <c r="AU194" s="265" t="s">
        <v>87</v>
      </c>
      <c r="AY194" s="18" t="s">
        <v>211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8" t="s">
        <v>87</v>
      </c>
      <c r="BK194" s="155">
        <f>ROUND(I194*H194,2)</f>
        <v>0</v>
      </c>
      <c r="BL194" s="18" t="s">
        <v>100</v>
      </c>
      <c r="BM194" s="265" t="s">
        <v>3975</v>
      </c>
    </row>
    <row r="195" spans="1:65" s="2" customFormat="1" ht="16.5" customHeight="1">
      <c r="A195" s="41"/>
      <c r="B195" s="42"/>
      <c r="C195" s="317" t="s">
        <v>803</v>
      </c>
      <c r="D195" s="317" t="s">
        <v>589</v>
      </c>
      <c r="E195" s="318" t="s">
        <v>3976</v>
      </c>
      <c r="F195" s="319" t="s">
        <v>3977</v>
      </c>
      <c r="G195" s="320" t="s">
        <v>1220</v>
      </c>
      <c r="H195" s="321">
        <v>2</v>
      </c>
      <c r="I195" s="322"/>
      <c r="J195" s="323">
        <f>ROUND(I195*H195,2)</f>
        <v>0</v>
      </c>
      <c r="K195" s="324"/>
      <c r="L195" s="325"/>
      <c r="M195" s="326" t="s">
        <v>1</v>
      </c>
      <c r="N195" s="327" t="s">
        <v>46</v>
      </c>
      <c r="O195" s="94"/>
      <c r="P195" s="263">
        <f>O195*H195</f>
        <v>0</v>
      </c>
      <c r="Q195" s="263">
        <v>0</v>
      </c>
      <c r="R195" s="263">
        <f>Q195*H195</f>
        <v>0</v>
      </c>
      <c r="S195" s="263">
        <v>0</v>
      </c>
      <c r="T195" s="264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65" t="s">
        <v>247</v>
      </c>
      <c r="AT195" s="265" t="s">
        <v>589</v>
      </c>
      <c r="AU195" s="265" t="s">
        <v>87</v>
      </c>
      <c r="AY195" s="18" t="s">
        <v>211</v>
      </c>
      <c r="BE195" s="155">
        <f>IF(N195="základní",J195,0)</f>
        <v>0</v>
      </c>
      <c r="BF195" s="155">
        <f>IF(N195="snížená",J195,0)</f>
        <v>0</v>
      </c>
      <c r="BG195" s="155">
        <f>IF(N195="zákl. přenesená",J195,0)</f>
        <v>0</v>
      </c>
      <c r="BH195" s="155">
        <f>IF(N195="sníž. přenesená",J195,0)</f>
        <v>0</v>
      </c>
      <c r="BI195" s="155">
        <f>IF(N195="nulová",J195,0)</f>
        <v>0</v>
      </c>
      <c r="BJ195" s="18" t="s">
        <v>87</v>
      </c>
      <c r="BK195" s="155">
        <f>ROUND(I195*H195,2)</f>
        <v>0</v>
      </c>
      <c r="BL195" s="18" t="s">
        <v>100</v>
      </c>
      <c r="BM195" s="265" t="s">
        <v>3978</v>
      </c>
    </row>
    <row r="196" spans="1:65" s="2" customFormat="1" ht="16.5" customHeight="1">
      <c r="A196" s="41"/>
      <c r="B196" s="42"/>
      <c r="C196" s="317" t="s">
        <v>808</v>
      </c>
      <c r="D196" s="317" t="s">
        <v>589</v>
      </c>
      <c r="E196" s="318" t="s">
        <v>3979</v>
      </c>
      <c r="F196" s="319" t="s">
        <v>3980</v>
      </c>
      <c r="G196" s="320" t="s">
        <v>1220</v>
      </c>
      <c r="H196" s="321">
        <v>1</v>
      </c>
      <c r="I196" s="322"/>
      <c r="J196" s="323">
        <f>ROUND(I196*H196,2)</f>
        <v>0</v>
      </c>
      <c r="K196" s="324"/>
      <c r="L196" s="325"/>
      <c r="M196" s="326" t="s">
        <v>1</v>
      </c>
      <c r="N196" s="327" t="s">
        <v>46</v>
      </c>
      <c r="O196" s="94"/>
      <c r="P196" s="263">
        <f>O196*H196</f>
        <v>0</v>
      </c>
      <c r="Q196" s="263">
        <v>0</v>
      </c>
      <c r="R196" s="263">
        <f>Q196*H196</f>
        <v>0</v>
      </c>
      <c r="S196" s="263">
        <v>0</v>
      </c>
      <c r="T196" s="264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5" t="s">
        <v>247</v>
      </c>
      <c r="AT196" s="265" t="s">
        <v>589</v>
      </c>
      <c r="AU196" s="265" t="s">
        <v>87</v>
      </c>
      <c r="AY196" s="18" t="s">
        <v>211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8" t="s">
        <v>87</v>
      </c>
      <c r="BK196" s="155">
        <f>ROUND(I196*H196,2)</f>
        <v>0</v>
      </c>
      <c r="BL196" s="18" t="s">
        <v>100</v>
      </c>
      <c r="BM196" s="265" t="s">
        <v>3981</v>
      </c>
    </row>
    <row r="197" spans="1:65" s="2" customFormat="1" ht="16.5" customHeight="1">
      <c r="A197" s="41"/>
      <c r="B197" s="42"/>
      <c r="C197" s="317" t="s">
        <v>812</v>
      </c>
      <c r="D197" s="317" t="s">
        <v>589</v>
      </c>
      <c r="E197" s="318" t="s">
        <v>3982</v>
      </c>
      <c r="F197" s="319" t="s">
        <v>3983</v>
      </c>
      <c r="G197" s="320" t="s">
        <v>1220</v>
      </c>
      <c r="H197" s="321">
        <v>1</v>
      </c>
      <c r="I197" s="322"/>
      <c r="J197" s="323">
        <f>ROUND(I197*H197,2)</f>
        <v>0</v>
      </c>
      <c r="K197" s="324"/>
      <c r="L197" s="325"/>
      <c r="M197" s="326" t="s">
        <v>1</v>
      </c>
      <c r="N197" s="327" t="s">
        <v>46</v>
      </c>
      <c r="O197" s="94"/>
      <c r="P197" s="263">
        <f>O197*H197</f>
        <v>0</v>
      </c>
      <c r="Q197" s="263">
        <v>0</v>
      </c>
      <c r="R197" s="263">
        <f>Q197*H197</f>
        <v>0</v>
      </c>
      <c r="S197" s="263">
        <v>0</v>
      </c>
      <c r="T197" s="264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65" t="s">
        <v>247</v>
      </c>
      <c r="AT197" s="265" t="s">
        <v>589</v>
      </c>
      <c r="AU197" s="265" t="s">
        <v>87</v>
      </c>
      <c r="AY197" s="18" t="s">
        <v>211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8" t="s">
        <v>87</v>
      </c>
      <c r="BK197" s="155">
        <f>ROUND(I197*H197,2)</f>
        <v>0</v>
      </c>
      <c r="BL197" s="18" t="s">
        <v>100</v>
      </c>
      <c r="BM197" s="265" t="s">
        <v>3984</v>
      </c>
    </row>
    <row r="198" spans="1:65" s="2" customFormat="1" ht="16.5" customHeight="1">
      <c r="A198" s="41"/>
      <c r="B198" s="42"/>
      <c r="C198" s="317" t="s">
        <v>817</v>
      </c>
      <c r="D198" s="317" t="s">
        <v>589</v>
      </c>
      <c r="E198" s="318" t="s">
        <v>3985</v>
      </c>
      <c r="F198" s="319" t="s">
        <v>3986</v>
      </c>
      <c r="G198" s="320" t="s">
        <v>1220</v>
      </c>
      <c r="H198" s="321">
        <v>1</v>
      </c>
      <c r="I198" s="322"/>
      <c r="J198" s="323">
        <f>ROUND(I198*H198,2)</f>
        <v>0</v>
      </c>
      <c r="K198" s="324"/>
      <c r="L198" s="325"/>
      <c r="M198" s="326" t="s">
        <v>1</v>
      </c>
      <c r="N198" s="327" t="s">
        <v>46</v>
      </c>
      <c r="O198" s="94"/>
      <c r="P198" s="263">
        <f>O198*H198</f>
        <v>0</v>
      </c>
      <c r="Q198" s="263">
        <v>0</v>
      </c>
      <c r="R198" s="263">
        <f>Q198*H198</f>
        <v>0</v>
      </c>
      <c r="S198" s="263">
        <v>0</v>
      </c>
      <c r="T198" s="264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5" t="s">
        <v>247</v>
      </c>
      <c r="AT198" s="265" t="s">
        <v>589</v>
      </c>
      <c r="AU198" s="265" t="s">
        <v>87</v>
      </c>
      <c r="AY198" s="18" t="s">
        <v>211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8" t="s">
        <v>87</v>
      </c>
      <c r="BK198" s="155">
        <f>ROUND(I198*H198,2)</f>
        <v>0</v>
      </c>
      <c r="BL198" s="18" t="s">
        <v>100</v>
      </c>
      <c r="BM198" s="265" t="s">
        <v>3987</v>
      </c>
    </row>
    <row r="199" spans="1:65" s="2" customFormat="1" ht="16.5" customHeight="1">
      <c r="A199" s="41"/>
      <c r="B199" s="42"/>
      <c r="C199" s="317" t="s">
        <v>821</v>
      </c>
      <c r="D199" s="317" t="s">
        <v>589</v>
      </c>
      <c r="E199" s="318" t="s">
        <v>3988</v>
      </c>
      <c r="F199" s="319" t="s">
        <v>3989</v>
      </c>
      <c r="G199" s="320" t="s">
        <v>1220</v>
      </c>
      <c r="H199" s="321">
        <v>1</v>
      </c>
      <c r="I199" s="322"/>
      <c r="J199" s="323">
        <f>ROUND(I199*H199,2)</f>
        <v>0</v>
      </c>
      <c r="K199" s="324"/>
      <c r="L199" s="325"/>
      <c r="M199" s="326" t="s">
        <v>1</v>
      </c>
      <c r="N199" s="327" t="s">
        <v>46</v>
      </c>
      <c r="O199" s="94"/>
      <c r="P199" s="263">
        <f>O199*H199</f>
        <v>0</v>
      </c>
      <c r="Q199" s="263">
        <v>0</v>
      </c>
      <c r="R199" s="263">
        <f>Q199*H199</f>
        <v>0</v>
      </c>
      <c r="S199" s="263">
        <v>0</v>
      </c>
      <c r="T199" s="264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65" t="s">
        <v>247</v>
      </c>
      <c r="AT199" s="265" t="s">
        <v>589</v>
      </c>
      <c r="AU199" s="265" t="s">
        <v>87</v>
      </c>
      <c r="AY199" s="18" t="s">
        <v>211</v>
      </c>
      <c r="BE199" s="155">
        <f>IF(N199="základní",J199,0)</f>
        <v>0</v>
      </c>
      <c r="BF199" s="155">
        <f>IF(N199="snížená",J199,0)</f>
        <v>0</v>
      </c>
      <c r="BG199" s="155">
        <f>IF(N199="zákl. přenesená",J199,0)</f>
        <v>0</v>
      </c>
      <c r="BH199" s="155">
        <f>IF(N199="sníž. přenesená",J199,0)</f>
        <v>0</v>
      </c>
      <c r="BI199" s="155">
        <f>IF(N199="nulová",J199,0)</f>
        <v>0</v>
      </c>
      <c r="BJ199" s="18" t="s">
        <v>87</v>
      </c>
      <c r="BK199" s="155">
        <f>ROUND(I199*H199,2)</f>
        <v>0</v>
      </c>
      <c r="BL199" s="18" t="s">
        <v>100</v>
      </c>
      <c r="BM199" s="265" t="s">
        <v>3990</v>
      </c>
    </row>
    <row r="200" spans="1:65" s="2" customFormat="1" ht="21.75" customHeight="1">
      <c r="A200" s="41"/>
      <c r="B200" s="42"/>
      <c r="C200" s="317" t="s">
        <v>826</v>
      </c>
      <c r="D200" s="317" t="s">
        <v>589</v>
      </c>
      <c r="E200" s="318" t="s">
        <v>3991</v>
      </c>
      <c r="F200" s="319" t="s">
        <v>3992</v>
      </c>
      <c r="G200" s="320" t="s">
        <v>217</v>
      </c>
      <c r="H200" s="321">
        <v>1</v>
      </c>
      <c r="I200" s="322"/>
      <c r="J200" s="323">
        <f>ROUND(I200*H200,2)</f>
        <v>0</v>
      </c>
      <c r="K200" s="324"/>
      <c r="L200" s="325"/>
      <c r="M200" s="326" t="s">
        <v>1</v>
      </c>
      <c r="N200" s="327" t="s">
        <v>46</v>
      </c>
      <c r="O200" s="94"/>
      <c r="P200" s="263">
        <f>O200*H200</f>
        <v>0</v>
      </c>
      <c r="Q200" s="263">
        <v>0</v>
      </c>
      <c r="R200" s="263">
        <f>Q200*H200</f>
        <v>0</v>
      </c>
      <c r="S200" s="263">
        <v>0</v>
      </c>
      <c r="T200" s="264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5" t="s">
        <v>247</v>
      </c>
      <c r="AT200" s="265" t="s">
        <v>589</v>
      </c>
      <c r="AU200" s="265" t="s">
        <v>87</v>
      </c>
      <c r="AY200" s="18" t="s">
        <v>211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8" t="s">
        <v>87</v>
      </c>
      <c r="BK200" s="155">
        <f>ROUND(I200*H200,2)</f>
        <v>0</v>
      </c>
      <c r="BL200" s="18" t="s">
        <v>100</v>
      </c>
      <c r="BM200" s="265" t="s">
        <v>3993</v>
      </c>
    </row>
    <row r="201" spans="1:65" s="2" customFormat="1" ht="21.75" customHeight="1">
      <c r="A201" s="41"/>
      <c r="B201" s="42"/>
      <c r="C201" s="317" t="s">
        <v>833</v>
      </c>
      <c r="D201" s="317" t="s">
        <v>589</v>
      </c>
      <c r="E201" s="318" t="s">
        <v>3994</v>
      </c>
      <c r="F201" s="319" t="s">
        <v>3995</v>
      </c>
      <c r="G201" s="320" t="s">
        <v>217</v>
      </c>
      <c r="H201" s="321">
        <v>2</v>
      </c>
      <c r="I201" s="322"/>
      <c r="J201" s="323">
        <f>ROUND(I201*H201,2)</f>
        <v>0</v>
      </c>
      <c r="K201" s="324"/>
      <c r="L201" s="325"/>
      <c r="M201" s="326" t="s">
        <v>1</v>
      </c>
      <c r="N201" s="327" t="s">
        <v>46</v>
      </c>
      <c r="O201" s="94"/>
      <c r="P201" s="263">
        <f>O201*H201</f>
        <v>0</v>
      </c>
      <c r="Q201" s="263">
        <v>0</v>
      </c>
      <c r="R201" s="263">
        <f>Q201*H201</f>
        <v>0</v>
      </c>
      <c r="S201" s="263">
        <v>0</v>
      </c>
      <c r="T201" s="264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65" t="s">
        <v>247</v>
      </c>
      <c r="AT201" s="265" t="s">
        <v>589</v>
      </c>
      <c r="AU201" s="265" t="s">
        <v>87</v>
      </c>
      <c r="AY201" s="18" t="s">
        <v>211</v>
      </c>
      <c r="BE201" s="155">
        <f>IF(N201="základní",J201,0)</f>
        <v>0</v>
      </c>
      <c r="BF201" s="155">
        <f>IF(N201="snížená",J201,0)</f>
        <v>0</v>
      </c>
      <c r="BG201" s="155">
        <f>IF(N201="zákl. přenesená",J201,0)</f>
        <v>0</v>
      </c>
      <c r="BH201" s="155">
        <f>IF(N201="sníž. přenesená",J201,0)</f>
        <v>0</v>
      </c>
      <c r="BI201" s="155">
        <f>IF(N201="nulová",J201,0)</f>
        <v>0</v>
      </c>
      <c r="BJ201" s="18" t="s">
        <v>87</v>
      </c>
      <c r="BK201" s="155">
        <f>ROUND(I201*H201,2)</f>
        <v>0</v>
      </c>
      <c r="BL201" s="18" t="s">
        <v>100</v>
      </c>
      <c r="BM201" s="265" t="s">
        <v>3996</v>
      </c>
    </row>
    <row r="202" spans="1:65" s="2" customFormat="1" ht="21.75" customHeight="1">
      <c r="A202" s="41"/>
      <c r="B202" s="42"/>
      <c r="C202" s="317" t="s">
        <v>841</v>
      </c>
      <c r="D202" s="317" t="s">
        <v>589</v>
      </c>
      <c r="E202" s="318" t="s">
        <v>3997</v>
      </c>
      <c r="F202" s="319" t="s">
        <v>3998</v>
      </c>
      <c r="G202" s="320" t="s">
        <v>217</v>
      </c>
      <c r="H202" s="321">
        <v>1</v>
      </c>
      <c r="I202" s="322"/>
      <c r="J202" s="323">
        <f>ROUND(I202*H202,2)</f>
        <v>0</v>
      </c>
      <c r="K202" s="324"/>
      <c r="L202" s="325"/>
      <c r="M202" s="326" t="s">
        <v>1</v>
      </c>
      <c r="N202" s="327" t="s">
        <v>46</v>
      </c>
      <c r="O202" s="94"/>
      <c r="P202" s="263">
        <f>O202*H202</f>
        <v>0</v>
      </c>
      <c r="Q202" s="263">
        <v>0</v>
      </c>
      <c r="R202" s="263">
        <f>Q202*H202</f>
        <v>0</v>
      </c>
      <c r="S202" s="263">
        <v>0</v>
      </c>
      <c r="T202" s="264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65" t="s">
        <v>247</v>
      </c>
      <c r="AT202" s="265" t="s">
        <v>589</v>
      </c>
      <c r="AU202" s="265" t="s">
        <v>87</v>
      </c>
      <c r="AY202" s="18" t="s">
        <v>211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8" t="s">
        <v>87</v>
      </c>
      <c r="BK202" s="155">
        <f>ROUND(I202*H202,2)</f>
        <v>0</v>
      </c>
      <c r="BL202" s="18" t="s">
        <v>100</v>
      </c>
      <c r="BM202" s="265" t="s">
        <v>3999</v>
      </c>
    </row>
    <row r="203" spans="1:63" s="12" customFormat="1" ht="25.9" customHeight="1">
      <c r="A203" s="12"/>
      <c r="B203" s="237"/>
      <c r="C203" s="238"/>
      <c r="D203" s="239" t="s">
        <v>80</v>
      </c>
      <c r="E203" s="240" t="s">
        <v>4000</v>
      </c>
      <c r="F203" s="240" t="s">
        <v>4001</v>
      </c>
      <c r="G203" s="238"/>
      <c r="H203" s="238"/>
      <c r="I203" s="241"/>
      <c r="J203" s="242">
        <f>BK203</f>
        <v>0</v>
      </c>
      <c r="K203" s="238"/>
      <c r="L203" s="243"/>
      <c r="M203" s="244"/>
      <c r="N203" s="245"/>
      <c r="O203" s="245"/>
      <c r="P203" s="246">
        <f>SUM(P204:P235)</f>
        <v>0</v>
      </c>
      <c r="Q203" s="245"/>
      <c r="R203" s="246">
        <f>SUM(R204:R235)</f>
        <v>2.573418</v>
      </c>
      <c r="S203" s="245"/>
      <c r="T203" s="247">
        <f>SUM(T204:T235)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48" t="s">
        <v>89</v>
      </c>
      <c r="AT203" s="249" t="s">
        <v>80</v>
      </c>
      <c r="AU203" s="249" t="s">
        <v>81</v>
      </c>
      <c r="AY203" s="248" t="s">
        <v>211</v>
      </c>
      <c r="BK203" s="250">
        <f>SUM(BK204:BK235)</f>
        <v>0</v>
      </c>
    </row>
    <row r="204" spans="1:65" s="2" customFormat="1" ht="33" customHeight="1">
      <c r="A204" s="41"/>
      <c r="B204" s="42"/>
      <c r="C204" s="253" t="s">
        <v>845</v>
      </c>
      <c r="D204" s="253" t="s">
        <v>214</v>
      </c>
      <c r="E204" s="254" t="s">
        <v>4002</v>
      </c>
      <c r="F204" s="255" t="s">
        <v>4003</v>
      </c>
      <c r="G204" s="256" t="s">
        <v>702</v>
      </c>
      <c r="H204" s="257">
        <v>1</v>
      </c>
      <c r="I204" s="258"/>
      <c r="J204" s="259">
        <f>ROUND(I204*H204,2)</f>
        <v>0</v>
      </c>
      <c r="K204" s="260"/>
      <c r="L204" s="44"/>
      <c r="M204" s="261" t="s">
        <v>1</v>
      </c>
      <c r="N204" s="262" t="s">
        <v>46</v>
      </c>
      <c r="O204" s="94"/>
      <c r="P204" s="263">
        <f>O204*H204</f>
        <v>0</v>
      </c>
      <c r="Q204" s="263">
        <v>0.02176</v>
      </c>
      <c r="R204" s="263">
        <f>Q204*H204</f>
        <v>0.02176</v>
      </c>
      <c r="S204" s="263">
        <v>0</v>
      </c>
      <c r="T204" s="264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65" t="s">
        <v>528</v>
      </c>
      <c r="AT204" s="265" t="s">
        <v>214</v>
      </c>
      <c r="AU204" s="265" t="s">
        <v>87</v>
      </c>
      <c r="AY204" s="18" t="s">
        <v>211</v>
      </c>
      <c r="BE204" s="155">
        <f>IF(N204="základní",J204,0)</f>
        <v>0</v>
      </c>
      <c r="BF204" s="155">
        <f>IF(N204="snížená",J204,0)</f>
        <v>0</v>
      </c>
      <c r="BG204" s="155">
        <f>IF(N204="zákl. přenesená",J204,0)</f>
        <v>0</v>
      </c>
      <c r="BH204" s="155">
        <f>IF(N204="sníž. přenesená",J204,0)</f>
        <v>0</v>
      </c>
      <c r="BI204" s="155">
        <f>IF(N204="nulová",J204,0)</f>
        <v>0</v>
      </c>
      <c r="BJ204" s="18" t="s">
        <v>87</v>
      </c>
      <c r="BK204" s="155">
        <f>ROUND(I204*H204,2)</f>
        <v>0</v>
      </c>
      <c r="BL204" s="18" t="s">
        <v>528</v>
      </c>
      <c r="BM204" s="265" t="s">
        <v>4004</v>
      </c>
    </row>
    <row r="205" spans="1:65" s="2" customFormat="1" ht="33" customHeight="1">
      <c r="A205" s="41"/>
      <c r="B205" s="42"/>
      <c r="C205" s="253" t="s">
        <v>850</v>
      </c>
      <c r="D205" s="253" t="s">
        <v>214</v>
      </c>
      <c r="E205" s="254" t="s">
        <v>4005</v>
      </c>
      <c r="F205" s="255" t="s">
        <v>4006</v>
      </c>
      <c r="G205" s="256" t="s">
        <v>702</v>
      </c>
      <c r="H205" s="257">
        <v>1</v>
      </c>
      <c r="I205" s="258"/>
      <c r="J205" s="259">
        <f>ROUND(I205*H205,2)</f>
        <v>0</v>
      </c>
      <c r="K205" s="260"/>
      <c r="L205" s="44"/>
      <c r="M205" s="261" t="s">
        <v>1</v>
      </c>
      <c r="N205" s="262" t="s">
        <v>46</v>
      </c>
      <c r="O205" s="94"/>
      <c r="P205" s="263">
        <f>O205*H205</f>
        <v>0</v>
      </c>
      <c r="Q205" s="263">
        <v>0.03154</v>
      </c>
      <c r="R205" s="263">
        <f>Q205*H205</f>
        <v>0.03154</v>
      </c>
      <c r="S205" s="263">
        <v>0</v>
      </c>
      <c r="T205" s="264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65" t="s">
        <v>528</v>
      </c>
      <c r="AT205" s="265" t="s">
        <v>214</v>
      </c>
      <c r="AU205" s="265" t="s">
        <v>87</v>
      </c>
      <c r="AY205" s="18" t="s">
        <v>211</v>
      </c>
      <c r="BE205" s="155">
        <f>IF(N205="základní",J205,0)</f>
        <v>0</v>
      </c>
      <c r="BF205" s="155">
        <f>IF(N205="snížená",J205,0)</f>
        <v>0</v>
      </c>
      <c r="BG205" s="155">
        <f>IF(N205="zákl. přenesená",J205,0)</f>
        <v>0</v>
      </c>
      <c r="BH205" s="155">
        <f>IF(N205="sníž. přenesená",J205,0)</f>
        <v>0</v>
      </c>
      <c r="BI205" s="155">
        <f>IF(N205="nulová",J205,0)</f>
        <v>0</v>
      </c>
      <c r="BJ205" s="18" t="s">
        <v>87</v>
      </c>
      <c r="BK205" s="155">
        <f>ROUND(I205*H205,2)</f>
        <v>0</v>
      </c>
      <c r="BL205" s="18" t="s">
        <v>528</v>
      </c>
      <c r="BM205" s="265" t="s">
        <v>4007</v>
      </c>
    </row>
    <row r="206" spans="1:65" s="2" customFormat="1" ht="33" customHeight="1">
      <c r="A206" s="41"/>
      <c r="B206" s="42"/>
      <c r="C206" s="253" t="s">
        <v>859</v>
      </c>
      <c r="D206" s="253" t="s">
        <v>214</v>
      </c>
      <c r="E206" s="254" t="s">
        <v>4008</v>
      </c>
      <c r="F206" s="255" t="s">
        <v>4009</v>
      </c>
      <c r="G206" s="256" t="s">
        <v>702</v>
      </c>
      <c r="H206" s="257">
        <v>2</v>
      </c>
      <c r="I206" s="258"/>
      <c r="J206" s="259">
        <f>ROUND(I206*H206,2)</f>
        <v>0</v>
      </c>
      <c r="K206" s="260"/>
      <c r="L206" s="44"/>
      <c r="M206" s="261" t="s">
        <v>1</v>
      </c>
      <c r="N206" s="262" t="s">
        <v>46</v>
      </c>
      <c r="O206" s="94"/>
      <c r="P206" s="263">
        <f>O206*H206</f>
        <v>0</v>
      </c>
      <c r="Q206" s="263">
        <v>0.04684</v>
      </c>
      <c r="R206" s="263">
        <f>Q206*H206</f>
        <v>0.09368</v>
      </c>
      <c r="S206" s="263">
        <v>0</v>
      </c>
      <c r="T206" s="264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65" t="s">
        <v>528</v>
      </c>
      <c r="AT206" s="265" t="s">
        <v>214</v>
      </c>
      <c r="AU206" s="265" t="s">
        <v>87</v>
      </c>
      <c r="AY206" s="18" t="s">
        <v>211</v>
      </c>
      <c r="BE206" s="155">
        <f>IF(N206="základní",J206,0)</f>
        <v>0</v>
      </c>
      <c r="BF206" s="155">
        <f>IF(N206="snížená",J206,0)</f>
        <v>0</v>
      </c>
      <c r="BG206" s="155">
        <f>IF(N206="zákl. přenesená",J206,0)</f>
        <v>0</v>
      </c>
      <c r="BH206" s="155">
        <f>IF(N206="sníž. přenesená",J206,0)</f>
        <v>0</v>
      </c>
      <c r="BI206" s="155">
        <f>IF(N206="nulová",J206,0)</f>
        <v>0</v>
      </c>
      <c r="BJ206" s="18" t="s">
        <v>87</v>
      </c>
      <c r="BK206" s="155">
        <f>ROUND(I206*H206,2)</f>
        <v>0</v>
      </c>
      <c r="BL206" s="18" t="s">
        <v>528</v>
      </c>
      <c r="BM206" s="265" t="s">
        <v>4010</v>
      </c>
    </row>
    <row r="207" spans="1:65" s="2" customFormat="1" ht="37.8" customHeight="1">
      <c r="A207" s="41"/>
      <c r="B207" s="42"/>
      <c r="C207" s="253" t="s">
        <v>864</v>
      </c>
      <c r="D207" s="253" t="s">
        <v>214</v>
      </c>
      <c r="E207" s="254" t="s">
        <v>4011</v>
      </c>
      <c r="F207" s="255" t="s">
        <v>4012</v>
      </c>
      <c r="G207" s="256" t="s">
        <v>307</v>
      </c>
      <c r="H207" s="257">
        <v>4030</v>
      </c>
      <c r="I207" s="258"/>
      <c r="J207" s="259">
        <f>ROUND(I207*H207,2)</f>
        <v>0</v>
      </c>
      <c r="K207" s="260"/>
      <c r="L207" s="44"/>
      <c r="M207" s="261" t="s">
        <v>1</v>
      </c>
      <c r="N207" s="262" t="s">
        <v>46</v>
      </c>
      <c r="O207" s="94"/>
      <c r="P207" s="263">
        <f>O207*H207</f>
        <v>0</v>
      </c>
      <c r="Q207" s="263">
        <v>0.00011</v>
      </c>
      <c r="R207" s="263">
        <f>Q207*H207</f>
        <v>0.4433</v>
      </c>
      <c r="S207" s="263">
        <v>0</v>
      </c>
      <c r="T207" s="264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65" t="s">
        <v>528</v>
      </c>
      <c r="AT207" s="265" t="s">
        <v>214</v>
      </c>
      <c r="AU207" s="265" t="s">
        <v>87</v>
      </c>
      <c r="AY207" s="18" t="s">
        <v>211</v>
      </c>
      <c r="BE207" s="155">
        <f>IF(N207="základní",J207,0)</f>
        <v>0</v>
      </c>
      <c r="BF207" s="155">
        <f>IF(N207="snížená",J207,0)</f>
        <v>0</v>
      </c>
      <c r="BG207" s="155">
        <f>IF(N207="zákl. přenesená",J207,0)</f>
        <v>0</v>
      </c>
      <c r="BH207" s="155">
        <f>IF(N207="sníž. přenesená",J207,0)</f>
        <v>0</v>
      </c>
      <c r="BI207" s="155">
        <f>IF(N207="nulová",J207,0)</f>
        <v>0</v>
      </c>
      <c r="BJ207" s="18" t="s">
        <v>87</v>
      </c>
      <c r="BK207" s="155">
        <f>ROUND(I207*H207,2)</f>
        <v>0</v>
      </c>
      <c r="BL207" s="18" t="s">
        <v>528</v>
      </c>
      <c r="BM207" s="265" t="s">
        <v>4013</v>
      </c>
    </row>
    <row r="208" spans="1:51" s="14" customFormat="1" ht="12">
      <c r="A208" s="14"/>
      <c r="B208" s="277"/>
      <c r="C208" s="278"/>
      <c r="D208" s="268" t="s">
        <v>236</v>
      </c>
      <c r="E208" s="279" t="s">
        <v>1</v>
      </c>
      <c r="F208" s="280" t="s">
        <v>4014</v>
      </c>
      <c r="G208" s="278"/>
      <c r="H208" s="281">
        <v>4030</v>
      </c>
      <c r="I208" s="282"/>
      <c r="J208" s="278"/>
      <c r="K208" s="278"/>
      <c r="L208" s="283"/>
      <c r="M208" s="284"/>
      <c r="N208" s="285"/>
      <c r="O208" s="285"/>
      <c r="P208" s="285"/>
      <c r="Q208" s="285"/>
      <c r="R208" s="285"/>
      <c r="S208" s="285"/>
      <c r="T208" s="28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87" t="s">
        <v>236</v>
      </c>
      <c r="AU208" s="287" t="s">
        <v>87</v>
      </c>
      <c r="AV208" s="14" t="s">
        <v>89</v>
      </c>
      <c r="AW208" s="14" t="s">
        <v>34</v>
      </c>
      <c r="AX208" s="14" t="s">
        <v>87</v>
      </c>
      <c r="AY208" s="287" t="s">
        <v>211</v>
      </c>
    </row>
    <row r="209" spans="1:65" s="2" customFormat="1" ht="33" customHeight="1">
      <c r="A209" s="41"/>
      <c r="B209" s="42"/>
      <c r="C209" s="253" t="s">
        <v>869</v>
      </c>
      <c r="D209" s="253" t="s">
        <v>214</v>
      </c>
      <c r="E209" s="254" t="s">
        <v>4015</v>
      </c>
      <c r="F209" s="255" t="s">
        <v>4016</v>
      </c>
      <c r="G209" s="256" t="s">
        <v>269</v>
      </c>
      <c r="H209" s="257">
        <v>832.58</v>
      </c>
      <c r="I209" s="258"/>
      <c r="J209" s="259">
        <f>ROUND(I209*H209,2)</f>
        <v>0</v>
      </c>
      <c r="K209" s="260"/>
      <c r="L209" s="44"/>
      <c r="M209" s="261" t="s">
        <v>1</v>
      </c>
      <c r="N209" s="262" t="s">
        <v>46</v>
      </c>
      <c r="O209" s="94"/>
      <c r="P209" s="263">
        <f>O209*H209</f>
        <v>0</v>
      </c>
      <c r="Q209" s="263">
        <v>0.00174</v>
      </c>
      <c r="R209" s="263">
        <f>Q209*H209</f>
        <v>1.4486892</v>
      </c>
      <c r="S209" s="263">
        <v>0</v>
      </c>
      <c r="T209" s="264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65" t="s">
        <v>528</v>
      </c>
      <c r="AT209" s="265" t="s">
        <v>214</v>
      </c>
      <c r="AU209" s="265" t="s">
        <v>87</v>
      </c>
      <c r="AY209" s="18" t="s">
        <v>211</v>
      </c>
      <c r="BE209" s="155">
        <f>IF(N209="základní",J209,0)</f>
        <v>0</v>
      </c>
      <c r="BF209" s="155">
        <f>IF(N209="snížená",J209,0)</f>
        <v>0</v>
      </c>
      <c r="BG209" s="155">
        <f>IF(N209="zákl. přenesená",J209,0)</f>
        <v>0</v>
      </c>
      <c r="BH209" s="155">
        <f>IF(N209="sníž. přenesená",J209,0)</f>
        <v>0</v>
      </c>
      <c r="BI209" s="155">
        <f>IF(N209="nulová",J209,0)</f>
        <v>0</v>
      </c>
      <c r="BJ209" s="18" t="s">
        <v>87</v>
      </c>
      <c r="BK209" s="155">
        <f>ROUND(I209*H209,2)</f>
        <v>0</v>
      </c>
      <c r="BL209" s="18" t="s">
        <v>528</v>
      </c>
      <c r="BM209" s="265" t="s">
        <v>4017</v>
      </c>
    </row>
    <row r="210" spans="1:51" s="13" customFormat="1" ht="12">
      <c r="A210" s="13"/>
      <c r="B210" s="266"/>
      <c r="C210" s="267"/>
      <c r="D210" s="268" t="s">
        <v>236</v>
      </c>
      <c r="E210" s="269" t="s">
        <v>1</v>
      </c>
      <c r="F210" s="270" t="s">
        <v>638</v>
      </c>
      <c r="G210" s="267"/>
      <c r="H210" s="269" t="s">
        <v>1</v>
      </c>
      <c r="I210" s="271"/>
      <c r="J210" s="267"/>
      <c r="K210" s="267"/>
      <c r="L210" s="272"/>
      <c r="M210" s="273"/>
      <c r="N210" s="274"/>
      <c r="O210" s="274"/>
      <c r="P210" s="274"/>
      <c r="Q210" s="274"/>
      <c r="R210" s="274"/>
      <c r="S210" s="274"/>
      <c r="T210" s="27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76" t="s">
        <v>236</v>
      </c>
      <c r="AU210" s="276" t="s">
        <v>87</v>
      </c>
      <c r="AV210" s="13" t="s">
        <v>87</v>
      </c>
      <c r="AW210" s="13" t="s">
        <v>34</v>
      </c>
      <c r="AX210" s="13" t="s">
        <v>81</v>
      </c>
      <c r="AY210" s="276" t="s">
        <v>211</v>
      </c>
    </row>
    <row r="211" spans="1:51" s="14" customFormat="1" ht="12">
      <c r="A211" s="14"/>
      <c r="B211" s="277"/>
      <c r="C211" s="278"/>
      <c r="D211" s="268" t="s">
        <v>236</v>
      </c>
      <c r="E211" s="279" t="s">
        <v>1</v>
      </c>
      <c r="F211" s="280" t="s">
        <v>4018</v>
      </c>
      <c r="G211" s="278"/>
      <c r="H211" s="281">
        <v>243.08</v>
      </c>
      <c r="I211" s="282"/>
      <c r="J211" s="278"/>
      <c r="K211" s="278"/>
      <c r="L211" s="283"/>
      <c r="M211" s="284"/>
      <c r="N211" s="285"/>
      <c r="O211" s="285"/>
      <c r="P211" s="285"/>
      <c r="Q211" s="285"/>
      <c r="R211" s="285"/>
      <c r="S211" s="285"/>
      <c r="T211" s="286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87" t="s">
        <v>236</v>
      </c>
      <c r="AU211" s="287" t="s">
        <v>87</v>
      </c>
      <c r="AV211" s="14" t="s">
        <v>89</v>
      </c>
      <c r="AW211" s="14" t="s">
        <v>34</v>
      </c>
      <c r="AX211" s="14" t="s">
        <v>81</v>
      </c>
      <c r="AY211" s="287" t="s">
        <v>211</v>
      </c>
    </row>
    <row r="212" spans="1:51" s="13" customFormat="1" ht="12">
      <c r="A212" s="13"/>
      <c r="B212" s="266"/>
      <c r="C212" s="267"/>
      <c r="D212" s="268" t="s">
        <v>236</v>
      </c>
      <c r="E212" s="269" t="s">
        <v>1</v>
      </c>
      <c r="F212" s="270" t="s">
        <v>640</v>
      </c>
      <c r="G212" s="267"/>
      <c r="H212" s="269" t="s">
        <v>1</v>
      </c>
      <c r="I212" s="271"/>
      <c r="J212" s="267"/>
      <c r="K212" s="267"/>
      <c r="L212" s="272"/>
      <c r="M212" s="273"/>
      <c r="N212" s="274"/>
      <c r="O212" s="274"/>
      <c r="P212" s="274"/>
      <c r="Q212" s="274"/>
      <c r="R212" s="274"/>
      <c r="S212" s="274"/>
      <c r="T212" s="27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76" t="s">
        <v>236</v>
      </c>
      <c r="AU212" s="276" t="s">
        <v>87</v>
      </c>
      <c r="AV212" s="13" t="s">
        <v>87</v>
      </c>
      <c r="AW212" s="13" t="s">
        <v>34</v>
      </c>
      <c r="AX212" s="13" t="s">
        <v>81</v>
      </c>
      <c r="AY212" s="276" t="s">
        <v>211</v>
      </c>
    </row>
    <row r="213" spans="1:51" s="14" customFormat="1" ht="12">
      <c r="A213" s="14"/>
      <c r="B213" s="277"/>
      <c r="C213" s="278"/>
      <c r="D213" s="268" t="s">
        <v>236</v>
      </c>
      <c r="E213" s="279" t="s">
        <v>1</v>
      </c>
      <c r="F213" s="280" t="s">
        <v>4019</v>
      </c>
      <c r="G213" s="278"/>
      <c r="H213" s="281">
        <v>315.76</v>
      </c>
      <c r="I213" s="282"/>
      <c r="J213" s="278"/>
      <c r="K213" s="278"/>
      <c r="L213" s="283"/>
      <c r="M213" s="284"/>
      <c r="N213" s="285"/>
      <c r="O213" s="285"/>
      <c r="P213" s="285"/>
      <c r="Q213" s="285"/>
      <c r="R213" s="285"/>
      <c r="S213" s="285"/>
      <c r="T213" s="28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87" t="s">
        <v>236</v>
      </c>
      <c r="AU213" s="287" t="s">
        <v>87</v>
      </c>
      <c r="AV213" s="14" t="s">
        <v>89</v>
      </c>
      <c r="AW213" s="14" t="s">
        <v>34</v>
      </c>
      <c r="AX213" s="14" t="s">
        <v>81</v>
      </c>
      <c r="AY213" s="287" t="s">
        <v>211</v>
      </c>
    </row>
    <row r="214" spans="1:51" s="13" customFormat="1" ht="12">
      <c r="A214" s="13"/>
      <c r="B214" s="266"/>
      <c r="C214" s="267"/>
      <c r="D214" s="268" t="s">
        <v>236</v>
      </c>
      <c r="E214" s="269" t="s">
        <v>1</v>
      </c>
      <c r="F214" s="270" t="s">
        <v>666</v>
      </c>
      <c r="G214" s="267"/>
      <c r="H214" s="269" t="s">
        <v>1</v>
      </c>
      <c r="I214" s="271"/>
      <c r="J214" s="267"/>
      <c r="K214" s="267"/>
      <c r="L214" s="272"/>
      <c r="M214" s="273"/>
      <c r="N214" s="274"/>
      <c r="O214" s="274"/>
      <c r="P214" s="274"/>
      <c r="Q214" s="274"/>
      <c r="R214" s="274"/>
      <c r="S214" s="274"/>
      <c r="T214" s="27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76" t="s">
        <v>236</v>
      </c>
      <c r="AU214" s="276" t="s">
        <v>87</v>
      </c>
      <c r="AV214" s="13" t="s">
        <v>87</v>
      </c>
      <c r="AW214" s="13" t="s">
        <v>34</v>
      </c>
      <c r="AX214" s="13" t="s">
        <v>81</v>
      </c>
      <c r="AY214" s="276" t="s">
        <v>211</v>
      </c>
    </row>
    <row r="215" spans="1:51" s="14" customFormat="1" ht="12">
      <c r="A215" s="14"/>
      <c r="B215" s="277"/>
      <c r="C215" s="278"/>
      <c r="D215" s="268" t="s">
        <v>236</v>
      </c>
      <c r="E215" s="279" t="s">
        <v>1</v>
      </c>
      <c r="F215" s="280" t="s">
        <v>4020</v>
      </c>
      <c r="G215" s="278"/>
      <c r="H215" s="281">
        <v>217.15</v>
      </c>
      <c r="I215" s="282"/>
      <c r="J215" s="278"/>
      <c r="K215" s="278"/>
      <c r="L215" s="283"/>
      <c r="M215" s="284"/>
      <c r="N215" s="285"/>
      <c r="O215" s="285"/>
      <c r="P215" s="285"/>
      <c r="Q215" s="285"/>
      <c r="R215" s="285"/>
      <c r="S215" s="285"/>
      <c r="T215" s="28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87" t="s">
        <v>236</v>
      </c>
      <c r="AU215" s="287" t="s">
        <v>87</v>
      </c>
      <c r="AV215" s="14" t="s">
        <v>89</v>
      </c>
      <c r="AW215" s="14" t="s">
        <v>34</v>
      </c>
      <c r="AX215" s="14" t="s">
        <v>81</v>
      </c>
      <c r="AY215" s="287" t="s">
        <v>211</v>
      </c>
    </row>
    <row r="216" spans="1:51" s="13" customFormat="1" ht="12">
      <c r="A216" s="13"/>
      <c r="B216" s="266"/>
      <c r="C216" s="267"/>
      <c r="D216" s="268" t="s">
        <v>236</v>
      </c>
      <c r="E216" s="269" t="s">
        <v>1</v>
      </c>
      <c r="F216" s="270" t="s">
        <v>2982</v>
      </c>
      <c r="G216" s="267"/>
      <c r="H216" s="269" t="s">
        <v>1</v>
      </c>
      <c r="I216" s="271"/>
      <c r="J216" s="267"/>
      <c r="K216" s="267"/>
      <c r="L216" s="272"/>
      <c r="M216" s="273"/>
      <c r="N216" s="274"/>
      <c r="O216" s="274"/>
      <c r="P216" s="274"/>
      <c r="Q216" s="274"/>
      <c r="R216" s="274"/>
      <c r="S216" s="274"/>
      <c r="T216" s="27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76" t="s">
        <v>236</v>
      </c>
      <c r="AU216" s="276" t="s">
        <v>87</v>
      </c>
      <c r="AV216" s="13" t="s">
        <v>87</v>
      </c>
      <c r="AW216" s="13" t="s">
        <v>34</v>
      </c>
      <c r="AX216" s="13" t="s">
        <v>81</v>
      </c>
      <c r="AY216" s="276" t="s">
        <v>211</v>
      </c>
    </row>
    <row r="217" spans="1:51" s="14" customFormat="1" ht="12">
      <c r="A217" s="14"/>
      <c r="B217" s="277"/>
      <c r="C217" s="278"/>
      <c r="D217" s="268" t="s">
        <v>236</v>
      </c>
      <c r="E217" s="279" t="s">
        <v>1</v>
      </c>
      <c r="F217" s="280" t="s">
        <v>4021</v>
      </c>
      <c r="G217" s="278"/>
      <c r="H217" s="281">
        <v>56.59</v>
      </c>
      <c r="I217" s="282"/>
      <c r="J217" s="278"/>
      <c r="K217" s="278"/>
      <c r="L217" s="283"/>
      <c r="M217" s="284"/>
      <c r="N217" s="285"/>
      <c r="O217" s="285"/>
      <c r="P217" s="285"/>
      <c r="Q217" s="285"/>
      <c r="R217" s="285"/>
      <c r="S217" s="285"/>
      <c r="T217" s="286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87" t="s">
        <v>236</v>
      </c>
      <c r="AU217" s="287" t="s">
        <v>87</v>
      </c>
      <c r="AV217" s="14" t="s">
        <v>89</v>
      </c>
      <c r="AW217" s="14" t="s">
        <v>34</v>
      </c>
      <c r="AX217" s="14" t="s">
        <v>81</v>
      </c>
      <c r="AY217" s="287" t="s">
        <v>211</v>
      </c>
    </row>
    <row r="218" spans="1:51" s="15" customFormat="1" ht="12">
      <c r="A218" s="15"/>
      <c r="B218" s="295"/>
      <c r="C218" s="296"/>
      <c r="D218" s="268" t="s">
        <v>236</v>
      </c>
      <c r="E218" s="297" t="s">
        <v>3799</v>
      </c>
      <c r="F218" s="298" t="s">
        <v>438</v>
      </c>
      <c r="G218" s="296"/>
      <c r="H218" s="299">
        <v>832.58</v>
      </c>
      <c r="I218" s="300"/>
      <c r="J218" s="296"/>
      <c r="K218" s="296"/>
      <c r="L218" s="301"/>
      <c r="M218" s="302"/>
      <c r="N218" s="303"/>
      <c r="O218" s="303"/>
      <c r="P218" s="303"/>
      <c r="Q218" s="303"/>
      <c r="R218" s="303"/>
      <c r="S218" s="303"/>
      <c r="T218" s="304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305" t="s">
        <v>236</v>
      </c>
      <c r="AU218" s="305" t="s">
        <v>87</v>
      </c>
      <c r="AV218" s="15" t="s">
        <v>100</v>
      </c>
      <c r="AW218" s="15" t="s">
        <v>34</v>
      </c>
      <c r="AX218" s="15" t="s">
        <v>87</v>
      </c>
      <c r="AY218" s="305" t="s">
        <v>211</v>
      </c>
    </row>
    <row r="219" spans="1:65" s="2" customFormat="1" ht="33" customHeight="1">
      <c r="A219" s="41"/>
      <c r="B219" s="42"/>
      <c r="C219" s="253" t="s">
        <v>873</v>
      </c>
      <c r="D219" s="253" t="s">
        <v>214</v>
      </c>
      <c r="E219" s="254" t="s">
        <v>4022</v>
      </c>
      <c r="F219" s="255" t="s">
        <v>4023</v>
      </c>
      <c r="G219" s="256" t="s">
        <v>269</v>
      </c>
      <c r="H219" s="257">
        <v>832.58</v>
      </c>
      <c r="I219" s="258"/>
      <c r="J219" s="259">
        <f>ROUND(I219*H219,2)</f>
        <v>0</v>
      </c>
      <c r="K219" s="260"/>
      <c r="L219" s="44"/>
      <c r="M219" s="261" t="s">
        <v>1</v>
      </c>
      <c r="N219" s="262" t="s">
        <v>46</v>
      </c>
      <c r="O219" s="94"/>
      <c r="P219" s="263">
        <f>O219*H219</f>
        <v>0</v>
      </c>
      <c r="Q219" s="263">
        <v>0.00029</v>
      </c>
      <c r="R219" s="263">
        <f>Q219*H219</f>
        <v>0.2414482</v>
      </c>
      <c r="S219" s="263">
        <v>0</v>
      </c>
      <c r="T219" s="264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65" t="s">
        <v>528</v>
      </c>
      <c r="AT219" s="265" t="s">
        <v>214</v>
      </c>
      <c r="AU219" s="265" t="s">
        <v>87</v>
      </c>
      <c r="AY219" s="18" t="s">
        <v>211</v>
      </c>
      <c r="BE219" s="155">
        <f>IF(N219="základní",J219,0)</f>
        <v>0</v>
      </c>
      <c r="BF219" s="155">
        <f>IF(N219="snížená",J219,0)</f>
        <v>0</v>
      </c>
      <c r="BG219" s="155">
        <f>IF(N219="zákl. přenesená",J219,0)</f>
        <v>0</v>
      </c>
      <c r="BH219" s="155">
        <f>IF(N219="sníž. přenesená",J219,0)</f>
        <v>0</v>
      </c>
      <c r="BI219" s="155">
        <f>IF(N219="nulová",J219,0)</f>
        <v>0</v>
      </c>
      <c r="BJ219" s="18" t="s">
        <v>87</v>
      </c>
      <c r="BK219" s="155">
        <f>ROUND(I219*H219,2)</f>
        <v>0</v>
      </c>
      <c r="BL219" s="18" t="s">
        <v>528</v>
      </c>
      <c r="BM219" s="265" t="s">
        <v>4024</v>
      </c>
    </row>
    <row r="220" spans="1:51" s="14" customFormat="1" ht="12">
      <c r="A220" s="14"/>
      <c r="B220" s="277"/>
      <c r="C220" s="278"/>
      <c r="D220" s="268" t="s">
        <v>236</v>
      </c>
      <c r="E220" s="279" t="s">
        <v>1</v>
      </c>
      <c r="F220" s="280" t="s">
        <v>4025</v>
      </c>
      <c r="G220" s="278"/>
      <c r="H220" s="281">
        <v>832.58</v>
      </c>
      <c r="I220" s="282"/>
      <c r="J220" s="278"/>
      <c r="K220" s="278"/>
      <c r="L220" s="283"/>
      <c r="M220" s="284"/>
      <c r="N220" s="285"/>
      <c r="O220" s="285"/>
      <c r="P220" s="285"/>
      <c r="Q220" s="285"/>
      <c r="R220" s="285"/>
      <c r="S220" s="285"/>
      <c r="T220" s="28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87" t="s">
        <v>236</v>
      </c>
      <c r="AU220" s="287" t="s">
        <v>87</v>
      </c>
      <c r="AV220" s="14" t="s">
        <v>89</v>
      </c>
      <c r="AW220" s="14" t="s">
        <v>34</v>
      </c>
      <c r="AX220" s="14" t="s">
        <v>87</v>
      </c>
      <c r="AY220" s="287" t="s">
        <v>211</v>
      </c>
    </row>
    <row r="221" spans="1:65" s="2" customFormat="1" ht="33" customHeight="1">
      <c r="A221" s="41"/>
      <c r="B221" s="42"/>
      <c r="C221" s="253" t="s">
        <v>877</v>
      </c>
      <c r="D221" s="253" t="s">
        <v>214</v>
      </c>
      <c r="E221" s="254" t="s">
        <v>4026</v>
      </c>
      <c r="F221" s="255" t="s">
        <v>4027</v>
      </c>
      <c r="G221" s="256" t="s">
        <v>307</v>
      </c>
      <c r="H221" s="257">
        <v>832.58</v>
      </c>
      <c r="I221" s="258"/>
      <c r="J221" s="259">
        <f>ROUND(I221*H221,2)</f>
        <v>0</v>
      </c>
      <c r="K221" s="260"/>
      <c r="L221" s="44"/>
      <c r="M221" s="261" t="s">
        <v>1</v>
      </c>
      <c r="N221" s="262" t="s">
        <v>46</v>
      </c>
      <c r="O221" s="94"/>
      <c r="P221" s="263">
        <f>O221*H221</f>
        <v>0</v>
      </c>
      <c r="Q221" s="263">
        <v>7E-05</v>
      </c>
      <c r="R221" s="263">
        <f>Q221*H221</f>
        <v>0.058280599999999995</v>
      </c>
      <c r="S221" s="263">
        <v>0</v>
      </c>
      <c r="T221" s="264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65" t="s">
        <v>528</v>
      </c>
      <c r="AT221" s="265" t="s">
        <v>214</v>
      </c>
      <c r="AU221" s="265" t="s">
        <v>87</v>
      </c>
      <c r="AY221" s="18" t="s">
        <v>211</v>
      </c>
      <c r="BE221" s="155">
        <f>IF(N221="základní",J221,0)</f>
        <v>0</v>
      </c>
      <c r="BF221" s="155">
        <f>IF(N221="snížená",J221,0)</f>
        <v>0</v>
      </c>
      <c r="BG221" s="155">
        <f>IF(N221="zákl. přenesená",J221,0)</f>
        <v>0</v>
      </c>
      <c r="BH221" s="155">
        <f>IF(N221="sníž. přenesená",J221,0)</f>
        <v>0</v>
      </c>
      <c r="BI221" s="155">
        <f>IF(N221="nulová",J221,0)</f>
        <v>0</v>
      </c>
      <c r="BJ221" s="18" t="s">
        <v>87</v>
      </c>
      <c r="BK221" s="155">
        <f>ROUND(I221*H221,2)</f>
        <v>0</v>
      </c>
      <c r="BL221" s="18" t="s">
        <v>528</v>
      </c>
      <c r="BM221" s="265" t="s">
        <v>4028</v>
      </c>
    </row>
    <row r="222" spans="1:51" s="14" customFormat="1" ht="12">
      <c r="A222" s="14"/>
      <c r="B222" s="277"/>
      <c r="C222" s="278"/>
      <c r="D222" s="268" t="s">
        <v>236</v>
      </c>
      <c r="E222" s="279" t="s">
        <v>1</v>
      </c>
      <c r="F222" s="280" t="s">
        <v>3799</v>
      </c>
      <c r="G222" s="278"/>
      <c r="H222" s="281">
        <v>832.58</v>
      </c>
      <c r="I222" s="282"/>
      <c r="J222" s="278"/>
      <c r="K222" s="278"/>
      <c r="L222" s="283"/>
      <c r="M222" s="284"/>
      <c r="N222" s="285"/>
      <c r="O222" s="285"/>
      <c r="P222" s="285"/>
      <c r="Q222" s="285"/>
      <c r="R222" s="285"/>
      <c r="S222" s="285"/>
      <c r="T222" s="28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87" t="s">
        <v>236</v>
      </c>
      <c r="AU222" s="287" t="s">
        <v>87</v>
      </c>
      <c r="AV222" s="14" t="s">
        <v>89</v>
      </c>
      <c r="AW222" s="14" t="s">
        <v>34</v>
      </c>
      <c r="AX222" s="14" t="s">
        <v>87</v>
      </c>
      <c r="AY222" s="287" t="s">
        <v>211</v>
      </c>
    </row>
    <row r="223" spans="1:65" s="2" customFormat="1" ht="37.8" customHeight="1">
      <c r="A223" s="41"/>
      <c r="B223" s="42"/>
      <c r="C223" s="253" t="s">
        <v>881</v>
      </c>
      <c r="D223" s="253" t="s">
        <v>214</v>
      </c>
      <c r="E223" s="254" t="s">
        <v>4029</v>
      </c>
      <c r="F223" s="255" t="s">
        <v>4030</v>
      </c>
      <c r="G223" s="256" t="s">
        <v>702</v>
      </c>
      <c r="H223" s="257">
        <v>1</v>
      </c>
      <c r="I223" s="258"/>
      <c r="J223" s="259">
        <f>ROUND(I223*H223,2)</f>
        <v>0</v>
      </c>
      <c r="K223" s="260"/>
      <c r="L223" s="44"/>
      <c r="M223" s="261" t="s">
        <v>1</v>
      </c>
      <c r="N223" s="262" t="s">
        <v>46</v>
      </c>
      <c r="O223" s="94"/>
      <c r="P223" s="263">
        <f>O223*H223</f>
        <v>0</v>
      </c>
      <c r="Q223" s="263">
        <v>0.0039</v>
      </c>
      <c r="R223" s="263">
        <f>Q223*H223</f>
        <v>0.0039</v>
      </c>
      <c r="S223" s="263">
        <v>0</v>
      </c>
      <c r="T223" s="264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65" t="s">
        <v>528</v>
      </c>
      <c r="AT223" s="265" t="s">
        <v>214</v>
      </c>
      <c r="AU223" s="265" t="s">
        <v>87</v>
      </c>
      <c r="AY223" s="18" t="s">
        <v>211</v>
      </c>
      <c r="BE223" s="155">
        <f>IF(N223="základní",J223,0)</f>
        <v>0</v>
      </c>
      <c r="BF223" s="155">
        <f>IF(N223="snížená",J223,0)</f>
        <v>0</v>
      </c>
      <c r="BG223" s="155">
        <f>IF(N223="zákl. přenesená",J223,0)</f>
        <v>0</v>
      </c>
      <c r="BH223" s="155">
        <f>IF(N223="sníž. přenesená",J223,0)</f>
        <v>0</v>
      </c>
      <c r="BI223" s="155">
        <f>IF(N223="nulová",J223,0)</f>
        <v>0</v>
      </c>
      <c r="BJ223" s="18" t="s">
        <v>87</v>
      </c>
      <c r="BK223" s="155">
        <f>ROUND(I223*H223,2)</f>
        <v>0</v>
      </c>
      <c r="BL223" s="18" t="s">
        <v>528</v>
      </c>
      <c r="BM223" s="265" t="s">
        <v>4031</v>
      </c>
    </row>
    <row r="224" spans="1:65" s="2" customFormat="1" ht="37.8" customHeight="1">
      <c r="A224" s="41"/>
      <c r="B224" s="42"/>
      <c r="C224" s="253" t="s">
        <v>887</v>
      </c>
      <c r="D224" s="253" t="s">
        <v>214</v>
      </c>
      <c r="E224" s="254" t="s">
        <v>4032</v>
      </c>
      <c r="F224" s="255" t="s">
        <v>4033</v>
      </c>
      <c r="G224" s="256" t="s">
        <v>702</v>
      </c>
      <c r="H224" s="257">
        <v>1</v>
      </c>
      <c r="I224" s="258"/>
      <c r="J224" s="259">
        <f>ROUND(I224*H224,2)</f>
        <v>0</v>
      </c>
      <c r="K224" s="260"/>
      <c r="L224" s="44"/>
      <c r="M224" s="261" t="s">
        <v>1</v>
      </c>
      <c r="N224" s="262" t="s">
        <v>46</v>
      </c>
      <c r="O224" s="94"/>
      <c r="P224" s="263">
        <f>O224*H224</f>
        <v>0</v>
      </c>
      <c r="Q224" s="263">
        <v>0.0049</v>
      </c>
      <c r="R224" s="263">
        <f>Q224*H224</f>
        <v>0.0049</v>
      </c>
      <c r="S224" s="263">
        <v>0</v>
      </c>
      <c r="T224" s="264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65" t="s">
        <v>528</v>
      </c>
      <c r="AT224" s="265" t="s">
        <v>214</v>
      </c>
      <c r="AU224" s="265" t="s">
        <v>87</v>
      </c>
      <c r="AY224" s="18" t="s">
        <v>211</v>
      </c>
      <c r="BE224" s="155">
        <f>IF(N224="základní",J224,0)</f>
        <v>0</v>
      </c>
      <c r="BF224" s="155">
        <f>IF(N224="snížená",J224,0)</f>
        <v>0</v>
      </c>
      <c r="BG224" s="155">
        <f>IF(N224="zákl. přenesená",J224,0)</f>
        <v>0</v>
      </c>
      <c r="BH224" s="155">
        <f>IF(N224="sníž. přenesená",J224,0)</f>
        <v>0</v>
      </c>
      <c r="BI224" s="155">
        <f>IF(N224="nulová",J224,0)</f>
        <v>0</v>
      </c>
      <c r="BJ224" s="18" t="s">
        <v>87</v>
      </c>
      <c r="BK224" s="155">
        <f>ROUND(I224*H224,2)</f>
        <v>0</v>
      </c>
      <c r="BL224" s="18" t="s">
        <v>528</v>
      </c>
      <c r="BM224" s="265" t="s">
        <v>4034</v>
      </c>
    </row>
    <row r="225" spans="1:65" s="2" customFormat="1" ht="37.8" customHeight="1">
      <c r="A225" s="41"/>
      <c r="B225" s="42"/>
      <c r="C225" s="253" t="s">
        <v>891</v>
      </c>
      <c r="D225" s="253" t="s">
        <v>214</v>
      </c>
      <c r="E225" s="254" t="s">
        <v>4035</v>
      </c>
      <c r="F225" s="255" t="s">
        <v>4036</v>
      </c>
      <c r="G225" s="256" t="s">
        <v>702</v>
      </c>
      <c r="H225" s="257">
        <v>2</v>
      </c>
      <c r="I225" s="258"/>
      <c r="J225" s="259">
        <f>ROUND(I225*H225,2)</f>
        <v>0</v>
      </c>
      <c r="K225" s="260"/>
      <c r="L225" s="44"/>
      <c r="M225" s="261" t="s">
        <v>1</v>
      </c>
      <c r="N225" s="262" t="s">
        <v>46</v>
      </c>
      <c r="O225" s="94"/>
      <c r="P225" s="263">
        <f>O225*H225</f>
        <v>0</v>
      </c>
      <c r="Q225" s="263">
        <v>0.0053</v>
      </c>
      <c r="R225" s="263">
        <f>Q225*H225</f>
        <v>0.0106</v>
      </c>
      <c r="S225" s="263">
        <v>0</v>
      </c>
      <c r="T225" s="264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65" t="s">
        <v>528</v>
      </c>
      <c r="AT225" s="265" t="s">
        <v>214</v>
      </c>
      <c r="AU225" s="265" t="s">
        <v>87</v>
      </c>
      <c r="AY225" s="18" t="s">
        <v>211</v>
      </c>
      <c r="BE225" s="155">
        <f>IF(N225="základní",J225,0)</f>
        <v>0</v>
      </c>
      <c r="BF225" s="155">
        <f>IF(N225="snížená",J225,0)</f>
        <v>0</v>
      </c>
      <c r="BG225" s="155">
        <f>IF(N225="zákl. přenesená",J225,0)</f>
        <v>0</v>
      </c>
      <c r="BH225" s="155">
        <f>IF(N225="sníž. přenesená",J225,0)</f>
        <v>0</v>
      </c>
      <c r="BI225" s="155">
        <f>IF(N225="nulová",J225,0)</f>
        <v>0</v>
      </c>
      <c r="BJ225" s="18" t="s">
        <v>87</v>
      </c>
      <c r="BK225" s="155">
        <f>ROUND(I225*H225,2)</f>
        <v>0</v>
      </c>
      <c r="BL225" s="18" t="s">
        <v>528</v>
      </c>
      <c r="BM225" s="265" t="s">
        <v>4037</v>
      </c>
    </row>
    <row r="226" spans="1:65" s="2" customFormat="1" ht="37.8" customHeight="1">
      <c r="A226" s="41"/>
      <c r="B226" s="42"/>
      <c r="C226" s="253" t="s">
        <v>898</v>
      </c>
      <c r="D226" s="253" t="s">
        <v>214</v>
      </c>
      <c r="E226" s="254" t="s">
        <v>4038</v>
      </c>
      <c r="F226" s="255" t="s">
        <v>4039</v>
      </c>
      <c r="G226" s="256" t="s">
        <v>702</v>
      </c>
      <c r="H226" s="257">
        <v>4</v>
      </c>
      <c r="I226" s="258"/>
      <c r="J226" s="259">
        <f>ROUND(I226*H226,2)</f>
        <v>0</v>
      </c>
      <c r="K226" s="260"/>
      <c r="L226" s="44"/>
      <c r="M226" s="261" t="s">
        <v>1</v>
      </c>
      <c r="N226" s="262" t="s">
        <v>46</v>
      </c>
      <c r="O226" s="94"/>
      <c r="P226" s="263">
        <f>O226*H226</f>
        <v>0</v>
      </c>
      <c r="Q226" s="263">
        <v>0.0059</v>
      </c>
      <c r="R226" s="263">
        <f>Q226*H226</f>
        <v>0.0236</v>
      </c>
      <c r="S226" s="263">
        <v>0</v>
      </c>
      <c r="T226" s="264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65" t="s">
        <v>528</v>
      </c>
      <c r="AT226" s="265" t="s">
        <v>214</v>
      </c>
      <c r="AU226" s="265" t="s">
        <v>87</v>
      </c>
      <c r="AY226" s="18" t="s">
        <v>211</v>
      </c>
      <c r="BE226" s="155">
        <f>IF(N226="základní",J226,0)</f>
        <v>0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8" t="s">
        <v>87</v>
      </c>
      <c r="BK226" s="155">
        <f>ROUND(I226*H226,2)</f>
        <v>0</v>
      </c>
      <c r="BL226" s="18" t="s">
        <v>528</v>
      </c>
      <c r="BM226" s="265" t="s">
        <v>4040</v>
      </c>
    </row>
    <row r="227" spans="1:65" s="2" customFormat="1" ht="44.25" customHeight="1">
      <c r="A227" s="41"/>
      <c r="B227" s="42"/>
      <c r="C227" s="253" t="s">
        <v>901</v>
      </c>
      <c r="D227" s="253" t="s">
        <v>214</v>
      </c>
      <c r="E227" s="254" t="s">
        <v>4041</v>
      </c>
      <c r="F227" s="255" t="s">
        <v>4042</v>
      </c>
      <c r="G227" s="256" t="s">
        <v>702</v>
      </c>
      <c r="H227" s="257">
        <v>1</v>
      </c>
      <c r="I227" s="258"/>
      <c r="J227" s="259">
        <f>ROUND(I227*H227,2)</f>
        <v>0</v>
      </c>
      <c r="K227" s="260"/>
      <c r="L227" s="44"/>
      <c r="M227" s="261" t="s">
        <v>1</v>
      </c>
      <c r="N227" s="262" t="s">
        <v>46</v>
      </c>
      <c r="O227" s="94"/>
      <c r="P227" s="263">
        <f>O227*H227</f>
        <v>0</v>
      </c>
      <c r="Q227" s="263">
        <v>0.0124</v>
      </c>
      <c r="R227" s="263">
        <f>Q227*H227</f>
        <v>0.0124</v>
      </c>
      <c r="S227" s="263">
        <v>0</v>
      </c>
      <c r="T227" s="264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65" t="s">
        <v>528</v>
      </c>
      <c r="AT227" s="265" t="s">
        <v>214</v>
      </c>
      <c r="AU227" s="265" t="s">
        <v>87</v>
      </c>
      <c r="AY227" s="18" t="s">
        <v>211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8" t="s">
        <v>87</v>
      </c>
      <c r="BK227" s="155">
        <f>ROUND(I227*H227,2)</f>
        <v>0</v>
      </c>
      <c r="BL227" s="18" t="s">
        <v>528</v>
      </c>
      <c r="BM227" s="265" t="s">
        <v>4043</v>
      </c>
    </row>
    <row r="228" spans="1:65" s="2" customFormat="1" ht="44.25" customHeight="1">
      <c r="A228" s="41"/>
      <c r="B228" s="42"/>
      <c r="C228" s="253" t="s">
        <v>906</v>
      </c>
      <c r="D228" s="253" t="s">
        <v>214</v>
      </c>
      <c r="E228" s="254" t="s">
        <v>4044</v>
      </c>
      <c r="F228" s="255" t="s">
        <v>4045</v>
      </c>
      <c r="G228" s="256" t="s">
        <v>702</v>
      </c>
      <c r="H228" s="257">
        <v>7</v>
      </c>
      <c r="I228" s="258"/>
      <c r="J228" s="259">
        <f>ROUND(I228*H228,2)</f>
        <v>0</v>
      </c>
      <c r="K228" s="260"/>
      <c r="L228" s="44"/>
      <c r="M228" s="261" t="s">
        <v>1</v>
      </c>
      <c r="N228" s="262" t="s">
        <v>46</v>
      </c>
      <c r="O228" s="94"/>
      <c r="P228" s="263">
        <f>O228*H228</f>
        <v>0</v>
      </c>
      <c r="Q228" s="263">
        <v>0.0142</v>
      </c>
      <c r="R228" s="263">
        <f>Q228*H228</f>
        <v>0.0994</v>
      </c>
      <c r="S228" s="263">
        <v>0</v>
      </c>
      <c r="T228" s="264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65" t="s">
        <v>528</v>
      </c>
      <c r="AT228" s="265" t="s">
        <v>214</v>
      </c>
      <c r="AU228" s="265" t="s">
        <v>87</v>
      </c>
      <c r="AY228" s="18" t="s">
        <v>211</v>
      </c>
      <c r="BE228" s="155">
        <f>IF(N228="základní",J228,0)</f>
        <v>0</v>
      </c>
      <c r="BF228" s="155">
        <f>IF(N228="snížená",J228,0)</f>
        <v>0</v>
      </c>
      <c r="BG228" s="155">
        <f>IF(N228="zákl. přenesená",J228,0)</f>
        <v>0</v>
      </c>
      <c r="BH228" s="155">
        <f>IF(N228="sníž. přenesená",J228,0)</f>
        <v>0</v>
      </c>
      <c r="BI228" s="155">
        <f>IF(N228="nulová",J228,0)</f>
        <v>0</v>
      </c>
      <c r="BJ228" s="18" t="s">
        <v>87</v>
      </c>
      <c r="BK228" s="155">
        <f>ROUND(I228*H228,2)</f>
        <v>0</v>
      </c>
      <c r="BL228" s="18" t="s">
        <v>528</v>
      </c>
      <c r="BM228" s="265" t="s">
        <v>4046</v>
      </c>
    </row>
    <row r="229" spans="1:51" s="14" customFormat="1" ht="12">
      <c r="A229" s="14"/>
      <c r="B229" s="277"/>
      <c r="C229" s="278"/>
      <c r="D229" s="268" t="s">
        <v>236</v>
      </c>
      <c r="E229" s="279" t="s">
        <v>1</v>
      </c>
      <c r="F229" s="280" t="s">
        <v>243</v>
      </c>
      <c r="G229" s="278"/>
      <c r="H229" s="281">
        <v>7</v>
      </c>
      <c r="I229" s="282"/>
      <c r="J229" s="278"/>
      <c r="K229" s="278"/>
      <c r="L229" s="283"/>
      <c r="M229" s="284"/>
      <c r="N229" s="285"/>
      <c r="O229" s="285"/>
      <c r="P229" s="285"/>
      <c r="Q229" s="285"/>
      <c r="R229" s="285"/>
      <c r="S229" s="285"/>
      <c r="T229" s="286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87" t="s">
        <v>236</v>
      </c>
      <c r="AU229" s="287" t="s">
        <v>87</v>
      </c>
      <c r="AV229" s="14" t="s">
        <v>89</v>
      </c>
      <c r="AW229" s="14" t="s">
        <v>34</v>
      </c>
      <c r="AX229" s="14" t="s">
        <v>87</v>
      </c>
      <c r="AY229" s="287" t="s">
        <v>211</v>
      </c>
    </row>
    <row r="230" spans="1:65" s="2" customFormat="1" ht="37.8" customHeight="1">
      <c r="A230" s="41"/>
      <c r="B230" s="42"/>
      <c r="C230" s="253" t="s">
        <v>911</v>
      </c>
      <c r="D230" s="253" t="s">
        <v>214</v>
      </c>
      <c r="E230" s="254" t="s">
        <v>4047</v>
      </c>
      <c r="F230" s="255" t="s">
        <v>4048</v>
      </c>
      <c r="G230" s="256" t="s">
        <v>702</v>
      </c>
      <c r="H230" s="257">
        <v>56</v>
      </c>
      <c r="I230" s="258"/>
      <c r="J230" s="259">
        <f>ROUND(I230*H230,2)</f>
        <v>0</v>
      </c>
      <c r="K230" s="260"/>
      <c r="L230" s="44"/>
      <c r="M230" s="261" t="s">
        <v>1</v>
      </c>
      <c r="N230" s="262" t="s">
        <v>46</v>
      </c>
      <c r="O230" s="94"/>
      <c r="P230" s="263">
        <f>O230*H230</f>
        <v>0</v>
      </c>
      <c r="Q230" s="263">
        <v>7E-05</v>
      </c>
      <c r="R230" s="263">
        <f>Q230*H230</f>
        <v>0.00392</v>
      </c>
      <c r="S230" s="263">
        <v>0</v>
      </c>
      <c r="T230" s="264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65" t="s">
        <v>528</v>
      </c>
      <c r="AT230" s="265" t="s">
        <v>214</v>
      </c>
      <c r="AU230" s="265" t="s">
        <v>87</v>
      </c>
      <c r="AY230" s="18" t="s">
        <v>211</v>
      </c>
      <c r="BE230" s="155">
        <f>IF(N230="základní",J230,0)</f>
        <v>0</v>
      </c>
      <c r="BF230" s="155">
        <f>IF(N230="snížená",J230,0)</f>
        <v>0</v>
      </c>
      <c r="BG230" s="155">
        <f>IF(N230="zákl. přenesená",J230,0)</f>
        <v>0</v>
      </c>
      <c r="BH230" s="155">
        <f>IF(N230="sníž. přenesená",J230,0)</f>
        <v>0</v>
      </c>
      <c r="BI230" s="155">
        <f>IF(N230="nulová",J230,0)</f>
        <v>0</v>
      </c>
      <c r="BJ230" s="18" t="s">
        <v>87</v>
      </c>
      <c r="BK230" s="155">
        <f>ROUND(I230*H230,2)</f>
        <v>0</v>
      </c>
      <c r="BL230" s="18" t="s">
        <v>528</v>
      </c>
      <c r="BM230" s="265" t="s">
        <v>4049</v>
      </c>
    </row>
    <row r="231" spans="1:51" s="14" customFormat="1" ht="12">
      <c r="A231" s="14"/>
      <c r="B231" s="277"/>
      <c r="C231" s="278"/>
      <c r="D231" s="268" t="s">
        <v>236</v>
      </c>
      <c r="E231" s="279" t="s">
        <v>1</v>
      </c>
      <c r="F231" s="280" t="s">
        <v>4050</v>
      </c>
      <c r="G231" s="278"/>
      <c r="H231" s="281">
        <v>56</v>
      </c>
      <c r="I231" s="282"/>
      <c r="J231" s="278"/>
      <c r="K231" s="278"/>
      <c r="L231" s="283"/>
      <c r="M231" s="284"/>
      <c r="N231" s="285"/>
      <c r="O231" s="285"/>
      <c r="P231" s="285"/>
      <c r="Q231" s="285"/>
      <c r="R231" s="285"/>
      <c r="S231" s="285"/>
      <c r="T231" s="286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87" t="s">
        <v>236</v>
      </c>
      <c r="AU231" s="287" t="s">
        <v>87</v>
      </c>
      <c r="AV231" s="14" t="s">
        <v>89</v>
      </c>
      <c r="AW231" s="14" t="s">
        <v>34</v>
      </c>
      <c r="AX231" s="14" t="s">
        <v>87</v>
      </c>
      <c r="AY231" s="287" t="s">
        <v>211</v>
      </c>
    </row>
    <row r="232" spans="1:65" s="2" customFormat="1" ht="37.8" customHeight="1">
      <c r="A232" s="41"/>
      <c r="B232" s="42"/>
      <c r="C232" s="253" t="s">
        <v>918</v>
      </c>
      <c r="D232" s="253" t="s">
        <v>214</v>
      </c>
      <c r="E232" s="254" t="s">
        <v>4051</v>
      </c>
      <c r="F232" s="255" t="s">
        <v>4052</v>
      </c>
      <c r="G232" s="256" t="s">
        <v>702</v>
      </c>
      <c r="H232" s="257">
        <v>32</v>
      </c>
      <c r="I232" s="258"/>
      <c r="J232" s="259">
        <f>ROUND(I232*H232,2)</f>
        <v>0</v>
      </c>
      <c r="K232" s="260"/>
      <c r="L232" s="44"/>
      <c r="M232" s="261" t="s">
        <v>1</v>
      </c>
      <c r="N232" s="262" t="s">
        <v>46</v>
      </c>
      <c r="O232" s="94"/>
      <c r="P232" s="263">
        <f>O232*H232</f>
        <v>0</v>
      </c>
      <c r="Q232" s="263">
        <v>0.0021</v>
      </c>
      <c r="R232" s="263">
        <f>Q232*H232</f>
        <v>0.0672</v>
      </c>
      <c r="S232" s="263">
        <v>0</v>
      </c>
      <c r="T232" s="264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65" t="s">
        <v>528</v>
      </c>
      <c r="AT232" s="265" t="s">
        <v>214</v>
      </c>
      <c r="AU232" s="265" t="s">
        <v>87</v>
      </c>
      <c r="AY232" s="18" t="s">
        <v>211</v>
      </c>
      <c r="BE232" s="155">
        <f>IF(N232="základní",J232,0)</f>
        <v>0</v>
      </c>
      <c r="BF232" s="155">
        <f>IF(N232="snížená",J232,0)</f>
        <v>0</v>
      </c>
      <c r="BG232" s="155">
        <f>IF(N232="zákl. přenesená",J232,0)</f>
        <v>0</v>
      </c>
      <c r="BH232" s="155">
        <f>IF(N232="sníž. přenesená",J232,0)</f>
        <v>0</v>
      </c>
      <c r="BI232" s="155">
        <f>IF(N232="nulová",J232,0)</f>
        <v>0</v>
      </c>
      <c r="BJ232" s="18" t="s">
        <v>87</v>
      </c>
      <c r="BK232" s="155">
        <f>ROUND(I232*H232,2)</f>
        <v>0</v>
      </c>
      <c r="BL232" s="18" t="s">
        <v>528</v>
      </c>
      <c r="BM232" s="265" t="s">
        <v>4053</v>
      </c>
    </row>
    <row r="233" spans="1:51" s="14" customFormat="1" ht="12">
      <c r="A233" s="14"/>
      <c r="B233" s="277"/>
      <c r="C233" s="278"/>
      <c r="D233" s="268" t="s">
        <v>236</v>
      </c>
      <c r="E233" s="279" t="s">
        <v>1</v>
      </c>
      <c r="F233" s="280" t="s">
        <v>4054</v>
      </c>
      <c r="G233" s="278"/>
      <c r="H233" s="281">
        <v>32</v>
      </c>
      <c r="I233" s="282"/>
      <c r="J233" s="278"/>
      <c r="K233" s="278"/>
      <c r="L233" s="283"/>
      <c r="M233" s="284"/>
      <c r="N233" s="285"/>
      <c r="O233" s="285"/>
      <c r="P233" s="285"/>
      <c r="Q233" s="285"/>
      <c r="R233" s="285"/>
      <c r="S233" s="285"/>
      <c r="T233" s="286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87" t="s">
        <v>236</v>
      </c>
      <c r="AU233" s="287" t="s">
        <v>87</v>
      </c>
      <c r="AV233" s="14" t="s">
        <v>89</v>
      </c>
      <c r="AW233" s="14" t="s">
        <v>34</v>
      </c>
      <c r="AX233" s="14" t="s">
        <v>87</v>
      </c>
      <c r="AY233" s="287" t="s">
        <v>211</v>
      </c>
    </row>
    <row r="234" spans="1:65" s="2" customFormat="1" ht="37.8" customHeight="1">
      <c r="A234" s="41"/>
      <c r="B234" s="42"/>
      <c r="C234" s="253" t="s">
        <v>926</v>
      </c>
      <c r="D234" s="253" t="s">
        <v>214</v>
      </c>
      <c r="E234" s="254" t="s">
        <v>4055</v>
      </c>
      <c r="F234" s="255" t="s">
        <v>4056</v>
      </c>
      <c r="G234" s="256" t="s">
        <v>702</v>
      </c>
      <c r="H234" s="257">
        <v>32</v>
      </c>
      <c r="I234" s="258"/>
      <c r="J234" s="259">
        <f>ROUND(I234*H234,2)</f>
        <v>0</v>
      </c>
      <c r="K234" s="260"/>
      <c r="L234" s="44"/>
      <c r="M234" s="261" t="s">
        <v>1</v>
      </c>
      <c r="N234" s="262" t="s">
        <v>46</v>
      </c>
      <c r="O234" s="94"/>
      <c r="P234" s="263">
        <f>O234*H234</f>
        <v>0</v>
      </c>
      <c r="Q234" s="263">
        <v>8E-05</v>
      </c>
      <c r="R234" s="263">
        <f>Q234*H234</f>
        <v>0.00256</v>
      </c>
      <c r="S234" s="263">
        <v>0</v>
      </c>
      <c r="T234" s="264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65" t="s">
        <v>528</v>
      </c>
      <c r="AT234" s="265" t="s">
        <v>214</v>
      </c>
      <c r="AU234" s="265" t="s">
        <v>87</v>
      </c>
      <c r="AY234" s="18" t="s">
        <v>211</v>
      </c>
      <c r="BE234" s="155">
        <f>IF(N234="základní",J234,0)</f>
        <v>0</v>
      </c>
      <c r="BF234" s="155">
        <f>IF(N234="snížená",J234,0)</f>
        <v>0</v>
      </c>
      <c r="BG234" s="155">
        <f>IF(N234="zákl. přenesená",J234,0)</f>
        <v>0</v>
      </c>
      <c r="BH234" s="155">
        <f>IF(N234="sníž. přenesená",J234,0)</f>
        <v>0</v>
      </c>
      <c r="BI234" s="155">
        <f>IF(N234="nulová",J234,0)</f>
        <v>0</v>
      </c>
      <c r="BJ234" s="18" t="s">
        <v>87</v>
      </c>
      <c r="BK234" s="155">
        <f>ROUND(I234*H234,2)</f>
        <v>0</v>
      </c>
      <c r="BL234" s="18" t="s">
        <v>528</v>
      </c>
      <c r="BM234" s="265" t="s">
        <v>4057</v>
      </c>
    </row>
    <row r="235" spans="1:65" s="2" customFormat="1" ht="33" customHeight="1">
      <c r="A235" s="41"/>
      <c r="B235" s="42"/>
      <c r="C235" s="253" t="s">
        <v>936</v>
      </c>
      <c r="D235" s="253" t="s">
        <v>214</v>
      </c>
      <c r="E235" s="254" t="s">
        <v>4058</v>
      </c>
      <c r="F235" s="255" t="s">
        <v>4059</v>
      </c>
      <c r="G235" s="256" t="s">
        <v>702</v>
      </c>
      <c r="H235" s="257">
        <v>52</v>
      </c>
      <c r="I235" s="258"/>
      <c r="J235" s="259">
        <f>ROUND(I235*H235,2)</f>
        <v>0</v>
      </c>
      <c r="K235" s="260"/>
      <c r="L235" s="44"/>
      <c r="M235" s="261" t="s">
        <v>1</v>
      </c>
      <c r="N235" s="262" t="s">
        <v>46</v>
      </c>
      <c r="O235" s="94"/>
      <c r="P235" s="263">
        <f>O235*H235</f>
        <v>0</v>
      </c>
      <c r="Q235" s="263">
        <v>0.00012</v>
      </c>
      <c r="R235" s="263">
        <f>Q235*H235</f>
        <v>0.00624</v>
      </c>
      <c r="S235" s="263">
        <v>0</v>
      </c>
      <c r="T235" s="264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65" t="s">
        <v>528</v>
      </c>
      <c r="AT235" s="265" t="s">
        <v>214</v>
      </c>
      <c r="AU235" s="265" t="s">
        <v>87</v>
      </c>
      <c r="AY235" s="18" t="s">
        <v>211</v>
      </c>
      <c r="BE235" s="155">
        <f>IF(N235="základní",J235,0)</f>
        <v>0</v>
      </c>
      <c r="BF235" s="155">
        <f>IF(N235="snížená",J235,0)</f>
        <v>0</v>
      </c>
      <c r="BG235" s="155">
        <f>IF(N235="zákl. přenesená",J235,0)</f>
        <v>0</v>
      </c>
      <c r="BH235" s="155">
        <f>IF(N235="sníž. přenesená",J235,0)</f>
        <v>0</v>
      </c>
      <c r="BI235" s="155">
        <f>IF(N235="nulová",J235,0)</f>
        <v>0</v>
      </c>
      <c r="BJ235" s="18" t="s">
        <v>87</v>
      </c>
      <c r="BK235" s="155">
        <f>ROUND(I235*H235,2)</f>
        <v>0</v>
      </c>
      <c r="BL235" s="18" t="s">
        <v>528</v>
      </c>
      <c r="BM235" s="265" t="s">
        <v>4060</v>
      </c>
    </row>
    <row r="236" spans="1:63" s="12" customFormat="1" ht="25.9" customHeight="1">
      <c r="A236" s="12"/>
      <c r="B236" s="237"/>
      <c r="C236" s="238"/>
      <c r="D236" s="239" t="s">
        <v>80</v>
      </c>
      <c r="E236" s="240" t="s">
        <v>4061</v>
      </c>
      <c r="F236" s="240" t="s">
        <v>4062</v>
      </c>
      <c r="G236" s="238"/>
      <c r="H236" s="238"/>
      <c r="I236" s="241"/>
      <c r="J236" s="242">
        <f>BK236</f>
        <v>0</v>
      </c>
      <c r="K236" s="238"/>
      <c r="L236" s="243"/>
      <c r="M236" s="244"/>
      <c r="N236" s="245"/>
      <c r="O236" s="245"/>
      <c r="P236" s="246">
        <f>SUM(P237:P241)</f>
        <v>0</v>
      </c>
      <c r="Q236" s="245"/>
      <c r="R236" s="246">
        <f>SUM(R237:R241)</f>
        <v>0.07722</v>
      </c>
      <c r="S236" s="245"/>
      <c r="T236" s="247">
        <f>SUM(T237:T241)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48" t="s">
        <v>89</v>
      </c>
      <c r="AT236" s="249" t="s">
        <v>80</v>
      </c>
      <c r="AU236" s="249" t="s">
        <v>81</v>
      </c>
      <c r="AY236" s="248" t="s">
        <v>211</v>
      </c>
      <c r="BK236" s="250">
        <f>SUM(BK237:BK241)</f>
        <v>0</v>
      </c>
    </row>
    <row r="237" spans="1:65" s="2" customFormat="1" ht="24.15" customHeight="1">
      <c r="A237" s="41"/>
      <c r="B237" s="42"/>
      <c r="C237" s="253" t="s">
        <v>941</v>
      </c>
      <c r="D237" s="253" t="s">
        <v>214</v>
      </c>
      <c r="E237" s="254" t="s">
        <v>4063</v>
      </c>
      <c r="F237" s="255" t="s">
        <v>4064</v>
      </c>
      <c r="G237" s="256" t="s">
        <v>1220</v>
      </c>
      <c r="H237" s="257">
        <v>6</v>
      </c>
      <c r="I237" s="258"/>
      <c r="J237" s="259">
        <f>ROUND(I237*H237,2)</f>
        <v>0</v>
      </c>
      <c r="K237" s="260"/>
      <c r="L237" s="44"/>
      <c r="M237" s="261" t="s">
        <v>1</v>
      </c>
      <c r="N237" s="262" t="s">
        <v>46</v>
      </c>
      <c r="O237" s="94"/>
      <c r="P237" s="263">
        <f>O237*H237</f>
        <v>0</v>
      </c>
      <c r="Q237" s="263">
        <v>0.00617</v>
      </c>
      <c r="R237" s="263">
        <f>Q237*H237</f>
        <v>0.03702</v>
      </c>
      <c r="S237" s="263">
        <v>0</v>
      </c>
      <c r="T237" s="264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65" t="s">
        <v>528</v>
      </c>
      <c r="AT237" s="265" t="s">
        <v>214</v>
      </c>
      <c r="AU237" s="265" t="s">
        <v>87</v>
      </c>
      <c r="AY237" s="18" t="s">
        <v>211</v>
      </c>
      <c r="BE237" s="155">
        <f>IF(N237="základní",J237,0)</f>
        <v>0</v>
      </c>
      <c r="BF237" s="155">
        <f>IF(N237="snížená",J237,0)</f>
        <v>0</v>
      </c>
      <c r="BG237" s="155">
        <f>IF(N237="zákl. přenesená",J237,0)</f>
        <v>0</v>
      </c>
      <c r="BH237" s="155">
        <f>IF(N237="sníž. přenesená",J237,0)</f>
        <v>0</v>
      </c>
      <c r="BI237" s="155">
        <f>IF(N237="nulová",J237,0)</f>
        <v>0</v>
      </c>
      <c r="BJ237" s="18" t="s">
        <v>87</v>
      </c>
      <c r="BK237" s="155">
        <f>ROUND(I237*H237,2)</f>
        <v>0</v>
      </c>
      <c r="BL237" s="18" t="s">
        <v>528</v>
      </c>
      <c r="BM237" s="265" t="s">
        <v>4065</v>
      </c>
    </row>
    <row r="238" spans="1:51" s="14" customFormat="1" ht="12">
      <c r="A238" s="14"/>
      <c r="B238" s="277"/>
      <c r="C238" s="278"/>
      <c r="D238" s="268" t="s">
        <v>236</v>
      </c>
      <c r="E238" s="279" t="s">
        <v>1</v>
      </c>
      <c r="F238" s="280" t="s">
        <v>232</v>
      </c>
      <c r="G238" s="278"/>
      <c r="H238" s="281">
        <v>6</v>
      </c>
      <c r="I238" s="282"/>
      <c r="J238" s="278"/>
      <c r="K238" s="278"/>
      <c r="L238" s="283"/>
      <c r="M238" s="284"/>
      <c r="N238" s="285"/>
      <c r="O238" s="285"/>
      <c r="P238" s="285"/>
      <c r="Q238" s="285"/>
      <c r="R238" s="285"/>
      <c r="S238" s="285"/>
      <c r="T238" s="28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87" t="s">
        <v>236</v>
      </c>
      <c r="AU238" s="287" t="s">
        <v>87</v>
      </c>
      <c r="AV238" s="14" t="s">
        <v>89</v>
      </c>
      <c r="AW238" s="14" t="s">
        <v>34</v>
      </c>
      <c r="AX238" s="14" t="s">
        <v>87</v>
      </c>
      <c r="AY238" s="287" t="s">
        <v>211</v>
      </c>
    </row>
    <row r="239" spans="1:65" s="2" customFormat="1" ht="24.15" customHeight="1">
      <c r="A239" s="41"/>
      <c r="B239" s="42"/>
      <c r="C239" s="253" t="s">
        <v>946</v>
      </c>
      <c r="D239" s="253" t="s">
        <v>214</v>
      </c>
      <c r="E239" s="254" t="s">
        <v>4066</v>
      </c>
      <c r="F239" s="255" t="s">
        <v>4067</v>
      </c>
      <c r="G239" s="256" t="s">
        <v>1220</v>
      </c>
      <c r="H239" s="257">
        <v>5</v>
      </c>
      <c r="I239" s="258"/>
      <c r="J239" s="259">
        <f>ROUND(I239*H239,2)</f>
        <v>0</v>
      </c>
      <c r="K239" s="260"/>
      <c r="L239" s="44"/>
      <c r="M239" s="261" t="s">
        <v>1</v>
      </c>
      <c r="N239" s="262" t="s">
        <v>46</v>
      </c>
      <c r="O239" s="94"/>
      <c r="P239" s="263">
        <f>O239*H239</f>
        <v>0</v>
      </c>
      <c r="Q239" s="263">
        <v>0.00804</v>
      </c>
      <c r="R239" s="263">
        <f>Q239*H239</f>
        <v>0.0402</v>
      </c>
      <c r="S239" s="263">
        <v>0</v>
      </c>
      <c r="T239" s="264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65" t="s">
        <v>528</v>
      </c>
      <c r="AT239" s="265" t="s">
        <v>214</v>
      </c>
      <c r="AU239" s="265" t="s">
        <v>87</v>
      </c>
      <c r="AY239" s="18" t="s">
        <v>211</v>
      </c>
      <c r="BE239" s="155">
        <f>IF(N239="základní",J239,0)</f>
        <v>0</v>
      </c>
      <c r="BF239" s="155">
        <f>IF(N239="snížená",J239,0)</f>
        <v>0</v>
      </c>
      <c r="BG239" s="155">
        <f>IF(N239="zákl. přenesená",J239,0)</f>
        <v>0</v>
      </c>
      <c r="BH239" s="155">
        <f>IF(N239="sníž. přenesená",J239,0)</f>
        <v>0</v>
      </c>
      <c r="BI239" s="155">
        <f>IF(N239="nulová",J239,0)</f>
        <v>0</v>
      </c>
      <c r="BJ239" s="18" t="s">
        <v>87</v>
      </c>
      <c r="BK239" s="155">
        <f>ROUND(I239*H239,2)</f>
        <v>0</v>
      </c>
      <c r="BL239" s="18" t="s">
        <v>528</v>
      </c>
      <c r="BM239" s="265" t="s">
        <v>4068</v>
      </c>
    </row>
    <row r="240" spans="1:51" s="14" customFormat="1" ht="12">
      <c r="A240" s="14"/>
      <c r="B240" s="277"/>
      <c r="C240" s="278"/>
      <c r="D240" s="268" t="s">
        <v>236</v>
      </c>
      <c r="E240" s="279" t="s">
        <v>1</v>
      </c>
      <c r="F240" s="280" t="s">
        <v>105</v>
      </c>
      <c r="G240" s="278"/>
      <c r="H240" s="281">
        <v>5</v>
      </c>
      <c r="I240" s="282"/>
      <c r="J240" s="278"/>
      <c r="K240" s="278"/>
      <c r="L240" s="283"/>
      <c r="M240" s="284"/>
      <c r="N240" s="285"/>
      <c r="O240" s="285"/>
      <c r="P240" s="285"/>
      <c r="Q240" s="285"/>
      <c r="R240" s="285"/>
      <c r="S240" s="285"/>
      <c r="T240" s="286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87" t="s">
        <v>236</v>
      </c>
      <c r="AU240" s="287" t="s">
        <v>87</v>
      </c>
      <c r="AV240" s="14" t="s">
        <v>89</v>
      </c>
      <c r="AW240" s="14" t="s">
        <v>34</v>
      </c>
      <c r="AX240" s="14" t="s">
        <v>87</v>
      </c>
      <c r="AY240" s="287" t="s">
        <v>211</v>
      </c>
    </row>
    <row r="241" spans="1:65" s="2" customFormat="1" ht="16.5" customHeight="1">
      <c r="A241" s="41"/>
      <c r="B241" s="42"/>
      <c r="C241" s="253" t="s">
        <v>952</v>
      </c>
      <c r="D241" s="253" t="s">
        <v>214</v>
      </c>
      <c r="E241" s="254" t="s">
        <v>4069</v>
      </c>
      <c r="F241" s="255" t="s">
        <v>4070</v>
      </c>
      <c r="G241" s="256" t="s">
        <v>507</v>
      </c>
      <c r="H241" s="257">
        <v>3</v>
      </c>
      <c r="I241" s="258"/>
      <c r="J241" s="259">
        <f>ROUND(I241*H241,2)</f>
        <v>0</v>
      </c>
      <c r="K241" s="260"/>
      <c r="L241" s="44"/>
      <c r="M241" s="288" t="s">
        <v>1</v>
      </c>
      <c r="N241" s="289" t="s">
        <v>46</v>
      </c>
      <c r="O241" s="290"/>
      <c r="P241" s="291">
        <f>O241*H241</f>
        <v>0</v>
      </c>
      <c r="Q241" s="291">
        <v>0</v>
      </c>
      <c r="R241" s="291">
        <f>Q241*H241</f>
        <v>0</v>
      </c>
      <c r="S241" s="291">
        <v>0</v>
      </c>
      <c r="T241" s="292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65" t="s">
        <v>528</v>
      </c>
      <c r="AT241" s="265" t="s">
        <v>214</v>
      </c>
      <c r="AU241" s="265" t="s">
        <v>87</v>
      </c>
      <c r="AY241" s="18" t="s">
        <v>211</v>
      </c>
      <c r="BE241" s="155">
        <f>IF(N241="základní",J241,0)</f>
        <v>0</v>
      </c>
      <c r="BF241" s="155">
        <f>IF(N241="snížená",J241,0)</f>
        <v>0</v>
      </c>
      <c r="BG241" s="155">
        <f>IF(N241="zákl. přenesená",J241,0)</f>
        <v>0</v>
      </c>
      <c r="BH241" s="155">
        <f>IF(N241="sníž. přenesená",J241,0)</f>
        <v>0</v>
      </c>
      <c r="BI241" s="155">
        <f>IF(N241="nulová",J241,0)</f>
        <v>0</v>
      </c>
      <c r="BJ241" s="18" t="s">
        <v>87</v>
      </c>
      <c r="BK241" s="155">
        <f>ROUND(I241*H241,2)</f>
        <v>0</v>
      </c>
      <c r="BL241" s="18" t="s">
        <v>528</v>
      </c>
      <c r="BM241" s="265" t="s">
        <v>4071</v>
      </c>
    </row>
    <row r="242" spans="1:31" s="2" customFormat="1" ht="6.95" customHeight="1">
      <c r="A242" s="41"/>
      <c r="B242" s="69"/>
      <c r="C242" s="70"/>
      <c r="D242" s="70"/>
      <c r="E242" s="70"/>
      <c r="F242" s="70"/>
      <c r="G242" s="70"/>
      <c r="H242" s="70"/>
      <c r="I242" s="70"/>
      <c r="J242" s="70"/>
      <c r="K242" s="70"/>
      <c r="L242" s="44"/>
      <c r="M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</row>
  </sheetData>
  <sheetProtection password="CC35" sheet="1" objects="1" scenarios="1" formatColumns="0" formatRows="0" autoFilter="0"/>
  <autoFilter ref="C136:K241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07:F107"/>
    <mergeCell ref="D108:F108"/>
    <mergeCell ref="D109:F109"/>
    <mergeCell ref="D110:F110"/>
    <mergeCell ref="D111:F111"/>
    <mergeCell ref="E123:H123"/>
    <mergeCell ref="E127:H127"/>
    <mergeCell ref="E125:H125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133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</row>
    <row r="4" spans="2:4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175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4072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6. 9. 2021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177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J107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ROUND((SUM(BE107:BE114)+SUM(BE138:BE171)),2)</f>
        <v>0</v>
      </c>
      <c r="G39" s="41"/>
      <c r="H39" s="41"/>
      <c r="I39" s="182">
        <v>0.21</v>
      </c>
      <c r="J39" s="181">
        <f>ROUND(((SUM(BE107:BE114)+SUM(BE138:BE171))*I39),2)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ROUND((SUM(BF107:BF114)+SUM(BF138:BF171)),2)</f>
        <v>0</v>
      </c>
      <c r="G40" s="41"/>
      <c r="H40" s="41"/>
      <c r="I40" s="182">
        <v>0.15</v>
      </c>
      <c r="J40" s="181">
        <f>ROUND(((SUM(BF107:BF114)+SUM(BF138:BF171))*I40),2)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ROUND((SUM(BG107:BG114)+SUM(BG138:BG171)),2)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ROUND((SUM(BH107:BH114)+SUM(BH138:BH171)),2)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ROUND((SUM(BI107:BI114)+SUM(BI138:BI171)),2)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175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222/2021//KCv - Vnitřní vybavení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6. 9. 2021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J138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4073</v>
      </c>
      <c r="E101" s="209"/>
      <c r="F101" s="209"/>
      <c r="G101" s="209"/>
      <c r="H101" s="209"/>
      <c r="I101" s="209"/>
      <c r="J101" s="210">
        <f>J139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6"/>
      <c r="C102" s="207"/>
      <c r="D102" s="208" t="s">
        <v>4074</v>
      </c>
      <c r="E102" s="209"/>
      <c r="F102" s="209"/>
      <c r="G102" s="209"/>
      <c r="H102" s="209"/>
      <c r="I102" s="209"/>
      <c r="J102" s="210">
        <f>J149</f>
        <v>0</v>
      </c>
      <c r="K102" s="207"/>
      <c r="L102" s="21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6"/>
      <c r="C103" s="207"/>
      <c r="D103" s="208" t="s">
        <v>4075</v>
      </c>
      <c r="E103" s="209"/>
      <c r="F103" s="209"/>
      <c r="G103" s="209"/>
      <c r="H103" s="209"/>
      <c r="I103" s="209"/>
      <c r="J103" s="210">
        <f>J151</f>
        <v>0</v>
      </c>
      <c r="K103" s="207"/>
      <c r="L103" s="21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12"/>
      <c r="C104" s="135"/>
      <c r="D104" s="213" t="s">
        <v>411</v>
      </c>
      <c r="E104" s="214"/>
      <c r="F104" s="214"/>
      <c r="G104" s="214"/>
      <c r="H104" s="214"/>
      <c r="I104" s="214"/>
      <c r="J104" s="215">
        <f>J152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4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66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31" s="2" customFormat="1" ht="6.95" customHeight="1">
      <c r="A106" s="4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66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1" s="2" customFormat="1" ht="29.25" customHeight="1">
      <c r="A107" s="41"/>
      <c r="B107" s="42"/>
      <c r="C107" s="205" t="s">
        <v>189</v>
      </c>
      <c r="D107" s="43"/>
      <c r="E107" s="43"/>
      <c r="F107" s="43"/>
      <c r="G107" s="43"/>
      <c r="H107" s="43"/>
      <c r="I107" s="43"/>
      <c r="J107" s="217">
        <f>ROUND(J108+J109+J110+J111+J112+J113,2)</f>
        <v>0</v>
      </c>
      <c r="K107" s="43"/>
      <c r="L107" s="66"/>
      <c r="N107" s="218" t="s">
        <v>45</v>
      </c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65" s="2" customFormat="1" ht="18" customHeight="1">
      <c r="A108" s="41"/>
      <c r="B108" s="42"/>
      <c r="C108" s="43"/>
      <c r="D108" s="156" t="s">
        <v>190</v>
      </c>
      <c r="E108" s="151"/>
      <c r="F108" s="151"/>
      <c r="G108" s="43"/>
      <c r="H108" s="43"/>
      <c r="I108" s="43"/>
      <c r="J108" s="152">
        <v>0</v>
      </c>
      <c r="K108" s="43"/>
      <c r="L108" s="219"/>
      <c r="M108" s="220"/>
      <c r="N108" s="221" t="s">
        <v>46</v>
      </c>
      <c r="O108" s="220"/>
      <c r="P108" s="220"/>
      <c r="Q108" s="220"/>
      <c r="R108" s="220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3" t="s">
        <v>104</v>
      </c>
      <c r="AZ108" s="220"/>
      <c r="BA108" s="220"/>
      <c r="BB108" s="220"/>
      <c r="BC108" s="220"/>
      <c r="BD108" s="220"/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223" t="s">
        <v>87</v>
      </c>
      <c r="BK108" s="220"/>
      <c r="BL108" s="220"/>
      <c r="BM108" s="220"/>
    </row>
    <row r="109" spans="1:65" s="2" customFormat="1" ht="18" customHeight="1">
      <c r="A109" s="41"/>
      <c r="B109" s="42"/>
      <c r="C109" s="43"/>
      <c r="D109" s="156" t="s">
        <v>191</v>
      </c>
      <c r="E109" s="151"/>
      <c r="F109" s="151"/>
      <c r="G109" s="43"/>
      <c r="H109" s="43"/>
      <c r="I109" s="43"/>
      <c r="J109" s="152">
        <v>0</v>
      </c>
      <c r="K109" s="43"/>
      <c r="L109" s="219"/>
      <c r="M109" s="220"/>
      <c r="N109" s="221" t="s">
        <v>46</v>
      </c>
      <c r="O109" s="220"/>
      <c r="P109" s="220"/>
      <c r="Q109" s="220"/>
      <c r="R109" s="220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3" t="s">
        <v>104</v>
      </c>
      <c r="AZ109" s="220"/>
      <c r="BA109" s="220"/>
      <c r="BB109" s="220"/>
      <c r="BC109" s="220"/>
      <c r="BD109" s="220"/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223" t="s">
        <v>87</v>
      </c>
      <c r="BK109" s="220"/>
      <c r="BL109" s="220"/>
      <c r="BM109" s="220"/>
    </row>
    <row r="110" spans="1:65" s="2" customFormat="1" ht="18" customHeight="1">
      <c r="A110" s="41"/>
      <c r="B110" s="42"/>
      <c r="C110" s="43"/>
      <c r="D110" s="156" t="s">
        <v>192</v>
      </c>
      <c r="E110" s="151"/>
      <c r="F110" s="151"/>
      <c r="G110" s="43"/>
      <c r="H110" s="43"/>
      <c r="I110" s="43"/>
      <c r="J110" s="152">
        <v>0</v>
      </c>
      <c r="K110" s="43"/>
      <c r="L110" s="219"/>
      <c r="M110" s="220"/>
      <c r="N110" s="221" t="s">
        <v>46</v>
      </c>
      <c r="O110" s="220"/>
      <c r="P110" s="220"/>
      <c r="Q110" s="220"/>
      <c r="R110" s="220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3" t="s">
        <v>104</v>
      </c>
      <c r="AZ110" s="220"/>
      <c r="BA110" s="220"/>
      <c r="BB110" s="220"/>
      <c r="BC110" s="220"/>
      <c r="BD110" s="220"/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23" t="s">
        <v>87</v>
      </c>
      <c r="BK110" s="220"/>
      <c r="BL110" s="220"/>
      <c r="BM110" s="220"/>
    </row>
    <row r="111" spans="1:65" s="2" customFormat="1" ht="18" customHeight="1">
      <c r="A111" s="41"/>
      <c r="B111" s="42"/>
      <c r="C111" s="43"/>
      <c r="D111" s="156" t="s">
        <v>193</v>
      </c>
      <c r="E111" s="151"/>
      <c r="F111" s="151"/>
      <c r="G111" s="43"/>
      <c r="H111" s="43"/>
      <c r="I111" s="43"/>
      <c r="J111" s="152">
        <v>0</v>
      </c>
      <c r="K111" s="43"/>
      <c r="L111" s="219"/>
      <c r="M111" s="220"/>
      <c r="N111" s="221" t="s">
        <v>46</v>
      </c>
      <c r="O111" s="220"/>
      <c r="P111" s="220"/>
      <c r="Q111" s="220"/>
      <c r="R111" s="220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3" t="s">
        <v>104</v>
      </c>
      <c r="AZ111" s="220"/>
      <c r="BA111" s="220"/>
      <c r="BB111" s="220"/>
      <c r="BC111" s="220"/>
      <c r="BD111" s="220"/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223" t="s">
        <v>87</v>
      </c>
      <c r="BK111" s="220"/>
      <c r="BL111" s="220"/>
      <c r="BM111" s="220"/>
    </row>
    <row r="112" spans="1:65" s="2" customFormat="1" ht="18" customHeight="1">
      <c r="A112" s="41"/>
      <c r="B112" s="42"/>
      <c r="C112" s="43"/>
      <c r="D112" s="156" t="s">
        <v>194</v>
      </c>
      <c r="E112" s="151"/>
      <c r="F112" s="151"/>
      <c r="G112" s="43"/>
      <c r="H112" s="43"/>
      <c r="I112" s="43"/>
      <c r="J112" s="152">
        <v>0</v>
      </c>
      <c r="K112" s="43"/>
      <c r="L112" s="219"/>
      <c r="M112" s="220"/>
      <c r="N112" s="221" t="s">
        <v>46</v>
      </c>
      <c r="O112" s="220"/>
      <c r="P112" s="220"/>
      <c r="Q112" s="220"/>
      <c r="R112" s="220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3" t="s">
        <v>104</v>
      </c>
      <c r="AZ112" s="220"/>
      <c r="BA112" s="220"/>
      <c r="BB112" s="220"/>
      <c r="BC112" s="220"/>
      <c r="BD112" s="220"/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223" t="s">
        <v>87</v>
      </c>
      <c r="BK112" s="220"/>
      <c r="BL112" s="220"/>
      <c r="BM112" s="220"/>
    </row>
    <row r="113" spans="1:65" s="2" customFormat="1" ht="18" customHeight="1">
      <c r="A113" s="41"/>
      <c r="B113" s="42"/>
      <c r="C113" s="43"/>
      <c r="D113" s="151" t="s">
        <v>195</v>
      </c>
      <c r="E113" s="43"/>
      <c r="F113" s="43"/>
      <c r="G113" s="43"/>
      <c r="H113" s="43"/>
      <c r="I113" s="43"/>
      <c r="J113" s="152">
        <f>ROUND(J34*T113,2)</f>
        <v>0</v>
      </c>
      <c r="K113" s="43"/>
      <c r="L113" s="219"/>
      <c r="M113" s="220"/>
      <c r="N113" s="221" t="s">
        <v>46</v>
      </c>
      <c r="O113" s="220"/>
      <c r="P113" s="220"/>
      <c r="Q113" s="220"/>
      <c r="R113" s="220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3" t="s">
        <v>196</v>
      </c>
      <c r="AZ113" s="220"/>
      <c r="BA113" s="220"/>
      <c r="BB113" s="220"/>
      <c r="BC113" s="220"/>
      <c r="BD113" s="220"/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223" t="s">
        <v>87</v>
      </c>
      <c r="BK113" s="220"/>
      <c r="BL113" s="220"/>
      <c r="BM113" s="220"/>
    </row>
    <row r="114" spans="1:31" s="2" customFormat="1" ht="12">
      <c r="A114" s="4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29.25" customHeight="1">
      <c r="A115" s="41"/>
      <c r="B115" s="42"/>
      <c r="C115" s="159" t="s">
        <v>169</v>
      </c>
      <c r="D115" s="160"/>
      <c r="E115" s="160"/>
      <c r="F115" s="160"/>
      <c r="G115" s="160"/>
      <c r="H115" s="160"/>
      <c r="I115" s="160"/>
      <c r="J115" s="161">
        <f>ROUND(J100+J107,2)</f>
        <v>0</v>
      </c>
      <c r="K115" s="160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6.95" customHeight="1">
      <c r="A116" s="41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20" spans="1:31" s="2" customFormat="1" ht="6.95" customHeight="1">
      <c r="A120" s="41"/>
      <c r="B120" s="71"/>
      <c r="C120" s="72"/>
      <c r="D120" s="72"/>
      <c r="E120" s="72"/>
      <c r="F120" s="72"/>
      <c r="G120" s="72"/>
      <c r="H120" s="72"/>
      <c r="I120" s="72"/>
      <c r="J120" s="72"/>
      <c r="K120" s="72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24.95" customHeight="1">
      <c r="A121" s="41"/>
      <c r="B121" s="42"/>
      <c r="C121" s="24" t="s">
        <v>197</v>
      </c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6.95" customHeight="1">
      <c r="A122" s="41"/>
      <c r="B122" s="42"/>
      <c r="C122" s="43"/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2" customHeight="1">
      <c r="A123" s="41"/>
      <c r="B123" s="42"/>
      <c r="C123" s="33" t="s">
        <v>16</v>
      </c>
      <c r="D123" s="43"/>
      <c r="E123" s="43"/>
      <c r="F123" s="43"/>
      <c r="G123" s="43"/>
      <c r="H123" s="4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16.5" customHeight="1">
      <c r="A124" s="41"/>
      <c r="B124" s="42"/>
      <c r="C124" s="43"/>
      <c r="D124" s="43"/>
      <c r="E124" s="201" t="str">
        <f>E7</f>
        <v>Komunitní centrum Jahodnice - rozdělení do etap .I.etapa</v>
      </c>
      <c r="F124" s="33"/>
      <c r="G124" s="33"/>
      <c r="H124" s="3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2:12" s="1" customFormat="1" ht="12" customHeight="1">
      <c r="B125" s="22"/>
      <c r="C125" s="33" t="s">
        <v>171</v>
      </c>
      <c r="D125" s="23"/>
      <c r="E125" s="23"/>
      <c r="F125" s="23"/>
      <c r="G125" s="23"/>
      <c r="H125" s="23"/>
      <c r="I125" s="23"/>
      <c r="J125" s="23"/>
      <c r="K125" s="23"/>
      <c r="L125" s="21"/>
    </row>
    <row r="126" spans="2:12" s="1" customFormat="1" ht="23.25" customHeight="1">
      <c r="B126" s="22"/>
      <c r="C126" s="23"/>
      <c r="D126" s="23"/>
      <c r="E126" s="201" t="s">
        <v>172</v>
      </c>
      <c r="F126" s="23"/>
      <c r="G126" s="23"/>
      <c r="H126" s="23"/>
      <c r="I126" s="23"/>
      <c r="J126" s="23"/>
      <c r="K126" s="23"/>
      <c r="L126" s="21"/>
    </row>
    <row r="127" spans="2:12" s="1" customFormat="1" ht="12" customHeight="1">
      <c r="B127" s="22"/>
      <c r="C127" s="33" t="s">
        <v>173</v>
      </c>
      <c r="D127" s="23"/>
      <c r="E127" s="23"/>
      <c r="F127" s="23"/>
      <c r="G127" s="23"/>
      <c r="H127" s="23"/>
      <c r="I127" s="23"/>
      <c r="J127" s="23"/>
      <c r="K127" s="23"/>
      <c r="L127" s="21"/>
    </row>
    <row r="128" spans="1:31" s="2" customFormat="1" ht="16.5" customHeight="1">
      <c r="A128" s="41"/>
      <c r="B128" s="42"/>
      <c r="C128" s="43"/>
      <c r="D128" s="43"/>
      <c r="E128" s="202" t="s">
        <v>174</v>
      </c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2" customHeight="1">
      <c r="A129" s="41"/>
      <c r="B129" s="42"/>
      <c r="C129" s="33" t="s">
        <v>175</v>
      </c>
      <c r="D129" s="43"/>
      <c r="E129" s="43"/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6.5" customHeight="1">
      <c r="A130" s="41"/>
      <c r="B130" s="42"/>
      <c r="C130" s="43"/>
      <c r="D130" s="43"/>
      <c r="E130" s="79" t="str">
        <f>E13</f>
        <v>222/2021//KCv - Vnitřní vybavení</v>
      </c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6.95" customHeight="1">
      <c r="A131" s="41"/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12" customHeight="1">
      <c r="A132" s="41"/>
      <c r="B132" s="42"/>
      <c r="C132" s="33" t="s">
        <v>20</v>
      </c>
      <c r="D132" s="43"/>
      <c r="E132" s="43"/>
      <c r="F132" s="28" t="str">
        <f>F16</f>
        <v>Baštýřská 67/2,19800 Praha 14</v>
      </c>
      <c r="G132" s="43"/>
      <c r="H132" s="43"/>
      <c r="I132" s="33" t="s">
        <v>22</v>
      </c>
      <c r="J132" s="82" t="str">
        <f>IF(J16="","",J16)</f>
        <v>6. 9. 2021</v>
      </c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6.95" customHeight="1">
      <c r="A133" s="41"/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25.65" customHeight="1">
      <c r="A134" s="41"/>
      <c r="B134" s="42"/>
      <c r="C134" s="33" t="s">
        <v>24</v>
      </c>
      <c r="D134" s="43"/>
      <c r="E134" s="43"/>
      <c r="F134" s="28" t="str">
        <f>E19</f>
        <v>Městská část Praha 14,Br.Venclíků 1073,Praha 14</v>
      </c>
      <c r="G134" s="43"/>
      <c r="H134" s="43"/>
      <c r="I134" s="33" t="s">
        <v>31</v>
      </c>
      <c r="J134" s="37" t="str">
        <f>E25</f>
        <v>a3atelier s.r.o.,Praha 1</v>
      </c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15.15" customHeight="1">
      <c r="A135" s="41"/>
      <c r="B135" s="42"/>
      <c r="C135" s="33" t="s">
        <v>29</v>
      </c>
      <c r="D135" s="43"/>
      <c r="E135" s="43"/>
      <c r="F135" s="28" t="str">
        <f>IF(E22="","",E22)</f>
        <v>Vyplň údaj</v>
      </c>
      <c r="G135" s="43"/>
      <c r="H135" s="43"/>
      <c r="I135" s="33" t="s">
        <v>35</v>
      </c>
      <c r="J135" s="37" t="str">
        <f>E28</f>
        <v>Ing.Myšík Petr</v>
      </c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2" customFormat="1" ht="10.3" customHeight="1">
      <c r="A136" s="41"/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11" customFormat="1" ht="29.25" customHeight="1">
      <c r="A137" s="225"/>
      <c r="B137" s="226"/>
      <c r="C137" s="227" t="s">
        <v>198</v>
      </c>
      <c r="D137" s="228" t="s">
        <v>66</v>
      </c>
      <c r="E137" s="228" t="s">
        <v>62</v>
      </c>
      <c r="F137" s="228" t="s">
        <v>63</v>
      </c>
      <c r="G137" s="228" t="s">
        <v>199</v>
      </c>
      <c r="H137" s="228" t="s">
        <v>200</v>
      </c>
      <c r="I137" s="228" t="s">
        <v>201</v>
      </c>
      <c r="J137" s="229" t="s">
        <v>181</v>
      </c>
      <c r="K137" s="230" t="s">
        <v>202</v>
      </c>
      <c r="L137" s="231"/>
      <c r="M137" s="103" t="s">
        <v>1</v>
      </c>
      <c r="N137" s="104" t="s">
        <v>45</v>
      </c>
      <c r="O137" s="104" t="s">
        <v>203</v>
      </c>
      <c r="P137" s="104" t="s">
        <v>204</v>
      </c>
      <c r="Q137" s="104" t="s">
        <v>205</v>
      </c>
      <c r="R137" s="104" t="s">
        <v>206</v>
      </c>
      <c r="S137" s="104" t="s">
        <v>207</v>
      </c>
      <c r="T137" s="105" t="s">
        <v>208</v>
      </c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</row>
    <row r="138" spans="1:63" s="2" customFormat="1" ht="22.8" customHeight="1">
      <c r="A138" s="41"/>
      <c r="B138" s="42"/>
      <c r="C138" s="110" t="s">
        <v>209</v>
      </c>
      <c r="D138" s="43"/>
      <c r="E138" s="43"/>
      <c r="F138" s="43"/>
      <c r="G138" s="43"/>
      <c r="H138" s="43"/>
      <c r="I138" s="43"/>
      <c r="J138" s="232">
        <f>BK138</f>
        <v>0</v>
      </c>
      <c r="K138" s="43"/>
      <c r="L138" s="44"/>
      <c r="M138" s="106"/>
      <c r="N138" s="233"/>
      <c r="O138" s="107"/>
      <c r="P138" s="234">
        <f>P139+P149+P151</f>
        <v>0</v>
      </c>
      <c r="Q138" s="107"/>
      <c r="R138" s="234">
        <f>R139+R149+R151</f>
        <v>0.18796</v>
      </c>
      <c r="S138" s="107"/>
      <c r="T138" s="235">
        <f>T139+T149+T151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18" t="s">
        <v>80</v>
      </c>
      <c r="AU138" s="18" t="s">
        <v>183</v>
      </c>
      <c r="BK138" s="236">
        <f>BK139+BK149+BK151</f>
        <v>0</v>
      </c>
    </row>
    <row r="139" spans="1:63" s="12" customFormat="1" ht="25.9" customHeight="1">
      <c r="A139" s="12"/>
      <c r="B139" s="237"/>
      <c r="C139" s="238"/>
      <c r="D139" s="239" t="s">
        <v>80</v>
      </c>
      <c r="E139" s="240" t="s">
        <v>4076</v>
      </c>
      <c r="F139" s="240" t="s">
        <v>4077</v>
      </c>
      <c r="G139" s="238"/>
      <c r="H139" s="238"/>
      <c r="I139" s="241"/>
      <c r="J139" s="242">
        <f>BK139</f>
        <v>0</v>
      </c>
      <c r="K139" s="238"/>
      <c r="L139" s="243"/>
      <c r="M139" s="244"/>
      <c r="N139" s="245"/>
      <c r="O139" s="245"/>
      <c r="P139" s="246">
        <f>SUM(P140:P148)</f>
        <v>0</v>
      </c>
      <c r="Q139" s="245"/>
      <c r="R139" s="246">
        <f>SUM(R140:R148)</f>
        <v>0</v>
      </c>
      <c r="S139" s="245"/>
      <c r="T139" s="247">
        <f>SUM(T140:T148)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48" t="s">
        <v>87</v>
      </c>
      <c r="AT139" s="249" t="s">
        <v>80</v>
      </c>
      <c r="AU139" s="249" t="s">
        <v>81</v>
      </c>
      <c r="AY139" s="248" t="s">
        <v>211</v>
      </c>
      <c r="BK139" s="250">
        <f>SUM(BK140:BK148)</f>
        <v>0</v>
      </c>
    </row>
    <row r="140" spans="1:65" s="2" customFormat="1" ht="21.75" customHeight="1">
      <c r="A140" s="41"/>
      <c r="B140" s="42"/>
      <c r="C140" s="253" t="s">
        <v>243</v>
      </c>
      <c r="D140" s="253" t="s">
        <v>214</v>
      </c>
      <c r="E140" s="254" t="s">
        <v>4078</v>
      </c>
      <c r="F140" s="255" t="s">
        <v>4079</v>
      </c>
      <c r="G140" s="256" t="s">
        <v>217</v>
      </c>
      <c r="H140" s="257">
        <v>1</v>
      </c>
      <c r="I140" s="258"/>
      <c r="J140" s="259">
        <f>ROUND(I140*H140,2)</f>
        <v>0</v>
      </c>
      <c r="K140" s="260"/>
      <c r="L140" s="44"/>
      <c r="M140" s="261" t="s">
        <v>1</v>
      </c>
      <c r="N140" s="262" t="s">
        <v>46</v>
      </c>
      <c r="O140" s="94"/>
      <c r="P140" s="263">
        <f>O140*H140</f>
        <v>0</v>
      </c>
      <c r="Q140" s="263">
        <v>0</v>
      </c>
      <c r="R140" s="263">
        <f>Q140*H140</f>
        <v>0</v>
      </c>
      <c r="S140" s="263">
        <v>0</v>
      </c>
      <c r="T140" s="264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65" t="s">
        <v>100</v>
      </c>
      <c r="AT140" s="265" t="s">
        <v>214</v>
      </c>
      <c r="AU140" s="265" t="s">
        <v>87</v>
      </c>
      <c r="AY140" s="18" t="s">
        <v>211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8" t="s">
        <v>87</v>
      </c>
      <c r="BK140" s="155">
        <f>ROUND(I140*H140,2)</f>
        <v>0</v>
      </c>
      <c r="BL140" s="18" t="s">
        <v>100</v>
      </c>
      <c r="BM140" s="265" t="s">
        <v>4080</v>
      </c>
    </row>
    <row r="141" spans="1:51" s="14" customFormat="1" ht="12">
      <c r="A141" s="14"/>
      <c r="B141" s="277"/>
      <c r="C141" s="278"/>
      <c r="D141" s="268" t="s">
        <v>236</v>
      </c>
      <c r="E141" s="278"/>
      <c r="F141" s="280" t="s">
        <v>4081</v>
      </c>
      <c r="G141" s="278"/>
      <c r="H141" s="281">
        <v>1</v>
      </c>
      <c r="I141" s="282"/>
      <c r="J141" s="278"/>
      <c r="K141" s="278"/>
      <c r="L141" s="283"/>
      <c r="M141" s="284"/>
      <c r="N141" s="285"/>
      <c r="O141" s="285"/>
      <c r="P141" s="285"/>
      <c r="Q141" s="285"/>
      <c r="R141" s="285"/>
      <c r="S141" s="285"/>
      <c r="T141" s="28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87" t="s">
        <v>236</v>
      </c>
      <c r="AU141" s="287" t="s">
        <v>87</v>
      </c>
      <c r="AV141" s="14" t="s">
        <v>89</v>
      </c>
      <c r="AW141" s="14" t="s">
        <v>4</v>
      </c>
      <c r="AX141" s="14" t="s">
        <v>87</v>
      </c>
      <c r="AY141" s="287" t="s">
        <v>211</v>
      </c>
    </row>
    <row r="142" spans="1:65" s="2" customFormat="1" ht="16.5" customHeight="1">
      <c r="A142" s="41"/>
      <c r="B142" s="42"/>
      <c r="C142" s="317" t="s">
        <v>87</v>
      </c>
      <c r="D142" s="317" t="s">
        <v>589</v>
      </c>
      <c r="E142" s="318" t="s">
        <v>4082</v>
      </c>
      <c r="F142" s="319" t="s">
        <v>4083</v>
      </c>
      <c r="G142" s="320" t="s">
        <v>217</v>
      </c>
      <c r="H142" s="321">
        <v>1</v>
      </c>
      <c r="I142" s="322"/>
      <c r="J142" s="323">
        <f>ROUND(I142*H142,2)</f>
        <v>0</v>
      </c>
      <c r="K142" s="324"/>
      <c r="L142" s="325"/>
      <c r="M142" s="326" t="s">
        <v>1</v>
      </c>
      <c r="N142" s="327" t="s">
        <v>46</v>
      </c>
      <c r="O142" s="94"/>
      <c r="P142" s="263">
        <f>O142*H142</f>
        <v>0</v>
      </c>
      <c r="Q142" s="263">
        <v>0</v>
      </c>
      <c r="R142" s="263">
        <f>Q142*H142</f>
        <v>0</v>
      </c>
      <c r="S142" s="263">
        <v>0</v>
      </c>
      <c r="T142" s="264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65" t="s">
        <v>247</v>
      </c>
      <c r="AT142" s="265" t="s">
        <v>589</v>
      </c>
      <c r="AU142" s="265" t="s">
        <v>87</v>
      </c>
      <c r="AY142" s="18" t="s">
        <v>211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8" t="s">
        <v>87</v>
      </c>
      <c r="BK142" s="155">
        <f>ROUND(I142*H142,2)</f>
        <v>0</v>
      </c>
      <c r="BL142" s="18" t="s">
        <v>100</v>
      </c>
      <c r="BM142" s="265" t="s">
        <v>4084</v>
      </c>
    </row>
    <row r="143" spans="1:51" s="13" customFormat="1" ht="12">
      <c r="A143" s="13"/>
      <c r="B143" s="266"/>
      <c r="C143" s="267"/>
      <c r="D143" s="268" t="s">
        <v>236</v>
      </c>
      <c r="E143" s="269" t="s">
        <v>1</v>
      </c>
      <c r="F143" s="270" t="s">
        <v>4085</v>
      </c>
      <c r="G143" s="267"/>
      <c r="H143" s="269" t="s">
        <v>1</v>
      </c>
      <c r="I143" s="271"/>
      <c r="J143" s="267"/>
      <c r="K143" s="267"/>
      <c r="L143" s="272"/>
      <c r="M143" s="273"/>
      <c r="N143" s="274"/>
      <c r="O143" s="274"/>
      <c r="P143" s="274"/>
      <c r="Q143" s="274"/>
      <c r="R143" s="274"/>
      <c r="S143" s="274"/>
      <c r="T143" s="27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76" t="s">
        <v>236</v>
      </c>
      <c r="AU143" s="276" t="s">
        <v>87</v>
      </c>
      <c r="AV143" s="13" t="s">
        <v>87</v>
      </c>
      <c r="AW143" s="13" t="s">
        <v>34</v>
      </c>
      <c r="AX143" s="13" t="s">
        <v>81</v>
      </c>
      <c r="AY143" s="276" t="s">
        <v>211</v>
      </c>
    </row>
    <row r="144" spans="1:51" s="13" customFormat="1" ht="12">
      <c r="A144" s="13"/>
      <c r="B144" s="266"/>
      <c r="C144" s="267"/>
      <c r="D144" s="268" t="s">
        <v>236</v>
      </c>
      <c r="E144" s="269" t="s">
        <v>1</v>
      </c>
      <c r="F144" s="270" t="s">
        <v>4086</v>
      </c>
      <c r="G144" s="267"/>
      <c r="H144" s="269" t="s">
        <v>1</v>
      </c>
      <c r="I144" s="271"/>
      <c r="J144" s="267"/>
      <c r="K144" s="267"/>
      <c r="L144" s="272"/>
      <c r="M144" s="273"/>
      <c r="N144" s="274"/>
      <c r="O144" s="274"/>
      <c r="P144" s="274"/>
      <c r="Q144" s="274"/>
      <c r="R144" s="274"/>
      <c r="S144" s="274"/>
      <c r="T144" s="27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76" t="s">
        <v>236</v>
      </c>
      <c r="AU144" s="276" t="s">
        <v>87</v>
      </c>
      <c r="AV144" s="13" t="s">
        <v>87</v>
      </c>
      <c r="AW144" s="13" t="s">
        <v>34</v>
      </c>
      <c r="AX144" s="13" t="s">
        <v>81</v>
      </c>
      <c r="AY144" s="276" t="s">
        <v>211</v>
      </c>
    </row>
    <row r="145" spans="1:51" s="13" customFormat="1" ht="12">
      <c r="A145" s="13"/>
      <c r="B145" s="266"/>
      <c r="C145" s="267"/>
      <c r="D145" s="268" t="s">
        <v>236</v>
      </c>
      <c r="E145" s="269" t="s">
        <v>1</v>
      </c>
      <c r="F145" s="270" t="s">
        <v>4087</v>
      </c>
      <c r="G145" s="267"/>
      <c r="H145" s="269" t="s">
        <v>1</v>
      </c>
      <c r="I145" s="271"/>
      <c r="J145" s="267"/>
      <c r="K145" s="267"/>
      <c r="L145" s="272"/>
      <c r="M145" s="273"/>
      <c r="N145" s="274"/>
      <c r="O145" s="274"/>
      <c r="P145" s="274"/>
      <c r="Q145" s="274"/>
      <c r="R145" s="274"/>
      <c r="S145" s="274"/>
      <c r="T145" s="27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76" t="s">
        <v>236</v>
      </c>
      <c r="AU145" s="276" t="s">
        <v>87</v>
      </c>
      <c r="AV145" s="13" t="s">
        <v>87</v>
      </c>
      <c r="AW145" s="13" t="s">
        <v>34</v>
      </c>
      <c r="AX145" s="13" t="s">
        <v>81</v>
      </c>
      <c r="AY145" s="276" t="s">
        <v>211</v>
      </c>
    </row>
    <row r="146" spans="1:51" s="13" customFormat="1" ht="12">
      <c r="A146" s="13"/>
      <c r="B146" s="266"/>
      <c r="C146" s="267"/>
      <c r="D146" s="268" t="s">
        <v>236</v>
      </c>
      <c r="E146" s="269" t="s">
        <v>1</v>
      </c>
      <c r="F146" s="270" t="s">
        <v>4088</v>
      </c>
      <c r="G146" s="267"/>
      <c r="H146" s="269" t="s">
        <v>1</v>
      </c>
      <c r="I146" s="271"/>
      <c r="J146" s="267"/>
      <c r="K146" s="267"/>
      <c r="L146" s="272"/>
      <c r="M146" s="273"/>
      <c r="N146" s="274"/>
      <c r="O146" s="274"/>
      <c r="P146" s="274"/>
      <c r="Q146" s="274"/>
      <c r="R146" s="274"/>
      <c r="S146" s="274"/>
      <c r="T146" s="27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76" t="s">
        <v>236</v>
      </c>
      <c r="AU146" s="276" t="s">
        <v>87</v>
      </c>
      <c r="AV146" s="13" t="s">
        <v>87</v>
      </c>
      <c r="AW146" s="13" t="s">
        <v>34</v>
      </c>
      <c r="AX146" s="13" t="s">
        <v>81</v>
      </c>
      <c r="AY146" s="276" t="s">
        <v>211</v>
      </c>
    </row>
    <row r="147" spans="1:51" s="13" customFormat="1" ht="12">
      <c r="A147" s="13"/>
      <c r="B147" s="266"/>
      <c r="C147" s="267"/>
      <c r="D147" s="268" t="s">
        <v>236</v>
      </c>
      <c r="E147" s="269" t="s">
        <v>1</v>
      </c>
      <c r="F147" s="270" t="s">
        <v>4089</v>
      </c>
      <c r="G147" s="267"/>
      <c r="H147" s="269" t="s">
        <v>1</v>
      </c>
      <c r="I147" s="271"/>
      <c r="J147" s="267"/>
      <c r="K147" s="267"/>
      <c r="L147" s="272"/>
      <c r="M147" s="273"/>
      <c r="N147" s="274"/>
      <c r="O147" s="274"/>
      <c r="P147" s="274"/>
      <c r="Q147" s="274"/>
      <c r="R147" s="274"/>
      <c r="S147" s="274"/>
      <c r="T147" s="27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6" t="s">
        <v>236</v>
      </c>
      <c r="AU147" s="276" t="s">
        <v>87</v>
      </c>
      <c r="AV147" s="13" t="s">
        <v>87</v>
      </c>
      <c r="AW147" s="13" t="s">
        <v>34</v>
      </c>
      <c r="AX147" s="13" t="s">
        <v>81</v>
      </c>
      <c r="AY147" s="276" t="s">
        <v>211</v>
      </c>
    </row>
    <row r="148" spans="1:51" s="14" customFormat="1" ht="12">
      <c r="A148" s="14"/>
      <c r="B148" s="277"/>
      <c r="C148" s="278"/>
      <c r="D148" s="268" t="s">
        <v>236</v>
      </c>
      <c r="E148" s="279" t="s">
        <v>1</v>
      </c>
      <c r="F148" s="280" t="s">
        <v>87</v>
      </c>
      <c r="G148" s="278"/>
      <c r="H148" s="281">
        <v>1</v>
      </c>
      <c r="I148" s="282"/>
      <c r="J148" s="278"/>
      <c r="K148" s="278"/>
      <c r="L148" s="283"/>
      <c r="M148" s="284"/>
      <c r="N148" s="285"/>
      <c r="O148" s="285"/>
      <c r="P148" s="285"/>
      <c r="Q148" s="285"/>
      <c r="R148" s="285"/>
      <c r="S148" s="285"/>
      <c r="T148" s="28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7" t="s">
        <v>236</v>
      </c>
      <c r="AU148" s="287" t="s">
        <v>87</v>
      </c>
      <c r="AV148" s="14" t="s">
        <v>89</v>
      </c>
      <c r="AW148" s="14" t="s">
        <v>34</v>
      </c>
      <c r="AX148" s="14" t="s">
        <v>87</v>
      </c>
      <c r="AY148" s="287" t="s">
        <v>211</v>
      </c>
    </row>
    <row r="149" spans="1:63" s="12" customFormat="1" ht="25.9" customHeight="1">
      <c r="A149" s="12"/>
      <c r="B149" s="237"/>
      <c r="C149" s="238"/>
      <c r="D149" s="239" t="s">
        <v>80</v>
      </c>
      <c r="E149" s="240" t="s">
        <v>4090</v>
      </c>
      <c r="F149" s="240" t="s">
        <v>4091</v>
      </c>
      <c r="G149" s="238"/>
      <c r="H149" s="238"/>
      <c r="I149" s="241"/>
      <c r="J149" s="242">
        <f>BK149</f>
        <v>0</v>
      </c>
      <c r="K149" s="238"/>
      <c r="L149" s="243"/>
      <c r="M149" s="244"/>
      <c r="N149" s="245"/>
      <c r="O149" s="245"/>
      <c r="P149" s="246">
        <f>P150</f>
        <v>0</v>
      </c>
      <c r="Q149" s="245"/>
      <c r="R149" s="246">
        <f>R150</f>
        <v>0</v>
      </c>
      <c r="S149" s="245"/>
      <c r="T149" s="247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8" t="s">
        <v>87</v>
      </c>
      <c r="AT149" s="249" t="s">
        <v>80</v>
      </c>
      <c r="AU149" s="249" t="s">
        <v>81</v>
      </c>
      <c r="AY149" s="248" t="s">
        <v>211</v>
      </c>
      <c r="BK149" s="250">
        <f>BK150</f>
        <v>0</v>
      </c>
    </row>
    <row r="150" spans="1:65" s="2" customFormat="1" ht="16.5" customHeight="1">
      <c r="A150" s="41"/>
      <c r="B150" s="42"/>
      <c r="C150" s="253" t="s">
        <v>89</v>
      </c>
      <c r="D150" s="253" t="s">
        <v>214</v>
      </c>
      <c r="E150" s="254" t="s">
        <v>4092</v>
      </c>
      <c r="F150" s="255" t="s">
        <v>4093</v>
      </c>
      <c r="G150" s="256" t="s">
        <v>702</v>
      </c>
      <c r="H150" s="257">
        <v>1</v>
      </c>
      <c r="I150" s="258"/>
      <c r="J150" s="259">
        <f>ROUND(I150*H150,2)</f>
        <v>0</v>
      </c>
      <c r="K150" s="260"/>
      <c r="L150" s="44"/>
      <c r="M150" s="261" t="s">
        <v>1</v>
      </c>
      <c r="N150" s="262" t="s">
        <v>46</v>
      </c>
      <c r="O150" s="94"/>
      <c r="P150" s="263">
        <f>O150*H150</f>
        <v>0</v>
      </c>
      <c r="Q150" s="263">
        <v>0</v>
      </c>
      <c r="R150" s="263">
        <f>Q150*H150</f>
        <v>0</v>
      </c>
      <c r="S150" s="263">
        <v>0</v>
      </c>
      <c r="T150" s="264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65" t="s">
        <v>100</v>
      </c>
      <c r="AT150" s="265" t="s">
        <v>214</v>
      </c>
      <c r="AU150" s="265" t="s">
        <v>87</v>
      </c>
      <c r="AY150" s="18" t="s">
        <v>211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8" t="s">
        <v>87</v>
      </c>
      <c r="BK150" s="155">
        <f>ROUND(I150*H150,2)</f>
        <v>0</v>
      </c>
      <c r="BL150" s="18" t="s">
        <v>100</v>
      </c>
      <c r="BM150" s="265" t="s">
        <v>4094</v>
      </c>
    </row>
    <row r="151" spans="1:63" s="12" customFormat="1" ht="25.9" customHeight="1">
      <c r="A151" s="12"/>
      <c r="B151" s="237"/>
      <c r="C151" s="238"/>
      <c r="D151" s="239" t="s">
        <v>80</v>
      </c>
      <c r="E151" s="240" t="s">
        <v>425</v>
      </c>
      <c r="F151" s="240" t="s">
        <v>425</v>
      </c>
      <c r="G151" s="238"/>
      <c r="H151" s="238"/>
      <c r="I151" s="241"/>
      <c r="J151" s="242">
        <f>BK151</f>
        <v>0</v>
      </c>
      <c r="K151" s="238"/>
      <c r="L151" s="243"/>
      <c r="M151" s="244"/>
      <c r="N151" s="245"/>
      <c r="O151" s="245"/>
      <c r="P151" s="246">
        <f>P152</f>
        <v>0</v>
      </c>
      <c r="Q151" s="245"/>
      <c r="R151" s="246">
        <f>R152</f>
        <v>0.18796</v>
      </c>
      <c r="S151" s="245"/>
      <c r="T151" s="247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48" t="s">
        <v>87</v>
      </c>
      <c r="AT151" s="249" t="s">
        <v>80</v>
      </c>
      <c r="AU151" s="249" t="s">
        <v>81</v>
      </c>
      <c r="AY151" s="248" t="s">
        <v>211</v>
      </c>
      <c r="BK151" s="250">
        <f>BK152</f>
        <v>0</v>
      </c>
    </row>
    <row r="152" spans="1:63" s="12" customFormat="1" ht="22.8" customHeight="1">
      <c r="A152" s="12"/>
      <c r="B152" s="237"/>
      <c r="C152" s="238"/>
      <c r="D152" s="239" t="s">
        <v>80</v>
      </c>
      <c r="E152" s="251" t="s">
        <v>253</v>
      </c>
      <c r="F152" s="251" t="s">
        <v>1051</v>
      </c>
      <c r="G152" s="238"/>
      <c r="H152" s="238"/>
      <c r="I152" s="241"/>
      <c r="J152" s="252">
        <f>BK152</f>
        <v>0</v>
      </c>
      <c r="K152" s="238"/>
      <c r="L152" s="243"/>
      <c r="M152" s="244"/>
      <c r="N152" s="245"/>
      <c r="O152" s="245"/>
      <c r="P152" s="246">
        <f>SUM(P153:P171)</f>
        <v>0</v>
      </c>
      <c r="Q152" s="245"/>
      <c r="R152" s="246">
        <f>SUM(R153:R171)</f>
        <v>0.18796</v>
      </c>
      <c r="S152" s="245"/>
      <c r="T152" s="247">
        <f>SUM(T153:T171)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48" t="s">
        <v>87</v>
      </c>
      <c r="AT152" s="249" t="s">
        <v>80</v>
      </c>
      <c r="AU152" s="249" t="s">
        <v>87</v>
      </c>
      <c r="AY152" s="248" t="s">
        <v>211</v>
      </c>
      <c r="BK152" s="250">
        <f>SUM(BK153:BK171)</f>
        <v>0</v>
      </c>
    </row>
    <row r="153" spans="1:65" s="2" customFormat="1" ht="16.5" customHeight="1">
      <c r="A153" s="41"/>
      <c r="B153" s="42"/>
      <c r="C153" s="253" t="s">
        <v>96</v>
      </c>
      <c r="D153" s="253" t="s">
        <v>214</v>
      </c>
      <c r="E153" s="254" t="s">
        <v>4095</v>
      </c>
      <c r="F153" s="255" t="s">
        <v>4096</v>
      </c>
      <c r="G153" s="256" t="s">
        <v>702</v>
      </c>
      <c r="H153" s="257">
        <v>11</v>
      </c>
      <c r="I153" s="258"/>
      <c r="J153" s="259">
        <f>ROUND(I153*H153,2)</f>
        <v>0</v>
      </c>
      <c r="K153" s="260"/>
      <c r="L153" s="44"/>
      <c r="M153" s="261" t="s">
        <v>1</v>
      </c>
      <c r="N153" s="262" t="s">
        <v>46</v>
      </c>
      <c r="O153" s="94"/>
      <c r="P153" s="263">
        <f>O153*H153</f>
        <v>0</v>
      </c>
      <c r="Q153" s="263">
        <v>0.00018</v>
      </c>
      <c r="R153" s="263">
        <f>Q153*H153</f>
        <v>0.00198</v>
      </c>
      <c r="S153" s="263">
        <v>0</v>
      </c>
      <c r="T153" s="264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5" t="s">
        <v>100</v>
      </c>
      <c r="AT153" s="265" t="s">
        <v>214</v>
      </c>
      <c r="AU153" s="265" t="s">
        <v>89</v>
      </c>
      <c r="AY153" s="18" t="s">
        <v>211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87</v>
      </c>
      <c r="BK153" s="155">
        <f>ROUND(I153*H153,2)</f>
        <v>0</v>
      </c>
      <c r="BL153" s="18" t="s">
        <v>100</v>
      </c>
      <c r="BM153" s="265" t="s">
        <v>4097</v>
      </c>
    </row>
    <row r="154" spans="1:51" s="13" customFormat="1" ht="12">
      <c r="A154" s="13"/>
      <c r="B154" s="266"/>
      <c r="C154" s="267"/>
      <c r="D154" s="268" t="s">
        <v>236</v>
      </c>
      <c r="E154" s="269" t="s">
        <v>1</v>
      </c>
      <c r="F154" s="270" t="s">
        <v>4098</v>
      </c>
      <c r="G154" s="267"/>
      <c r="H154" s="269" t="s">
        <v>1</v>
      </c>
      <c r="I154" s="271"/>
      <c r="J154" s="267"/>
      <c r="K154" s="267"/>
      <c r="L154" s="272"/>
      <c r="M154" s="273"/>
      <c r="N154" s="274"/>
      <c r="O154" s="274"/>
      <c r="P154" s="274"/>
      <c r="Q154" s="274"/>
      <c r="R154" s="274"/>
      <c r="S154" s="274"/>
      <c r="T154" s="27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76" t="s">
        <v>236</v>
      </c>
      <c r="AU154" s="276" t="s">
        <v>89</v>
      </c>
      <c r="AV154" s="13" t="s">
        <v>87</v>
      </c>
      <c r="AW154" s="13" t="s">
        <v>34</v>
      </c>
      <c r="AX154" s="13" t="s">
        <v>81</v>
      </c>
      <c r="AY154" s="276" t="s">
        <v>211</v>
      </c>
    </row>
    <row r="155" spans="1:51" s="14" customFormat="1" ht="12">
      <c r="A155" s="14"/>
      <c r="B155" s="277"/>
      <c r="C155" s="278"/>
      <c r="D155" s="268" t="s">
        <v>236</v>
      </c>
      <c r="E155" s="279" t="s">
        <v>1</v>
      </c>
      <c r="F155" s="280" t="s">
        <v>87</v>
      </c>
      <c r="G155" s="278"/>
      <c r="H155" s="281">
        <v>1</v>
      </c>
      <c r="I155" s="282"/>
      <c r="J155" s="278"/>
      <c r="K155" s="278"/>
      <c r="L155" s="283"/>
      <c r="M155" s="284"/>
      <c r="N155" s="285"/>
      <c r="O155" s="285"/>
      <c r="P155" s="285"/>
      <c r="Q155" s="285"/>
      <c r="R155" s="285"/>
      <c r="S155" s="285"/>
      <c r="T155" s="28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7" t="s">
        <v>236</v>
      </c>
      <c r="AU155" s="287" t="s">
        <v>89</v>
      </c>
      <c r="AV155" s="14" t="s">
        <v>89</v>
      </c>
      <c r="AW155" s="14" t="s">
        <v>34</v>
      </c>
      <c r="AX155" s="14" t="s">
        <v>81</v>
      </c>
      <c r="AY155" s="287" t="s">
        <v>211</v>
      </c>
    </row>
    <row r="156" spans="1:51" s="13" customFormat="1" ht="12">
      <c r="A156" s="13"/>
      <c r="B156" s="266"/>
      <c r="C156" s="267"/>
      <c r="D156" s="268" t="s">
        <v>236</v>
      </c>
      <c r="E156" s="269" t="s">
        <v>1</v>
      </c>
      <c r="F156" s="270" t="s">
        <v>4099</v>
      </c>
      <c r="G156" s="267"/>
      <c r="H156" s="269" t="s">
        <v>1</v>
      </c>
      <c r="I156" s="271"/>
      <c r="J156" s="267"/>
      <c r="K156" s="267"/>
      <c r="L156" s="272"/>
      <c r="M156" s="273"/>
      <c r="N156" s="274"/>
      <c r="O156" s="274"/>
      <c r="P156" s="274"/>
      <c r="Q156" s="274"/>
      <c r="R156" s="274"/>
      <c r="S156" s="274"/>
      <c r="T156" s="27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76" t="s">
        <v>236</v>
      </c>
      <c r="AU156" s="276" t="s">
        <v>89</v>
      </c>
      <c r="AV156" s="13" t="s">
        <v>87</v>
      </c>
      <c r="AW156" s="13" t="s">
        <v>34</v>
      </c>
      <c r="AX156" s="13" t="s">
        <v>81</v>
      </c>
      <c r="AY156" s="276" t="s">
        <v>211</v>
      </c>
    </row>
    <row r="157" spans="1:51" s="14" customFormat="1" ht="12">
      <c r="A157" s="14"/>
      <c r="B157" s="277"/>
      <c r="C157" s="278"/>
      <c r="D157" s="268" t="s">
        <v>236</v>
      </c>
      <c r="E157" s="279" t="s">
        <v>1</v>
      </c>
      <c r="F157" s="280" t="s">
        <v>257</v>
      </c>
      <c r="G157" s="278"/>
      <c r="H157" s="281">
        <v>10</v>
      </c>
      <c r="I157" s="282"/>
      <c r="J157" s="278"/>
      <c r="K157" s="278"/>
      <c r="L157" s="283"/>
      <c r="M157" s="284"/>
      <c r="N157" s="285"/>
      <c r="O157" s="285"/>
      <c r="P157" s="285"/>
      <c r="Q157" s="285"/>
      <c r="R157" s="285"/>
      <c r="S157" s="285"/>
      <c r="T157" s="28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87" t="s">
        <v>236</v>
      </c>
      <c r="AU157" s="287" t="s">
        <v>89</v>
      </c>
      <c r="AV157" s="14" t="s">
        <v>89</v>
      </c>
      <c r="AW157" s="14" t="s">
        <v>34</v>
      </c>
      <c r="AX157" s="14" t="s">
        <v>81</v>
      </c>
      <c r="AY157" s="287" t="s">
        <v>211</v>
      </c>
    </row>
    <row r="158" spans="1:51" s="15" customFormat="1" ht="12">
      <c r="A158" s="15"/>
      <c r="B158" s="295"/>
      <c r="C158" s="296"/>
      <c r="D158" s="268" t="s">
        <v>236</v>
      </c>
      <c r="E158" s="297" t="s">
        <v>1</v>
      </c>
      <c r="F158" s="298" t="s">
        <v>438</v>
      </c>
      <c r="G158" s="296"/>
      <c r="H158" s="299">
        <v>11</v>
      </c>
      <c r="I158" s="300"/>
      <c r="J158" s="296"/>
      <c r="K158" s="296"/>
      <c r="L158" s="301"/>
      <c r="M158" s="302"/>
      <c r="N158" s="303"/>
      <c r="O158" s="303"/>
      <c r="P158" s="303"/>
      <c r="Q158" s="303"/>
      <c r="R158" s="303"/>
      <c r="S158" s="303"/>
      <c r="T158" s="304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305" t="s">
        <v>236</v>
      </c>
      <c r="AU158" s="305" t="s">
        <v>89</v>
      </c>
      <c r="AV158" s="15" t="s">
        <v>100</v>
      </c>
      <c r="AW158" s="15" t="s">
        <v>34</v>
      </c>
      <c r="AX158" s="15" t="s">
        <v>87</v>
      </c>
      <c r="AY158" s="305" t="s">
        <v>211</v>
      </c>
    </row>
    <row r="159" spans="1:65" s="2" customFormat="1" ht="16.5" customHeight="1">
      <c r="A159" s="41"/>
      <c r="B159" s="42"/>
      <c r="C159" s="317" t="s">
        <v>100</v>
      </c>
      <c r="D159" s="317" t="s">
        <v>589</v>
      </c>
      <c r="E159" s="318" t="s">
        <v>4100</v>
      </c>
      <c r="F159" s="319" t="s">
        <v>4101</v>
      </c>
      <c r="G159" s="320" t="s">
        <v>702</v>
      </c>
      <c r="H159" s="321">
        <v>10</v>
      </c>
      <c r="I159" s="322"/>
      <c r="J159" s="323">
        <f>ROUND(I159*H159,2)</f>
        <v>0</v>
      </c>
      <c r="K159" s="324"/>
      <c r="L159" s="325"/>
      <c r="M159" s="326" t="s">
        <v>1</v>
      </c>
      <c r="N159" s="327" t="s">
        <v>46</v>
      </c>
      <c r="O159" s="94"/>
      <c r="P159" s="263">
        <f>O159*H159</f>
        <v>0</v>
      </c>
      <c r="Q159" s="263">
        <v>0.012</v>
      </c>
      <c r="R159" s="263">
        <f>Q159*H159</f>
        <v>0.12</v>
      </c>
      <c r="S159" s="263">
        <v>0</v>
      </c>
      <c r="T159" s="264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5" t="s">
        <v>247</v>
      </c>
      <c r="AT159" s="265" t="s">
        <v>589</v>
      </c>
      <c r="AU159" s="265" t="s">
        <v>89</v>
      </c>
      <c r="AY159" s="18" t="s">
        <v>211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8" t="s">
        <v>87</v>
      </c>
      <c r="BK159" s="155">
        <f>ROUND(I159*H159,2)</f>
        <v>0</v>
      </c>
      <c r="BL159" s="18" t="s">
        <v>100</v>
      </c>
      <c r="BM159" s="265" t="s">
        <v>4102</v>
      </c>
    </row>
    <row r="160" spans="1:65" s="2" customFormat="1" ht="16.5" customHeight="1">
      <c r="A160" s="41"/>
      <c r="B160" s="42"/>
      <c r="C160" s="317" t="s">
        <v>247</v>
      </c>
      <c r="D160" s="317" t="s">
        <v>589</v>
      </c>
      <c r="E160" s="318" t="s">
        <v>4103</v>
      </c>
      <c r="F160" s="319" t="s">
        <v>4104</v>
      </c>
      <c r="G160" s="320" t="s">
        <v>702</v>
      </c>
      <c r="H160" s="321">
        <v>1</v>
      </c>
      <c r="I160" s="322"/>
      <c r="J160" s="323">
        <f>ROUND(I160*H160,2)</f>
        <v>0</v>
      </c>
      <c r="K160" s="324"/>
      <c r="L160" s="325"/>
      <c r="M160" s="326" t="s">
        <v>1</v>
      </c>
      <c r="N160" s="327" t="s">
        <v>46</v>
      </c>
      <c r="O160" s="94"/>
      <c r="P160" s="263">
        <f>O160*H160</f>
        <v>0</v>
      </c>
      <c r="Q160" s="263">
        <v>0.009</v>
      </c>
      <c r="R160" s="263">
        <f>Q160*H160</f>
        <v>0.009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247</v>
      </c>
      <c r="AT160" s="265" t="s">
        <v>589</v>
      </c>
      <c r="AU160" s="265" t="s">
        <v>89</v>
      </c>
      <c r="AY160" s="18" t="s">
        <v>211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87</v>
      </c>
      <c r="BK160" s="155">
        <f>ROUND(I160*H160,2)</f>
        <v>0</v>
      </c>
      <c r="BL160" s="18" t="s">
        <v>100</v>
      </c>
      <c r="BM160" s="265" t="s">
        <v>4105</v>
      </c>
    </row>
    <row r="161" spans="1:65" s="2" customFormat="1" ht="16.5" customHeight="1">
      <c r="A161" s="41"/>
      <c r="B161" s="42"/>
      <c r="C161" s="253" t="s">
        <v>105</v>
      </c>
      <c r="D161" s="253" t="s">
        <v>214</v>
      </c>
      <c r="E161" s="254" t="s">
        <v>4106</v>
      </c>
      <c r="F161" s="255" t="s">
        <v>4107</v>
      </c>
      <c r="G161" s="256" t="s">
        <v>702</v>
      </c>
      <c r="H161" s="257">
        <v>11</v>
      </c>
      <c r="I161" s="258"/>
      <c r="J161" s="259">
        <f>ROUND(I161*H161,2)</f>
        <v>0</v>
      </c>
      <c r="K161" s="260"/>
      <c r="L161" s="44"/>
      <c r="M161" s="261" t="s">
        <v>1</v>
      </c>
      <c r="N161" s="262" t="s">
        <v>46</v>
      </c>
      <c r="O161" s="94"/>
      <c r="P161" s="263">
        <f>O161*H161</f>
        <v>0</v>
      </c>
      <c r="Q161" s="263">
        <v>0.00018</v>
      </c>
      <c r="R161" s="263">
        <f>Q161*H161</f>
        <v>0.00198</v>
      </c>
      <c r="S161" s="263">
        <v>0</v>
      </c>
      <c r="T161" s="264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5" t="s">
        <v>100</v>
      </c>
      <c r="AT161" s="265" t="s">
        <v>214</v>
      </c>
      <c r="AU161" s="265" t="s">
        <v>89</v>
      </c>
      <c r="AY161" s="18" t="s">
        <v>211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8" t="s">
        <v>87</v>
      </c>
      <c r="BK161" s="155">
        <f>ROUND(I161*H161,2)</f>
        <v>0</v>
      </c>
      <c r="BL161" s="18" t="s">
        <v>100</v>
      </c>
      <c r="BM161" s="265" t="s">
        <v>4108</v>
      </c>
    </row>
    <row r="162" spans="1:51" s="13" customFormat="1" ht="12">
      <c r="A162" s="13"/>
      <c r="B162" s="266"/>
      <c r="C162" s="267"/>
      <c r="D162" s="268" t="s">
        <v>236</v>
      </c>
      <c r="E162" s="269" t="s">
        <v>1</v>
      </c>
      <c r="F162" s="270" t="s">
        <v>1547</v>
      </c>
      <c r="G162" s="267"/>
      <c r="H162" s="269" t="s">
        <v>1</v>
      </c>
      <c r="I162" s="271"/>
      <c r="J162" s="267"/>
      <c r="K162" s="267"/>
      <c r="L162" s="272"/>
      <c r="M162" s="273"/>
      <c r="N162" s="274"/>
      <c r="O162" s="274"/>
      <c r="P162" s="274"/>
      <c r="Q162" s="274"/>
      <c r="R162" s="274"/>
      <c r="S162" s="274"/>
      <c r="T162" s="27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76" t="s">
        <v>236</v>
      </c>
      <c r="AU162" s="276" t="s">
        <v>89</v>
      </c>
      <c r="AV162" s="13" t="s">
        <v>87</v>
      </c>
      <c r="AW162" s="13" t="s">
        <v>34</v>
      </c>
      <c r="AX162" s="13" t="s">
        <v>81</v>
      </c>
      <c r="AY162" s="276" t="s">
        <v>211</v>
      </c>
    </row>
    <row r="163" spans="1:51" s="14" customFormat="1" ht="12">
      <c r="A163" s="14"/>
      <c r="B163" s="277"/>
      <c r="C163" s="278"/>
      <c r="D163" s="268" t="s">
        <v>236</v>
      </c>
      <c r="E163" s="279" t="s">
        <v>1</v>
      </c>
      <c r="F163" s="280" t="s">
        <v>4109</v>
      </c>
      <c r="G163" s="278"/>
      <c r="H163" s="281">
        <v>4</v>
      </c>
      <c r="I163" s="282"/>
      <c r="J163" s="278"/>
      <c r="K163" s="278"/>
      <c r="L163" s="283"/>
      <c r="M163" s="284"/>
      <c r="N163" s="285"/>
      <c r="O163" s="285"/>
      <c r="P163" s="285"/>
      <c r="Q163" s="285"/>
      <c r="R163" s="285"/>
      <c r="S163" s="285"/>
      <c r="T163" s="28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7" t="s">
        <v>236</v>
      </c>
      <c r="AU163" s="287" t="s">
        <v>89</v>
      </c>
      <c r="AV163" s="14" t="s">
        <v>89</v>
      </c>
      <c r="AW163" s="14" t="s">
        <v>34</v>
      </c>
      <c r="AX163" s="14" t="s">
        <v>81</v>
      </c>
      <c r="AY163" s="287" t="s">
        <v>211</v>
      </c>
    </row>
    <row r="164" spans="1:51" s="13" customFormat="1" ht="12">
      <c r="A164" s="13"/>
      <c r="B164" s="266"/>
      <c r="C164" s="267"/>
      <c r="D164" s="268" t="s">
        <v>236</v>
      </c>
      <c r="E164" s="269" t="s">
        <v>1</v>
      </c>
      <c r="F164" s="270" t="s">
        <v>1547</v>
      </c>
      <c r="G164" s="267"/>
      <c r="H164" s="269" t="s">
        <v>1</v>
      </c>
      <c r="I164" s="271"/>
      <c r="J164" s="267"/>
      <c r="K164" s="267"/>
      <c r="L164" s="272"/>
      <c r="M164" s="273"/>
      <c r="N164" s="274"/>
      <c r="O164" s="274"/>
      <c r="P164" s="274"/>
      <c r="Q164" s="274"/>
      <c r="R164" s="274"/>
      <c r="S164" s="274"/>
      <c r="T164" s="27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76" t="s">
        <v>236</v>
      </c>
      <c r="AU164" s="276" t="s">
        <v>89</v>
      </c>
      <c r="AV164" s="13" t="s">
        <v>87</v>
      </c>
      <c r="AW164" s="13" t="s">
        <v>34</v>
      </c>
      <c r="AX164" s="13" t="s">
        <v>81</v>
      </c>
      <c r="AY164" s="276" t="s">
        <v>211</v>
      </c>
    </row>
    <row r="165" spans="1:51" s="14" customFormat="1" ht="12">
      <c r="A165" s="14"/>
      <c r="B165" s="277"/>
      <c r="C165" s="278"/>
      <c r="D165" s="268" t="s">
        <v>236</v>
      </c>
      <c r="E165" s="279" t="s">
        <v>1</v>
      </c>
      <c r="F165" s="280" t="s">
        <v>96</v>
      </c>
      <c r="G165" s="278"/>
      <c r="H165" s="281">
        <v>3</v>
      </c>
      <c r="I165" s="282"/>
      <c r="J165" s="278"/>
      <c r="K165" s="278"/>
      <c r="L165" s="283"/>
      <c r="M165" s="284"/>
      <c r="N165" s="285"/>
      <c r="O165" s="285"/>
      <c r="P165" s="285"/>
      <c r="Q165" s="285"/>
      <c r="R165" s="285"/>
      <c r="S165" s="285"/>
      <c r="T165" s="28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7" t="s">
        <v>236</v>
      </c>
      <c r="AU165" s="287" t="s">
        <v>89</v>
      </c>
      <c r="AV165" s="14" t="s">
        <v>89</v>
      </c>
      <c r="AW165" s="14" t="s">
        <v>34</v>
      </c>
      <c r="AX165" s="14" t="s">
        <v>81</v>
      </c>
      <c r="AY165" s="287" t="s">
        <v>211</v>
      </c>
    </row>
    <row r="166" spans="1:51" s="13" customFormat="1" ht="12">
      <c r="A166" s="13"/>
      <c r="B166" s="266"/>
      <c r="C166" s="267"/>
      <c r="D166" s="268" t="s">
        <v>236</v>
      </c>
      <c r="E166" s="269" t="s">
        <v>1</v>
      </c>
      <c r="F166" s="270" t="s">
        <v>1643</v>
      </c>
      <c r="G166" s="267"/>
      <c r="H166" s="269" t="s">
        <v>1</v>
      </c>
      <c r="I166" s="271"/>
      <c r="J166" s="267"/>
      <c r="K166" s="267"/>
      <c r="L166" s="272"/>
      <c r="M166" s="273"/>
      <c r="N166" s="274"/>
      <c r="O166" s="274"/>
      <c r="P166" s="274"/>
      <c r="Q166" s="274"/>
      <c r="R166" s="274"/>
      <c r="S166" s="274"/>
      <c r="T166" s="27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76" t="s">
        <v>236</v>
      </c>
      <c r="AU166" s="276" t="s">
        <v>89</v>
      </c>
      <c r="AV166" s="13" t="s">
        <v>87</v>
      </c>
      <c r="AW166" s="13" t="s">
        <v>34</v>
      </c>
      <c r="AX166" s="13" t="s">
        <v>81</v>
      </c>
      <c r="AY166" s="276" t="s">
        <v>211</v>
      </c>
    </row>
    <row r="167" spans="1:51" s="14" customFormat="1" ht="12">
      <c r="A167" s="14"/>
      <c r="B167" s="277"/>
      <c r="C167" s="278"/>
      <c r="D167" s="268" t="s">
        <v>236</v>
      </c>
      <c r="E167" s="279" t="s">
        <v>1</v>
      </c>
      <c r="F167" s="280" t="s">
        <v>96</v>
      </c>
      <c r="G167" s="278"/>
      <c r="H167" s="281">
        <v>3</v>
      </c>
      <c r="I167" s="282"/>
      <c r="J167" s="278"/>
      <c r="K167" s="278"/>
      <c r="L167" s="283"/>
      <c r="M167" s="284"/>
      <c r="N167" s="285"/>
      <c r="O167" s="285"/>
      <c r="P167" s="285"/>
      <c r="Q167" s="285"/>
      <c r="R167" s="285"/>
      <c r="S167" s="285"/>
      <c r="T167" s="28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87" t="s">
        <v>236</v>
      </c>
      <c r="AU167" s="287" t="s">
        <v>89</v>
      </c>
      <c r="AV167" s="14" t="s">
        <v>89</v>
      </c>
      <c r="AW167" s="14" t="s">
        <v>34</v>
      </c>
      <c r="AX167" s="14" t="s">
        <v>81</v>
      </c>
      <c r="AY167" s="287" t="s">
        <v>211</v>
      </c>
    </row>
    <row r="168" spans="1:51" s="13" customFormat="1" ht="12">
      <c r="A168" s="13"/>
      <c r="B168" s="266"/>
      <c r="C168" s="267"/>
      <c r="D168" s="268" t="s">
        <v>236</v>
      </c>
      <c r="E168" s="269" t="s">
        <v>1</v>
      </c>
      <c r="F168" s="270" t="s">
        <v>2004</v>
      </c>
      <c r="G168" s="267"/>
      <c r="H168" s="269" t="s">
        <v>1</v>
      </c>
      <c r="I168" s="271"/>
      <c r="J168" s="267"/>
      <c r="K168" s="267"/>
      <c r="L168" s="272"/>
      <c r="M168" s="273"/>
      <c r="N168" s="274"/>
      <c r="O168" s="274"/>
      <c r="P168" s="274"/>
      <c r="Q168" s="274"/>
      <c r="R168" s="274"/>
      <c r="S168" s="274"/>
      <c r="T168" s="27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76" t="s">
        <v>236</v>
      </c>
      <c r="AU168" s="276" t="s">
        <v>89</v>
      </c>
      <c r="AV168" s="13" t="s">
        <v>87</v>
      </c>
      <c r="AW168" s="13" t="s">
        <v>34</v>
      </c>
      <c r="AX168" s="13" t="s">
        <v>81</v>
      </c>
      <c r="AY168" s="276" t="s">
        <v>211</v>
      </c>
    </row>
    <row r="169" spans="1:51" s="14" customFormat="1" ht="12">
      <c r="A169" s="14"/>
      <c r="B169" s="277"/>
      <c r="C169" s="278"/>
      <c r="D169" s="268" t="s">
        <v>236</v>
      </c>
      <c r="E169" s="279" t="s">
        <v>1</v>
      </c>
      <c r="F169" s="280" t="s">
        <v>87</v>
      </c>
      <c r="G169" s="278"/>
      <c r="H169" s="281">
        <v>1</v>
      </c>
      <c r="I169" s="282"/>
      <c r="J169" s="278"/>
      <c r="K169" s="278"/>
      <c r="L169" s="283"/>
      <c r="M169" s="284"/>
      <c r="N169" s="285"/>
      <c r="O169" s="285"/>
      <c r="P169" s="285"/>
      <c r="Q169" s="285"/>
      <c r="R169" s="285"/>
      <c r="S169" s="285"/>
      <c r="T169" s="28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87" t="s">
        <v>236</v>
      </c>
      <c r="AU169" s="287" t="s">
        <v>89</v>
      </c>
      <c r="AV169" s="14" t="s">
        <v>89</v>
      </c>
      <c r="AW169" s="14" t="s">
        <v>34</v>
      </c>
      <c r="AX169" s="14" t="s">
        <v>81</v>
      </c>
      <c r="AY169" s="287" t="s">
        <v>211</v>
      </c>
    </row>
    <row r="170" spans="1:51" s="15" customFormat="1" ht="12">
      <c r="A170" s="15"/>
      <c r="B170" s="295"/>
      <c r="C170" s="296"/>
      <c r="D170" s="268" t="s">
        <v>236</v>
      </c>
      <c r="E170" s="297" t="s">
        <v>1</v>
      </c>
      <c r="F170" s="298" t="s">
        <v>438</v>
      </c>
      <c r="G170" s="296"/>
      <c r="H170" s="299">
        <v>11</v>
      </c>
      <c r="I170" s="300"/>
      <c r="J170" s="296"/>
      <c r="K170" s="296"/>
      <c r="L170" s="301"/>
      <c r="M170" s="302"/>
      <c r="N170" s="303"/>
      <c r="O170" s="303"/>
      <c r="P170" s="303"/>
      <c r="Q170" s="303"/>
      <c r="R170" s="303"/>
      <c r="S170" s="303"/>
      <c r="T170" s="304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305" t="s">
        <v>236</v>
      </c>
      <c r="AU170" s="305" t="s">
        <v>89</v>
      </c>
      <c r="AV170" s="15" t="s">
        <v>100</v>
      </c>
      <c r="AW170" s="15" t="s">
        <v>34</v>
      </c>
      <c r="AX170" s="15" t="s">
        <v>87</v>
      </c>
      <c r="AY170" s="305" t="s">
        <v>211</v>
      </c>
    </row>
    <row r="171" spans="1:65" s="2" customFormat="1" ht="16.5" customHeight="1">
      <c r="A171" s="41"/>
      <c r="B171" s="42"/>
      <c r="C171" s="317" t="s">
        <v>232</v>
      </c>
      <c r="D171" s="317" t="s">
        <v>589</v>
      </c>
      <c r="E171" s="318" t="s">
        <v>4110</v>
      </c>
      <c r="F171" s="319" t="s">
        <v>4111</v>
      </c>
      <c r="G171" s="320" t="s">
        <v>702</v>
      </c>
      <c r="H171" s="321">
        <v>11</v>
      </c>
      <c r="I171" s="322"/>
      <c r="J171" s="323">
        <f>ROUND(I171*H171,2)</f>
        <v>0</v>
      </c>
      <c r="K171" s="324"/>
      <c r="L171" s="325"/>
      <c r="M171" s="331" t="s">
        <v>1</v>
      </c>
      <c r="N171" s="332" t="s">
        <v>46</v>
      </c>
      <c r="O171" s="290"/>
      <c r="P171" s="291">
        <f>O171*H171</f>
        <v>0</v>
      </c>
      <c r="Q171" s="291">
        <v>0.005</v>
      </c>
      <c r="R171" s="291">
        <f>Q171*H171</f>
        <v>0.055</v>
      </c>
      <c r="S171" s="291">
        <v>0</v>
      </c>
      <c r="T171" s="292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5" t="s">
        <v>247</v>
      </c>
      <c r="AT171" s="265" t="s">
        <v>589</v>
      </c>
      <c r="AU171" s="265" t="s">
        <v>89</v>
      </c>
      <c r="AY171" s="18" t="s">
        <v>211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87</v>
      </c>
      <c r="BK171" s="155">
        <f>ROUND(I171*H171,2)</f>
        <v>0</v>
      </c>
      <c r="BL171" s="18" t="s">
        <v>100</v>
      </c>
      <c r="BM171" s="265" t="s">
        <v>4112</v>
      </c>
    </row>
    <row r="172" spans="1:31" s="2" customFormat="1" ht="6.95" customHeight="1">
      <c r="A172" s="41"/>
      <c r="B172" s="69"/>
      <c r="C172" s="70"/>
      <c r="D172" s="70"/>
      <c r="E172" s="70"/>
      <c r="F172" s="70"/>
      <c r="G172" s="70"/>
      <c r="H172" s="70"/>
      <c r="I172" s="70"/>
      <c r="J172" s="70"/>
      <c r="K172" s="70"/>
      <c r="L172" s="44"/>
      <c r="M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</row>
  </sheetData>
  <sheetProtection password="CC35" sheet="1" objects="1" scenarios="1" formatColumns="0" formatRows="0" autoFilter="0"/>
  <autoFilter ref="C137:K171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08:F108"/>
    <mergeCell ref="D109:F109"/>
    <mergeCell ref="D110:F110"/>
    <mergeCell ref="D111:F111"/>
    <mergeCell ref="D112:F112"/>
    <mergeCell ref="E124:H124"/>
    <mergeCell ref="E128:H128"/>
    <mergeCell ref="E126:H126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136</v>
      </c>
      <c r="AZ2" s="293" t="s">
        <v>271</v>
      </c>
      <c r="BA2" s="293" t="s">
        <v>4113</v>
      </c>
      <c r="BB2" s="293" t="s">
        <v>269</v>
      </c>
      <c r="BC2" s="293" t="s">
        <v>4114</v>
      </c>
      <c r="BD2" s="293" t="s">
        <v>89</v>
      </c>
    </row>
    <row r="3" spans="2:5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  <c r="AZ3" s="293" t="s">
        <v>4115</v>
      </c>
      <c r="BA3" s="293" t="s">
        <v>4116</v>
      </c>
      <c r="BB3" s="293" t="s">
        <v>269</v>
      </c>
      <c r="BC3" s="293" t="s">
        <v>4117</v>
      </c>
      <c r="BD3" s="293" t="s">
        <v>89</v>
      </c>
    </row>
    <row r="4" spans="2:5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  <c r="AZ4" s="293" t="s">
        <v>4118</v>
      </c>
      <c r="BA4" s="293" t="s">
        <v>4119</v>
      </c>
      <c r="BB4" s="293" t="s">
        <v>269</v>
      </c>
      <c r="BC4" s="293" t="s">
        <v>4120</v>
      </c>
      <c r="BD4" s="293" t="s">
        <v>89</v>
      </c>
    </row>
    <row r="5" spans="2:56" s="1" customFormat="1" ht="6.95" customHeight="1">
      <c r="B5" s="21"/>
      <c r="L5" s="21"/>
      <c r="AZ5" s="293" t="s">
        <v>4121</v>
      </c>
      <c r="BA5" s="293" t="s">
        <v>4122</v>
      </c>
      <c r="BB5" s="293" t="s">
        <v>269</v>
      </c>
      <c r="BC5" s="293" t="s">
        <v>1663</v>
      </c>
      <c r="BD5" s="293" t="s">
        <v>89</v>
      </c>
    </row>
    <row r="6" spans="2:56" s="1" customFormat="1" ht="12" customHeight="1">
      <c r="B6" s="21"/>
      <c r="D6" s="166" t="s">
        <v>16</v>
      </c>
      <c r="L6" s="21"/>
      <c r="AZ6" s="293" t="s">
        <v>4123</v>
      </c>
      <c r="BA6" s="293" t="s">
        <v>4124</v>
      </c>
      <c r="BB6" s="293" t="s">
        <v>269</v>
      </c>
      <c r="BC6" s="293" t="s">
        <v>4125</v>
      </c>
      <c r="BD6" s="293" t="s">
        <v>89</v>
      </c>
    </row>
    <row r="7" spans="2:56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  <c r="AZ7" s="293" t="s">
        <v>4126</v>
      </c>
      <c r="BA7" s="293" t="s">
        <v>4127</v>
      </c>
      <c r="BB7" s="293" t="s">
        <v>269</v>
      </c>
      <c r="BC7" s="293" t="s">
        <v>4128</v>
      </c>
      <c r="BD7" s="293" t="s">
        <v>89</v>
      </c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175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4129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6. 9. 2021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177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J114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ROUND((SUM(BE114:BE121)+SUM(BE145:BE276)),2)</f>
        <v>0</v>
      </c>
      <c r="G39" s="41"/>
      <c r="H39" s="41"/>
      <c r="I39" s="182">
        <v>0.21</v>
      </c>
      <c r="J39" s="181">
        <f>ROUND(((SUM(BE114:BE121)+SUM(BE145:BE276))*I39),2)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ROUND((SUM(BF114:BF121)+SUM(BF145:BF276)),2)</f>
        <v>0</v>
      </c>
      <c r="G40" s="41"/>
      <c r="H40" s="41"/>
      <c r="I40" s="182">
        <v>0.15</v>
      </c>
      <c r="J40" s="181">
        <f>ROUND(((SUM(BF114:BF121)+SUM(BF145:BF276))*I40),2)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ROUND((SUM(BG114:BG121)+SUM(BG145:BG276)),2)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ROUND((SUM(BH114:BH121)+SUM(BH145:BH276)),2)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ROUND((SUM(BI114:BI121)+SUM(BI145:BI276)),2)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175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 - Komunikace,zemní práce,úprava pozemku,ploty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6. 9. 2021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J145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402</v>
      </c>
      <c r="E101" s="209"/>
      <c r="F101" s="209"/>
      <c r="G101" s="209"/>
      <c r="H101" s="209"/>
      <c r="I101" s="209"/>
      <c r="J101" s="210">
        <f>J146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403</v>
      </c>
      <c r="E102" s="214"/>
      <c r="F102" s="214"/>
      <c r="G102" s="214"/>
      <c r="H102" s="214"/>
      <c r="I102" s="214"/>
      <c r="J102" s="215">
        <f>J147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4130</v>
      </c>
      <c r="E103" s="214"/>
      <c r="F103" s="214"/>
      <c r="G103" s="214"/>
      <c r="H103" s="214"/>
      <c r="I103" s="214"/>
      <c r="J103" s="215">
        <f>J176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2"/>
      <c r="C104" s="135"/>
      <c r="D104" s="213" t="s">
        <v>411</v>
      </c>
      <c r="E104" s="214"/>
      <c r="F104" s="214"/>
      <c r="G104" s="214"/>
      <c r="H104" s="214"/>
      <c r="I104" s="214"/>
      <c r="J104" s="215">
        <f>J219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2"/>
      <c r="C105" s="135"/>
      <c r="D105" s="213" t="s">
        <v>4131</v>
      </c>
      <c r="E105" s="214"/>
      <c r="F105" s="214"/>
      <c r="G105" s="214"/>
      <c r="H105" s="214"/>
      <c r="I105" s="214"/>
      <c r="J105" s="215">
        <f>J233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2"/>
      <c r="C106" s="135"/>
      <c r="D106" s="213" t="s">
        <v>412</v>
      </c>
      <c r="E106" s="214"/>
      <c r="F106" s="214"/>
      <c r="G106" s="214"/>
      <c r="H106" s="214"/>
      <c r="I106" s="214"/>
      <c r="J106" s="215">
        <f>J240</f>
        <v>0</v>
      </c>
      <c r="K106" s="135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206"/>
      <c r="C107" s="207"/>
      <c r="D107" s="208" t="s">
        <v>413</v>
      </c>
      <c r="E107" s="209"/>
      <c r="F107" s="209"/>
      <c r="G107" s="209"/>
      <c r="H107" s="209"/>
      <c r="I107" s="209"/>
      <c r="J107" s="210">
        <f>J242</f>
        <v>0</v>
      </c>
      <c r="K107" s="207"/>
      <c r="L107" s="21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212"/>
      <c r="C108" s="135"/>
      <c r="D108" s="213" t="s">
        <v>414</v>
      </c>
      <c r="E108" s="214"/>
      <c r="F108" s="214"/>
      <c r="G108" s="214"/>
      <c r="H108" s="214"/>
      <c r="I108" s="214"/>
      <c r="J108" s="215">
        <f>J243</f>
        <v>0</v>
      </c>
      <c r="K108" s="135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2"/>
      <c r="C109" s="135"/>
      <c r="D109" s="213" t="s">
        <v>423</v>
      </c>
      <c r="E109" s="214"/>
      <c r="F109" s="214"/>
      <c r="G109" s="214"/>
      <c r="H109" s="214"/>
      <c r="I109" s="214"/>
      <c r="J109" s="215">
        <f>J254</f>
        <v>0</v>
      </c>
      <c r="K109" s="135"/>
      <c r="L109" s="21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2"/>
      <c r="C110" s="135"/>
      <c r="D110" s="213" t="s">
        <v>1989</v>
      </c>
      <c r="E110" s="214"/>
      <c r="F110" s="214"/>
      <c r="G110" s="214"/>
      <c r="H110" s="214"/>
      <c r="I110" s="214"/>
      <c r="J110" s="215">
        <f>J265</f>
        <v>0</v>
      </c>
      <c r="K110" s="135"/>
      <c r="L110" s="21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>
      <c r="A111" s="9"/>
      <c r="B111" s="206"/>
      <c r="C111" s="207"/>
      <c r="D111" s="208" t="s">
        <v>4132</v>
      </c>
      <c r="E111" s="209"/>
      <c r="F111" s="209"/>
      <c r="G111" s="209"/>
      <c r="H111" s="209"/>
      <c r="I111" s="209"/>
      <c r="J111" s="210">
        <f>J268</f>
        <v>0</v>
      </c>
      <c r="K111" s="207"/>
      <c r="L111" s="211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2" customFormat="1" ht="21.8" customHeight="1">
      <c r="A112" s="41"/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66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</row>
    <row r="113" spans="1:31" s="2" customFormat="1" ht="6.95" customHeight="1">
      <c r="A113" s="4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29.25" customHeight="1">
      <c r="A114" s="41"/>
      <c r="B114" s="42"/>
      <c r="C114" s="205" t="s">
        <v>189</v>
      </c>
      <c r="D114" s="43"/>
      <c r="E114" s="43"/>
      <c r="F114" s="43"/>
      <c r="G114" s="43"/>
      <c r="H114" s="43"/>
      <c r="I114" s="43"/>
      <c r="J114" s="217">
        <f>ROUND(J115+J116+J117+J118+J119+J120,2)</f>
        <v>0</v>
      </c>
      <c r="K114" s="43"/>
      <c r="L114" s="66"/>
      <c r="N114" s="218" t="s">
        <v>45</v>
      </c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65" s="2" customFormat="1" ht="18" customHeight="1">
      <c r="A115" s="41"/>
      <c r="B115" s="42"/>
      <c r="C115" s="43"/>
      <c r="D115" s="156" t="s">
        <v>190</v>
      </c>
      <c r="E115" s="151"/>
      <c r="F115" s="151"/>
      <c r="G115" s="43"/>
      <c r="H115" s="43"/>
      <c r="I115" s="43"/>
      <c r="J115" s="152">
        <v>0</v>
      </c>
      <c r="K115" s="43"/>
      <c r="L115" s="219"/>
      <c r="M115" s="220"/>
      <c r="N115" s="221" t="s">
        <v>46</v>
      </c>
      <c r="O115" s="220"/>
      <c r="P115" s="220"/>
      <c r="Q115" s="220"/>
      <c r="R115" s="220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0"/>
      <c r="AG115" s="220"/>
      <c r="AH115" s="220"/>
      <c r="AI115" s="220"/>
      <c r="AJ115" s="220"/>
      <c r="AK115" s="220"/>
      <c r="AL115" s="220"/>
      <c r="AM115" s="220"/>
      <c r="AN115" s="220"/>
      <c r="AO115" s="220"/>
      <c r="AP115" s="220"/>
      <c r="AQ115" s="220"/>
      <c r="AR115" s="220"/>
      <c r="AS115" s="220"/>
      <c r="AT115" s="220"/>
      <c r="AU115" s="220"/>
      <c r="AV115" s="220"/>
      <c r="AW115" s="220"/>
      <c r="AX115" s="220"/>
      <c r="AY115" s="223" t="s">
        <v>104</v>
      </c>
      <c r="AZ115" s="220"/>
      <c r="BA115" s="220"/>
      <c r="BB115" s="220"/>
      <c r="BC115" s="220"/>
      <c r="BD115" s="220"/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223" t="s">
        <v>87</v>
      </c>
      <c r="BK115" s="220"/>
      <c r="BL115" s="220"/>
      <c r="BM115" s="220"/>
    </row>
    <row r="116" spans="1:65" s="2" customFormat="1" ht="18" customHeight="1">
      <c r="A116" s="41"/>
      <c r="B116" s="42"/>
      <c r="C116" s="43"/>
      <c r="D116" s="156" t="s">
        <v>191</v>
      </c>
      <c r="E116" s="151"/>
      <c r="F116" s="151"/>
      <c r="G116" s="43"/>
      <c r="H116" s="43"/>
      <c r="I116" s="43"/>
      <c r="J116" s="152">
        <v>0</v>
      </c>
      <c r="K116" s="43"/>
      <c r="L116" s="219"/>
      <c r="M116" s="220"/>
      <c r="N116" s="221" t="s">
        <v>46</v>
      </c>
      <c r="O116" s="220"/>
      <c r="P116" s="220"/>
      <c r="Q116" s="220"/>
      <c r="R116" s="220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0"/>
      <c r="AG116" s="220"/>
      <c r="AH116" s="220"/>
      <c r="AI116" s="220"/>
      <c r="AJ116" s="220"/>
      <c r="AK116" s="220"/>
      <c r="AL116" s="220"/>
      <c r="AM116" s="220"/>
      <c r="AN116" s="220"/>
      <c r="AO116" s="220"/>
      <c r="AP116" s="220"/>
      <c r="AQ116" s="220"/>
      <c r="AR116" s="220"/>
      <c r="AS116" s="220"/>
      <c r="AT116" s="220"/>
      <c r="AU116" s="220"/>
      <c r="AV116" s="220"/>
      <c r="AW116" s="220"/>
      <c r="AX116" s="220"/>
      <c r="AY116" s="223" t="s">
        <v>104</v>
      </c>
      <c r="AZ116" s="220"/>
      <c r="BA116" s="220"/>
      <c r="BB116" s="220"/>
      <c r="BC116" s="220"/>
      <c r="BD116" s="220"/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223" t="s">
        <v>87</v>
      </c>
      <c r="BK116" s="220"/>
      <c r="BL116" s="220"/>
      <c r="BM116" s="220"/>
    </row>
    <row r="117" spans="1:65" s="2" customFormat="1" ht="18" customHeight="1">
      <c r="A117" s="41"/>
      <c r="B117" s="42"/>
      <c r="C117" s="43"/>
      <c r="D117" s="156" t="s">
        <v>192</v>
      </c>
      <c r="E117" s="151"/>
      <c r="F117" s="151"/>
      <c r="G117" s="43"/>
      <c r="H117" s="43"/>
      <c r="I117" s="43"/>
      <c r="J117" s="152">
        <v>0</v>
      </c>
      <c r="K117" s="43"/>
      <c r="L117" s="219"/>
      <c r="M117" s="220"/>
      <c r="N117" s="221" t="s">
        <v>46</v>
      </c>
      <c r="O117" s="220"/>
      <c r="P117" s="220"/>
      <c r="Q117" s="220"/>
      <c r="R117" s="220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0"/>
      <c r="AG117" s="220"/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220"/>
      <c r="AR117" s="220"/>
      <c r="AS117" s="220"/>
      <c r="AT117" s="220"/>
      <c r="AU117" s="220"/>
      <c r="AV117" s="220"/>
      <c r="AW117" s="220"/>
      <c r="AX117" s="220"/>
      <c r="AY117" s="223" t="s">
        <v>104</v>
      </c>
      <c r="AZ117" s="220"/>
      <c r="BA117" s="220"/>
      <c r="BB117" s="220"/>
      <c r="BC117" s="220"/>
      <c r="BD117" s="220"/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223" t="s">
        <v>87</v>
      </c>
      <c r="BK117" s="220"/>
      <c r="BL117" s="220"/>
      <c r="BM117" s="220"/>
    </row>
    <row r="118" spans="1:65" s="2" customFormat="1" ht="18" customHeight="1">
      <c r="A118" s="41"/>
      <c r="B118" s="42"/>
      <c r="C118" s="43"/>
      <c r="D118" s="156" t="s">
        <v>193</v>
      </c>
      <c r="E118" s="151"/>
      <c r="F118" s="151"/>
      <c r="G118" s="43"/>
      <c r="H118" s="43"/>
      <c r="I118" s="43"/>
      <c r="J118" s="152">
        <v>0</v>
      </c>
      <c r="K118" s="43"/>
      <c r="L118" s="219"/>
      <c r="M118" s="220"/>
      <c r="N118" s="221" t="s">
        <v>46</v>
      </c>
      <c r="O118" s="220"/>
      <c r="P118" s="220"/>
      <c r="Q118" s="220"/>
      <c r="R118" s="220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0"/>
      <c r="AY118" s="223" t="s">
        <v>104</v>
      </c>
      <c r="AZ118" s="220"/>
      <c r="BA118" s="220"/>
      <c r="BB118" s="220"/>
      <c r="BC118" s="220"/>
      <c r="BD118" s="220"/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223" t="s">
        <v>87</v>
      </c>
      <c r="BK118" s="220"/>
      <c r="BL118" s="220"/>
      <c r="BM118" s="220"/>
    </row>
    <row r="119" spans="1:65" s="2" customFormat="1" ht="18" customHeight="1">
      <c r="A119" s="41"/>
      <c r="B119" s="42"/>
      <c r="C119" s="43"/>
      <c r="D119" s="156" t="s">
        <v>194</v>
      </c>
      <c r="E119" s="151"/>
      <c r="F119" s="151"/>
      <c r="G119" s="43"/>
      <c r="H119" s="43"/>
      <c r="I119" s="43"/>
      <c r="J119" s="152">
        <v>0</v>
      </c>
      <c r="K119" s="43"/>
      <c r="L119" s="219"/>
      <c r="M119" s="220"/>
      <c r="N119" s="221" t="s">
        <v>46</v>
      </c>
      <c r="O119" s="220"/>
      <c r="P119" s="220"/>
      <c r="Q119" s="220"/>
      <c r="R119" s="220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3" t="s">
        <v>104</v>
      </c>
      <c r="AZ119" s="220"/>
      <c r="BA119" s="220"/>
      <c r="BB119" s="220"/>
      <c r="BC119" s="220"/>
      <c r="BD119" s="220"/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223" t="s">
        <v>87</v>
      </c>
      <c r="BK119" s="220"/>
      <c r="BL119" s="220"/>
      <c r="BM119" s="220"/>
    </row>
    <row r="120" spans="1:65" s="2" customFormat="1" ht="18" customHeight="1">
      <c r="A120" s="41"/>
      <c r="B120" s="42"/>
      <c r="C120" s="43"/>
      <c r="D120" s="151" t="s">
        <v>195</v>
      </c>
      <c r="E120" s="43"/>
      <c r="F120" s="43"/>
      <c r="G120" s="43"/>
      <c r="H120" s="43"/>
      <c r="I120" s="43"/>
      <c r="J120" s="152">
        <f>ROUND(J34*T120,2)</f>
        <v>0</v>
      </c>
      <c r="K120" s="43"/>
      <c r="L120" s="219"/>
      <c r="M120" s="220"/>
      <c r="N120" s="221" t="s">
        <v>46</v>
      </c>
      <c r="O120" s="220"/>
      <c r="P120" s="220"/>
      <c r="Q120" s="220"/>
      <c r="R120" s="220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0"/>
      <c r="AY120" s="223" t="s">
        <v>196</v>
      </c>
      <c r="AZ120" s="220"/>
      <c r="BA120" s="220"/>
      <c r="BB120" s="220"/>
      <c r="BC120" s="220"/>
      <c r="BD120" s="220"/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223" t="s">
        <v>87</v>
      </c>
      <c r="BK120" s="220"/>
      <c r="BL120" s="220"/>
      <c r="BM120" s="220"/>
    </row>
    <row r="121" spans="1:31" s="2" customFormat="1" ht="12">
      <c r="A121" s="41"/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29.25" customHeight="1">
      <c r="A122" s="41"/>
      <c r="B122" s="42"/>
      <c r="C122" s="159" t="s">
        <v>169</v>
      </c>
      <c r="D122" s="160"/>
      <c r="E122" s="160"/>
      <c r="F122" s="160"/>
      <c r="G122" s="160"/>
      <c r="H122" s="160"/>
      <c r="I122" s="160"/>
      <c r="J122" s="161">
        <f>ROUND(J100+J114,2)</f>
        <v>0</v>
      </c>
      <c r="K122" s="160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6.95" customHeight="1">
      <c r="A123" s="41"/>
      <c r="B123" s="69"/>
      <c r="C123" s="70"/>
      <c r="D123" s="70"/>
      <c r="E123" s="70"/>
      <c r="F123" s="70"/>
      <c r="G123" s="70"/>
      <c r="H123" s="70"/>
      <c r="I123" s="70"/>
      <c r="J123" s="70"/>
      <c r="K123" s="70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7" spans="1:31" s="2" customFormat="1" ht="6.95" customHeight="1">
      <c r="A127" s="41"/>
      <c r="B127" s="71"/>
      <c r="C127" s="72"/>
      <c r="D127" s="72"/>
      <c r="E127" s="72"/>
      <c r="F127" s="72"/>
      <c r="G127" s="72"/>
      <c r="H127" s="72"/>
      <c r="I127" s="72"/>
      <c r="J127" s="72"/>
      <c r="K127" s="72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24.95" customHeight="1">
      <c r="A128" s="41"/>
      <c r="B128" s="42"/>
      <c r="C128" s="24" t="s">
        <v>197</v>
      </c>
      <c r="D128" s="43"/>
      <c r="E128" s="43"/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6.95" customHeight="1">
      <c r="A129" s="41"/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2" customHeight="1">
      <c r="A130" s="41"/>
      <c r="B130" s="42"/>
      <c r="C130" s="33" t="s">
        <v>16</v>
      </c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6.5" customHeight="1">
      <c r="A131" s="41"/>
      <c r="B131" s="42"/>
      <c r="C131" s="43"/>
      <c r="D131" s="43"/>
      <c r="E131" s="201" t="str">
        <f>E7</f>
        <v>Komunitní centrum Jahodnice - rozdělení do etap .I.etapa</v>
      </c>
      <c r="F131" s="33"/>
      <c r="G131" s="33"/>
      <c r="H131" s="3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2:12" s="1" customFormat="1" ht="12" customHeight="1">
      <c r="B132" s="22"/>
      <c r="C132" s="33" t="s">
        <v>171</v>
      </c>
      <c r="D132" s="23"/>
      <c r="E132" s="23"/>
      <c r="F132" s="23"/>
      <c r="G132" s="23"/>
      <c r="H132" s="23"/>
      <c r="I132" s="23"/>
      <c r="J132" s="23"/>
      <c r="K132" s="23"/>
      <c r="L132" s="21"/>
    </row>
    <row r="133" spans="2:12" s="1" customFormat="1" ht="23.25" customHeight="1">
      <c r="B133" s="22"/>
      <c r="C133" s="23"/>
      <c r="D133" s="23"/>
      <c r="E133" s="201" t="s">
        <v>172</v>
      </c>
      <c r="F133" s="23"/>
      <c r="G133" s="23"/>
      <c r="H133" s="23"/>
      <c r="I133" s="23"/>
      <c r="J133" s="23"/>
      <c r="K133" s="23"/>
      <c r="L133" s="21"/>
    </row>
    <row r="134" spans="2:12" s="1" customFormat="1" ht="12" customHeight="1">
      <c r="B134" s="22"/>
      <c r="C134" s="33" t="s">
        <v>173</v>
      </c>
      <c r="D134" s="23"/>
      <c r="E134" s="23"/>
      <c r="F134" s="23"/>
      <c r="G134" s="23"/>
      <c r="H134" s="23"/>
      <c r="I134" s="23"/>
      <c r="J134" s="23"/>
      <c r="K134" s="23"/>
      <c r="L134" s="21"/>
    </row>
    <row r="135" spans="1:31" s="2" customFormat="1" ht="16.5" customHeight="1">
      <c r="A135" s="41"/>
      <c r="B135" s="42"/>
      <c r="C135" s="43"/>
      <c r="D135" s="43"/>
      <c r="E135" s="202" t="s">
        <v>174</v>
      </c>
      <c r="F135" s="43"/>
      <c r="G135" s="43"/>
      <c r="H135" s="43"/>
      <c r="I135" s="43"/>
      <c r="J135" s="43"/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2" customFormat="1" ht="12" customHeight="1">
      <c r="A136" s="41"/>
      <c r="B136" s="42"/>
      <c r="C136" s="33" t="s">
        <v>175</v>
      </c>
      <c r="D136" s="43"/>
      <c r="E136" s="43"/>
      <c r="F136" s="43"/>
      <c r="G136" s="43"/>
      <c r="H136" s="43"/>
      <c r="I136" s="43"/>
      <c r="J136" s="43"/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2" customFormat="1" ht="16.5" customHeight="1">
      <c r="A137" s="41"/>
      <c r="B137" s="42"/>
      <c r="C137" s="43"/>
      <c r="D137" s="43"/>
      <c r="E137" s="79" t="str">
        <f>E13</f>
        <v>222/2021/KC - Komunikace,zemní práce,úprava pozemku,ploty</v>
      </c>
      <c r="F137" s="43"/>
      <c r="G137" s="43"/>
      <c r="H137" s="43"/>
      <c r="I137" s="43"/>
      <c r="J137" s="43"/>
      <c r="K137" s="43"/>
      <c r="L137" s="66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spans="1:31" s="2" customFormat="1" ht="6.95" customHeight="1">
      <c r="A138" s="41"/>
      <c r="B138" s="42"/>
      <c r="C138" s="43"/>
      <c r="D138" s="43"/>
      <c r="E138" s="43"/>
      <c r="F138" s="43"/>
      <c r="G138" s="43"/>
      <c r="H138" s="43"/>
      <c r="I138" s="43"/>
      <c r="J138" s="43"/>
      <c r="K138" s="43"/>
      <c r="L138" s="66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</row>
    <row r="139" spans="1:31" s="2" customFormat="1" ht="12" customHeight="1">
      <c r="A139" s="41"/>
      <c r="B139" s="42"/>
      <c r="C139" s="33" t="s">
        <v>20</v>
      </c>
      <c r="D139" s="43"/>
      <c r="E139" s="43"/>
      <c r="F139" s="28" t="str">
        <f>F16</f>
        <v>Baštýřská 67/2,19800 Praha 14</v>
      </c>
      <c r="G139" s="43"/>
      <c r="H139" s="43"/>
      <c r="I139" s="33" t="s">
        <v>22</v>
      </c>
      <c r="J139" s="82" t="str">
        <f>IF(J16="","",J16)</f>
        <v>6. 9. 2021</v>
      </c>
      <c r="K139" s="43"/>
      <c r="L139" s="66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spans="1:31" s="2" customFormat="1" ht="6.95" customHeight="1">
      <c r="A140" s="41"/>
      <c r="B140" s="42"/>
      <c r="C140" s="43"/>
      <c r="D140" s="43"/>
      <c r="E140" s="43"/>
      <c r="F140" s="43"/>
      <c r="G140" s="43"/>
      <c r="H140" s="43"/>
      <c r="I140" s="43"/>
      <c r="J140" s="43"/>
      <c r="K140" s="43"/>
      <c r="L140" s="66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spans="1:31" s="2" customFormat="1" ht="25.65" customHeight="1">
      <c r="A141" s="41"/>
      <c r="B141" s="42"/>
      <c r="C141" s="33" t="s">
        <v>24</v>
      </c>
      <c r="D141" s="43"/>
      <c r="E141" s="43"/>
      <c r="F141" s="28" t="str">
        <f>E19</f>
        <v>Městská část Praha 14,Br.Venclíků 1073,Praha 14</v>
      </c>
      <c r="G141" s="43"/>
      <c r="H141" s="43"/>
      <c r="I141" s="33" t="s">
        <v>31</v>
      </c>
      <c r="J141" s="37" t="str">
        <f>E25</f>
        <v>a3atelier s.r.o.,Praha 1</v>
      </c>
      <c r="K141" s="43"/>
      <c r="L141" s="66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  <row r="142" spans="1:31" s="2" customFormat="1" ht="15.15" customHeight="1">
      <c r="A142" s="41"/>
      <c r="B142" s="42"/>
      <c r="C142" s="33" t="s">
        <v>29</v>
      </c>
      <c r="D142" s="43"/>
      <c r="E142" s="43"/>
      <c r="F142" s="28" t="str">
        <f>IF(E22="","",E22)</f>
        <v>Vyplň údaj</v>
      </c>
      <c r="G142" s="43"/>
      <c r="H142" s="43"/>
      <c r="I142" s="33" t="s">
        <v>35</v>
      </c>
      <c r="J142" s="37" t="str">
        <f>E28</f>
        <v>Ing.Myšík Petr</v>
      </c>
      <c r="K142" s="43"/>
      <c r="L142" s="66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</row>
    <row r="143" spans="1:31" s="2" customFormat="1" ht="10.3" customHeight="1">
      <c r="A143" s="41"/>
      <c r="B143" s="42"/>
      <c r="C143" s="43"/>
      <c r="D143" s="43"/>
      <c r="E143" s="43"/>
      <c r="F143" s="43"/>
      <c r="G143" s="43"/>
      <c r="H143" s="43"/>
      <c r="I143" s="43"/>
      <c r="J143" s="43"/>
      <c r="K143" s="43"/>
      <c r="L143" s="66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</row>
    <row r="144" spans="1:31" s="11" customFormat="1" ht="29.25" customHeight="1">
      <c r="A144" s="225"/>
      <c r="B144" s="226"/>
      <c r="C144" s="227" t="s">
        <v>198</v>
      </c>
      <c r="D144" s="228" t="s">
        <v>66</v>
      </c>
      <c r="E144" s="228" t="s">
        <v>62</v>
      </c>
      <c r="F144" s="228" t="s">
        <v>63</v>
      </c>
      <c r="G144" s="228" t="s">
        <v>199</v>
      </c>
      <c r="H144" s="228" t="s">
        <v>200</v>
      </c>
      <c r="I144" s="228" t="s">
        <v>201</v>
      </c>
      <c r="J144" s="229" t="s">
        <v>181</v>
      </c>
      <c r="K144" s="230" t="s">
        <v>202</v>
      </c>
      <c r="L144" s="231"/>
      <c r="M144" s="103" t="s">
        <v>1</v>
      </c>
      <c r="N144" s="104" t="s">
        <v>45</v>
      </c>
      <c r="O144" s="104" t="s">
        <v>203</v>
      </c>
      <c r="P144" s="104" t="s">
        <v>204</v>
      </c>
      <c r="Q144" s="104" t="s">
        <v>205</v>
      </c>
      <c r="R144" s="104" t="s">
        <v>206</v>
      </c>
      <c r="S144" s="104" t="s">
        <v>207</v>
      </c>
      <c r="T144" s="105" t="s">
        <v>208</v>
      </c>
      <c r="U144" s="225"/>
      <c r="V144" s="225"/>
      <c r="W144" s="225"/>
      <c r="X144" s="225"/>
      <c r="Y144" s="225"/>
      <c r="Z144" s="225"/>
      <c r="AA144" s="225"/>
      <c r="AB144" s="225"/>
      <c r="AC144" s="225"/>
      <c r="AD144" s="225"/>
      <c r="AE144" s="225"/>
    </row>
    <row r="145" spans="1:63" s="2" customFormat="1" ht="22.8" customHeight="1">
      <c r="A145" s="41"/>
      <c r="B145" s="42"/>
      <c r="C145" s="110" t="s">
        <v>209</v>
      </c>
      <c r="D145" s="43"/>
      <c r="E145" s="43"/>
      <c r="F145" s="43"/>
      <c r="G145" s="43"/>
      <c r="H145" s="43"/>
      <c r="I145" s="43"/>
      <c r="J145" s="232">
        <f>BK145</f>
        <v>0</v>
      </c>
      <c r="K145" s="43"/>
      <c r="L145" s="44"/>
      <c r="M145" s="106"/>
      <c r="N145" s="233"/>
      <c r="O145" s="107"/>
      <c r="P145" s="234">
        <f>P146+P242+P268</f>
        <v>0</v>
      </c>
      <c r="Q145" s="107"/>
      <c r="R145" s="234">
        <f>R146+R242+R268</f>
        <v>511.69843766</v>
      </c>
      <c r="S145" s="107"/>
      <c r="T145" s="235">
        <f>T146+T242+T268</f>
        <v>105.93194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18" t="s">
        <v>80</v>
      </c>
      <c r="AU145" s="18" t="s">
        <v>183</v>
      </c>
      <c r="BK145" s="236">
        <f>BK146+BK242+BK268</f>
        <v>0</v>
      </c>
    </row>
    <row r="146" spans="1:63" s="12" customFormat="1" ht="25.9" customHeight="1">
      <c r="A146" s="12"/>
      <c r="B146" s="237"/>
      <c r="C146" s="238"/>
      <c r="D146" s="239" t="s">
        <v>80</v>
      </c>
      <c r="E146" s="240" t="s">
        <v>425</v>
      </c>
      <c r="F146" s="240" t="s">
        <v>426</v>
      </c>
      <c r="G146" s="238"/>
      <c r="H146" s="238"/>
      <c r="I146" s="241"/>
      <c r="J146" s="242">
        <f>BK146</f>
        <v>0</v>
      </c>
      <c r="K146" s="238"/>
      <c r="L146" s="243"/>
      <c r="M146" s="244"/>
      <c r="N146" s="245"/>
      <c r="O146" s="245"/>
      <c r="P146" s="246">
        <f>P147+P176+P219+P233+P240</f>
        <v>0</v>
      </c>
      <c r="Q146" s="245"/>
      <c r="R146" s="246">
        <f>R147+R176+R219+R233+R240</f>
        <v>510.66115078</v>
      </c>
      <c r="S146" s="245"/>
      <c r="T146" s="247">
        <f>T147+T176+T219+T233+T240</f>
        <v>105.93194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8" t="s">
        <v>87</v>
      </c>
      <c r="AT146" s="249" t="s">
        <v>80</v>
      </c>
      <c r="AU146" s="249" t="s">
        <v>81</v>
      </c>
      <c r="AY146" s="248" t="s">
        <v>211</v>
      </c>
      <c r="BK146" s="250">
        <f>BK147+BK176+BK219+BK233+BK240</f>
        <v>0</v>
      </c>
    </row>
    <row r="147" spans="1:63" s="12" customFormat="1" ht="22.8" customHeight="1">
      <c r="A147" s="12"/>
      <c r="B147" s="237"/>
      <c r="C147" s="238"/>
      <c r="D147" s="239" t="s">
        <v>80</v>
      </c>
      <c r="E147" s="251" t="s">
        <v>87</v>
      </c>
      <c r="F147" s="251" t="s">
        <v>427</v>
      </c>
      <c r="G147" s="238"/>
      <c r="H147" s="238"/>
      <c r="I147" s="241"/>
      <c r="J147" s="252">
        <f>BK147</f>
        <v>0</v>
      </c>
      <c r="K147" s="238"/>
      <c r="L147" s="243"/>
      <c r="M147" s="244"/>
      <c r="N147" s="245"/>
      <c r="O147" s="245"/>
      <c r="P147" s="246">
        <f>SUM(P148:P175)</f>
        <v>0</v>
      </c>
      <c r="Q147" s="245"/>
      <c r="R147" s="246">
        <f>SUM(R148:R175)</f>
        <v>0.001</v>
      </c>
      <c r="S147" s="245"/>
      <c r="T147" s="247">
        <f>SUM(T148:T175)</f>
        <v>105.93194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48" t="s">
        <v>87</v>
      </c>
      <c r="AT147" s="249" t="s">
        <v>80</v>
      </c>
      <c r="AU147" s="249" t="s">
        <v>87</v>
      </c>
      <c r="AY147" s="248" t="s">
        <v>211</v>
      </c>
      <c r="BK147" s="250">
        <f>SUM(BK148:BK175)</f>
        <v>0</v>
      </c>
    </row>
    <row r="148" spans="1:65" s="2" customFormat="1" ht="33" customHeight="1">
      <c r="A148" s="41"/>
      <c r="B148" s="42"/>
      <c r="C148" s="253" t="s">
        <v>87</v>
      </c>
      <c r="D148" s="253" t="s">
        <v>214</v>
      </c>
      <c r="E148" s="254" t="s">
        <v>4133</v>
      </c>
      <c r="F148" s="255" t="s">
        <v>4134</v>
      </c>
      <c r="G148" s="256" t="s">
        <v>269</v>
      </c>
      <c r="H148" s="257">
        <v>50</v>
      </c>
      <c r="I148" s="258"/>
      <c r="J148" s="259">
        <f>ROUND(I148*H148,2)</f>
        <v>0</v>
      </c>
      <c r="K148" s="260"/>
      <c r="L148" s="44"/>
      <c r="M148" s="261" t="s">
        <v>1</v>
      </c>
      <c r="N148" s="262" t="s">
        <v>46</v>
      </c>
      <c r="O148" s="94"/>
      <c r="P148" s="263">
        <f>O148*H148</f>
        <v>0</v>
      </c>
      <c r="Q148" s="263">
        <v>0</v>
      </c>
      <c r="R148" s="263">
        <f>Q148*H148</f>
        <v>0</v>
      </c>
      <c r="S148" s="263">
        <v>0</v>
      </c>
      <c r="T148" s="264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65" t="s">
        <v>100</v>
      </c>
      <c r="AT148" s="265" t="s">
        <v>214</v>
      </c>
      <c r="AU148" s="265" t="s">
        <v>89</v>
      </c>
      <c r="AY148" s="18" t="s">
        <v>211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8" t="s">
        <v>87</v>
      </c>
      <c r="BK148" s="155">
        <f>ROUND(I148*H148,2)</f>
        <v>0</v>
      </c>
      <c r="BL148" s="18" t="s">
        <v>100</v>
      </c>
      <c r="BM148" s="265" t="s">
        <v>4135</v>
      </c>
    </row>
    <row r="149" spans="1:51" s="14" customFormat="1" ht="12">
      <c r="A149" s="14"/>
      <c r="B149" s="277"/>
      <c r="C149" s="278"/>
      <c r="D149" s="268" t="s">
        <v>236</v>
      </c>
      <c r="E149" s="279" t="s">
        <v>1</v>
      </c>
      <c r="F149" s="280" t="s">
        <v>760</v>
      </c>
      <c r="G149" s="278"/>
      <c r="H149" s="281">
        <v>50</v>
      </c>
      <c r="I149" s="282"/>
      <c r="J149" s="278"/>
      <c r="K149" s="278"/>
      <c r="L149" s="283"/>
      <c r="M149" s="284"/>
      <c r="N149" s="285"/>
      <c r="O149" s="285"/>
      <c r="P149" s="285"/>
      <c r="Q149" s="285"/>
      <c r="R149" s="285"/>
      <c r="S149" s="285"/>
      <c r="T149" s="28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87" t="s">
        <v>236</v>
      </c>
      <c r="AU149" s="287" t="s">
        <v>89</v>
      </c>
      <c r="AV149" s="14" t="s">
        <v>89</v>
      </c>
      <c r="AW149" s="14" t="s">
        <v>34</v>
      </c>
      <c r="AX149" s="14" t="s">
        <v>87</v>
      </c>
      <c r="AY149" s="287" t="s">
        <v>211</v>
      </c>
    </row>
    <row r="150" spans="1:65" s="2" customFormat="1" ht="16.5" customHeight="1">
      <c r="A150" s="41"/>
      <c r="B150" s="42"/>
      <c r="C150" s="253" t="s">
        <v>89</v>
      </c>
      <c r="D150" s="253" t="s">
        <v>214</v>
      </c>
      <c r="E150" s="254" t="s">
        <v>4136</v>
      </c>
      <c r="F150" s="255" t="s">
        <v>4137</v>
      </c>
      <c r="G150" s="256" t="s">
        <v>702</v>
      </c>
      <c r="H150" s="257">
        <v>20</v>
      </c>
      <c r="I150" s="258"/>
      <c r="J150" s="259">
        <f>ROUND(I150*H150,2)</f>
        <v>0</v>
      </c>
      <c r="K150" s="260"/>
      <c r="L150" s="44"/>
      <c r="M150" s="261" t="s">
        <v>1</v>
      </c>
      <c r="N150" s="262" t="s">
        <v>46</v>
      </c>
      <c r="O150" s="94"/>
      <c r="P150" s="263">
        <f>O150*H150</f>
        <v>0</v>
      </c>
      <c r="Q150" s="263">
        <v>5E-05</v>
      </c>
      <c r="R150" s="263">
        <f>Q150*H150</f>
        <v>0.001</v>
      </c>
      <c r="S150" s="263">
        <v>0</v>
      </c>
      <c r="T150" s="264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65" t="s">
        <v>100</v>
      </c>
      <c r="AT150" s="265" t="s">
        <v>214</v>
      </c>
      <c r="AU150" s="265" t="s">
        <v>89</v>
      </c>
      <c r="AY150" s="18" t="s">
        <v>211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8" t="s">
        <v>87</v>
      </c>
      <c r="BK150" s="155">
        <f>ROUND(I150*H150,2)</f>
        <v>0</v>
      </c>
      <c r="BL150" s="18" t="s">
        <v>100</v>
      </c>
      <c r="BM150" s="265" t="s">
        <v>4138</v>
      </c>
    </row>
    <row r="151" spans="1:51" s="14" customFormat="1" ht="12">
      <c r="A151" s="14"/>
      <c r="B151" s="277"/>
      <c r="C151" s="278"/>
      <c r="D151" s="268" t="s">
        <v>236</v>
      </c>
      <c r="E151" s="279" t="s">
        <v>1</v>
      </c>
      <c r="F151" s="280" t="s">
        <v>553</v>
      </c>
      <c r="G151" s="278"/>
      <c r="H151" s="281">
        <v>20</v>
      </c>
      <c r="I151" s="282"/>
      <c r="J151" s="278"/>
      <c r="K151" s="278"/>
      <c r="L151" s="283"/>
      <c r="M151" s="284"/>
      <c r="N151" s="285"/>
      <c r="O151" s="285"/>
      <c r="P151" s="285"/>
      <c r="Q151" s="285"/>
      <c r="R151" s="285"/>
      <c r="S151" s="285"/>
      <c r="T151" s="28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7" t="s">
        <v>236</v>
      </c>
      <c r="AU151" s="287" t="s">
        <v>89</v>
      </c>
      <c r="AV151" s="14" t="s">
        <v>89</v>
      </c>
      <c r="AW151" s="14" t="s">
        <v>34</v>
      </c>
      <c r="AX151" s="14" t="s">
        <v>87</v>
      </c>
      <c r="AY151" s="287" t="s">
        <v>211</v>
      </c>
    </row>
    <row r="152" spans="1:65" s="2" customFormat="1" ht="24.15" customHeight="1">
      <c r="A152" s="41"/>
      <c r="B152" s="42"/>
      <c r="C152" s="253" t="s">
        <v>96</v>
      </c>
      <c r="D152" s="253" t="s">
        <v>214</v>
      </c>
      <c r="E152" s="254" t="s">
        <v>4139</v>
      </c>
      <c r="F152" s="255" t="s">
        <v>4140</v>
      </c>
      <c r="G152" s="256" t="s">
        <v>269</v>
      </c>
      <c r="H152" s="257">
        <v>250</v>
      </c>
      <c r="I152" s="258"/>
      <c r="J152" s="259">
        <f>ROUND(I152*H152,2)</f>
        <v>0</v>
      </c>
      <c r="K152" s="260"/>
      <c r="L152" s="44"/>
      <c r="M152" s="261" t="s">
        <v>1</v>
      </c>
      <c r="N152" s="262" t="s">
        <v>46</v>
      </c>
      <c r="O152" s="94"/>
      <c r="P152" s="263">
        <f>O152*H152</f>
        <v>0</v>
      </c>
      <c r="Q152" s="263">
        <v>0</v>
      </c>
      <c r="R152" s="263">
        <f>Q152*H152</f>
        <v>0</v>
      </c>
      <c r="S152" s="263">
        <v>0.255</v>
      </c>
      <c r="T152" s="264">
        <f>S152*H152</f>
        <v>63.75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65" t="s">
        <v>100</v>
      </c>
      <c r="AT152" s="265" t="s">
        <v>214</v>
      </c>
      <c r="AU152" s="265" t="s">
        <v>89</v>
      </c>
      <c r="AY152" s="18" t="s">
        <v>211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8" t="s">
        <v>87</v>
      </c>
      <c r="BK152" s="155">
        <f>ROUND(I152*H152,2)</f>
        <v>0</v>
      </c>
      <c r="BL152" s="18" t="s">
        <v>100</v>
      </c>
      <c r="BM152" s="265" t="s">
        <v>4141</v>
      </c>
    </row>
    <row r="153" spans="1:51" s="13" customFormat="1" ht="12">
      <c r="A153" s="13"/>
      <c r="B153" s="266"/>
      <c r="C153" s="267"/>
      <c r="D153" s="268" t="s">
        <v>236</v>
      </c>
      <c r="E153" s="269" t="s">
        <v>1</v>
      </c>
      <c r="F153" s="270" t="s">
        <v>4142</v>
      </c>
      <c r="G153" s="267"/>
      <c r="H153" s="269" t="s">
        <v>1</v>
      </c>
      <c r="I153" s="271"/>
      <c r="J153" s="267"/>
      <c r="K153" s="267"/>
      <c r="L153" s="272"/>
      <c r="M153" s="273"/>
      <c r="N153" s="274"/>
      <c r="O153" s="274"/>
      <c r="P153" s="274"/>
      <c r="Q153" s="274"/>
      <c r="R153" s="274"/>
      <c r="S153" s="274"/>
      <c r="T153" s="27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6" t="s">
        <v>236</v>
      </c>
      <c r="AU153" s="276" t="s">
        <v>89</v>
      </c>
      <c r="AV153" s="13" t="s">
        <v>87</v>
      </c>
      <c r="AW153" s="13" t="s">
        <v>34</v>
      </c>
      <c r="AX153" s="13" t="s">
        <v>81</v>
      </c>
      <c r="AY153" s="276" t="s">
        <v>211</v>
      </c>
    </row>
    <row r="154" spans="1:51" s="14" customFormat="1" ht="12">
      <c r="A154" s="14"/>
      <c r="B154" s="277"/>
      <c r="C154" s="278"/>
      <c r="D154" s="268" t="s">
        <v>236</v>
      </c>
      <c r="E154" s="279" t="s">
        <v>1</v>
      </c>
      <c r="F154" s="280" t="s">
        <v>1907</v>
      </c>
      <c r="G154" s="278"/>
      <c r="H154" s="281">
        <v>250</v>
      </c>
      <c r="I154" s="282"/>
      <c r="J154" s="278"/>
      <c r="K154" s="278"/>
      <c r="L154" s="283"/>
      <c r="M154" s="284"/>
      <c r="N154" s="285"/>
      <c r="O154" s="285"/>
      <c r="P154" s="285"/>
      <c r="Q154" s="285"/>
      <c r="R154" s="285"/>
      <c r="S154" s="285"/>
      <c r="T154" s="28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7" t="s">
        <v>236</v>
      </c>
      <c r="AU154" s="287" t="s">
        <v>89</v>
      </c>
      <c r="AV154" s="14" t="s">
        <v>89</v>
      </c>
      <c r="AW154" s="14" t="s">
        <v>34</v>
      </c>
      <c r="AX154" s="14" t="s">
        <v>87</v>
      </c>
      <c r="AY154" s="287" t="s">
        <v>211</v>
      </c>
    </row>
    <row r="155" spans="1:65" s="2" customFormat="1" ht="24.15" customHeight="1">
      <c r="A155" s="41"/>
      <c r="B155" s="42"/>
      <c r="C155" s="253" t="s">
        <v>100</v>
      </c>
      <c r="D155" s="253" t="s">
        <v>214</v>
      </c>
      <c r="E155" s="254" t="s">
        <v>4143</v>
      </c>
      <c r="F155" s="255" t="s">
        <v>4144</v>
      </c>
      <c r="G155" s="256" t="s">
        <v>269</v>
      </c>
      <c r="H155" s="257">
        <v>147.938</v>
      </c>
      <c r="I155" s="258"/>
      <c r="J155" s="259">
        <f>ROUND(I155*H155,2)</f>
        <v>0</v>
      </c>
      <c r="K155" s="260"/>
      <c r="L155" s="44"/>
      <c r="M155" s="261" t="s">
        <v>1</v>
      </c>
      <c r="N155" s="262" t="s">
        <v>46</v>
      </c>
      <c r="O155" s="94"/>
      <c r="P155" s="263">
        <f>O155*H155</f>
        <v>0</v>
      </c>
      <c r="Q155" s="263">
        <v>0</v>
      </c>
      <c r="R155" s="263">
        <f>Q155*H155</f>
        <v>0</v>
      </c>
      <c r="S155" s="263">
        <v>0.13</v>
      </c>
      <c r="T155" s="264">
        <f>S155*H155</f>
        <v>19.231939999999998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5" t="s">
        <v>100</v>
      </c>
      <c r="AT155" s="265" t="s">
        <v>214</v>
      </c>
      <c r="AU155" s="265" t="s">
        <v>89</v>
      </c>
      <c r="AY155" s="18" t="s">
        <v>211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8" t="s">
        <v>87</v>
      </c>
      <c r="BK155" s="155">
        <f>ROUND(I155*H155,2)</f>
        <v>0</v>
      </c>
      <c r="BL155" s="18" t="s">
        <v>100</v>
      </c>
      <c r="BM155" s="265" t="s">
        <v>4145</v>
      </c>
    </row>
    <row r="156" spans="1:51" s="13" customFormat="1" ht="12">
      <c r="A156" s="13"/>
      <c r="B156" s="266"/>
      <c r="C156" s="267"/>
      <c r="D156" s="268" t="s">
        <v>236</v>
      </c>
      <c r="E156" s="269" t="s">
        <v>1</v>
      </c>
      <c r="F156" s="270" t="s">
        <v>4146</v>
      </c>
      <c r="G156" s="267"/>
      <c r="H156" s="269" t="s">
        <v>1</v>
      </c>
      <c r="I156" s="271"/>
      <c r="J156" s="267"/>
      <c r="K156" s="267"/>
      <c r="L156" s="272"/>
      <c r="M156" s="273"/>
      <c r="N156" s="274"/>
      <c r="O156" s="274"/>
      <c r="P156" s="274"/>
      <c r="Q156" s="274"/>
      <c r="R156" s="274"/>
      <c r="S156" s="274"/>
      <c r="T156" s="27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76" t="s">
        <v>236</v>
      </c>
      <c r="AU156" s="276" t="s">
        <v>89</v>
      </c>
      <c r="AV156" s="13" t="s">
        <v>87</v>
      </c>
      <c r="AW156" s="13" t="s">
        <v>34</v>
      </c>
      <c r="AX156" s="13" t="s">
        <v>81</v>
      </c>
      <c r="AY156" s="276" t="s">
        <v>211</v>
      </c>
    </row>
    <row r="157" spans="1:51" s="13" customFormat="1" ht="12">
      <c r="A157" s="13"/>
      <c r="B157" s="266"/>
      <c r="C157" s="267"/>
      <c r="D157" s="268" t="s">
        <v>236</v>
      </c>
      <c r="E157" s="269" t="s">
        <v>1</v>
      </c>
      <c r="F157" s="270" t="s">
        <v>4147</v>
      </c>
      <c r="G157" s="267"/>
      <c r="H157" s="269" t="s">
        <v>1</v>
      </c>
      <c r="I157" s="271"/>
      <c r="J157" s="267"/>
      <c r="K157" s="267"/>
      <c r="L157" s="272"/>
      <c r="M157" s="273"/>
      <c r="N157" s="274"/>
      <c r="O157" s="274"/>
      <c r="P157" s="274"/>
      <c r="Q157" s="274"/>
      <c r="R157" s="274"/>
      <c r="S157" s="274"/>
      <c r="T157" s="27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76" t="s">
        <v>236</v>
      </c>
      <c r="AU157" s="276" t="s">
        <v>89</v>
      </c>
      <c r="AV157" s="13" t="s">
        <v>87</v>
      </c>
      <c r="AW157" s="13" t="s">
        <v>34</v>
      </c>
      <c r="AX157" s="13" t="s">
        <v>81</v>
      </c>
      <c r="AY157" s="276" t="s">
        <v>211</v>
      </c>
    </row>
    <row r="158" spans="1:51" s="14" customFormat="1" ht="12">
      <c r="A158" s="14"/>
      <c r="B158" s="277"/>
      <c r="C158" s="278"/>
      <c r="D158" s="268" t="s">
        <v>236</v>
      </c>
      <c r="E158" s="279" t="s">
        <v>1</v>
      </c>
      <c r="F158" s="280" t="s">
        <v>4148</v>
      </c>
      <c r="G158" s="278"/>
      <c r="H158" s="281">
        <v>204</v>
      </c>
      <c r="I158" s="282"/>
      <c r="J158" s="278"/>
      <c r="K158" s="278"/>
      <c r="L158" s="283"/>
      <c r="M158" s="284"/>
      <c r="N158" s="285"/>
      <c r="O158" s="285"/>
      <c r="P158" s="285"/>
      <c r="Q158" s="285"/>
      <c r="R158" s="285"/>
      <c r="S158" s="285"/>
      <c r="T158" s="28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7" t="s">
        <v>236</v>
      </c>
      <c r="AU158" s="287" t="s">
        <v>89</v>
      </c>
      <c r="AV158" s="14" t="s">
        <v>89</v>
      </c>
      <c r="AW158" s="14" t="s">
        <v>34</v>
      </c>
      <c r="AX158" s="14" t="s">
        <v>81</v>
      </c>
      <c r="AY158" s="287" t="s">
        <v>211</v>
      </c>
    </row>
    <row r="159" spans="1:51" s="16" customFormat="1" ht="12">
      <c r="A159" s="16"/>
      <c r="B159" s="306"/>
      <c r="C159" s="307"/>
      <c r="D159" s="268" t="s">
        <v>236</v>
      </c>
      <c r="E159" s="308" t="s">
        <v>4121</v>
      </c>
      <c r="F159" s="309" t="s">
        <v>511</v>
      </c>
      <c r="G159" s="307"/>
      <c r="H159" s="310">
        <v>204</v>
      </c>
      <c r="I159" s="311"/>
      <c r="J159" s="307"/>
      <c r="K159" s="307"/>
      <c r="L159" s="312"/>
      <c r="M159" s="313"/>
      <c r="N159" s="314"/>
      <c r="O159" s="314"/>
      <c r="P159" s="314"/>
      <c r="Q159" s="314"/>
      <c r="R159" s="314"/>
      <c r="S159" s="314"/>
      <c r="T159" s="315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T159" s="316" t="s">
        <v>236</v>
      </c>
      <c r="AU159" s="316" t="s">
        <v>89</v>
      </c>
      <c r="AV159" s="16" t="s">
        <v>96</v>
      </c>
      <c r="AW159" s="16" t="s">
        <v>34</v>
      </c>
      <c r="AX159" s="16" t="s">
        <v>81</v>
      </c>
      <c r="AY159" s="316" t="s">
        <v>211</v>
      </c>
    </row>
    <row r="160" spans="1:51" s="13" customFormat="1" ht="12">
      <c r="A160" s="13"/>
      <c r="B160" s="266"/>
      <c r="C160" s="267"/>
      <c r="D160" s="268" t="s">
        <v>236</v>
      </c>
      <c r="E160" s="269" t="s">
        <v>1</v>
      </c>
      <c r="F160" s="270" t="s">
        <v>4149</v>
      </c>
      <c r="G160" s="267"/>
      <c r="H160" s="269" t="s">
        <v>1</v>
      </c>
      <c r="I160" s="271"/>
      <c r="J160" s="267"/>
      <c r="K160" s="267"/>
      <c r="L160" s="272"/>
      <c r="M160" s="273"/>
      <c r="N160" s="274"/>
      <c r="O160" s="274"/>
      <c r="P160" s="274"/>
      <c r="Q160" s="274"/>
      <c r="R160" s="274"/>
      <c r="S160" s="274"/>
      <c r="T160" s="27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76" t="s">
        <v>236</v>
      </c>
      <c r="AU160" s="276" t="s">
        <v>89</v>
      </c>
      <c r="AV160" s="13" t="s">
        <v>87</v>
      </c>
      <c r="AW160" s="13" t="s">
        <v>34</v>
      </c>
      <c r="AX160" s="13" t="s">
        <v>81</v>
      </c>
      <c r="AY160" s="276" t="s">
        <v>211</v>
      </c>
    </row>
    <row r="161" spans="1:51" s="14" customFormat="1" ht="12">
      <c r="A161" s="14"/>
      <c r="B161" s="277"/>
      <c r="C161" s="278"/>
      <c r="D161" s="268" t="s">
        <v>236</v>
      </c>
      <c r="E161" s="279" t="s">
        <v>1</v>
      </c>
      <c r="F161" s="280" t="s">
        <v>4150</v>
      </c>
      <c r="G161" s="278"/>
      <c r="H161" s="281">
        <v>91.875</v>
      </c>
      <c r="I161" s="282"/>
      <c r="J161" s="278"/>
      <c r="K161" s="278"/>
      <c r="L161" s="283"/>
      <c r="M161" s="284"/>
      <c r="N161" s="285"/>
      <c r="O161" s="285"/>
      <c r="P161" s="285"/>
      <c r="Q161" s="285"/>
      <c r="R161" s="285"/>
      <c r="S161" s="285"/>
      <c r="T161" s="28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7" t="s">
        <v>236</v>
      </c>
      <c r="AU161" s="287" t="s">
        <v>89</v>
      </c>
      <c r="AV161" s="14" t="s">
        <v>89</v>
      </c>
      <c r="AW161" s="14" t="s">
        <v>34</v>
      </c>
      <c r="AX161" s="14" t="s">
        <v>81</v>
      </c>
      <c r="AY161" s="287" t="s">
        <v>211</v>
      </c>
    </row>
    <row r="162" spans="1:51" s="16" customFormat="1" ht="12">
      <c r="A162" s="16"/>
      <c r="B162" s="306"/>
      <c r="C162" s="307"/>
      <c r="D162" s="268" t="s">
        <v>236</v>
      </c>
      <c r="E162" s="308" t="s">
        <v>1</v>
      </c>
      <c r="F162" s="309" t="s">
        <v>511</v>
      </c>
      <c r="G162" s="307"/>
      <c r="H162" s="310">
        <v>91.875</v>
      </c>
      <c r="I162" s="311"/>
      <c r="J162" s="307"/>
      <c r="K162" s="307"/>
      <c r="L162" s="312"/>
      <c r="M162" s="313"/>
      <c r="N162" s="314"/>
      <c r="O162" s="314"/>
      <c r="P162" s="314"/>
      <c r="Q162" s="314"/>
      <c r="R162" s="314"/>
      <c r="S162" s="314"/>
      <c r="T162" s="315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T162" s="316" t="s">
        <v>236</v>
      </c>
      <c r="AU162" s="316" t="s">
        <v>89</v>
      </c>
      <c r="AV162" s="16" t="s">
        <v>96</v>
      </c>
      <c r="AW162" s="16" t="s">
        <v>34</v>
      </c>
      <c r="AX162" s="16" t="s">
        <v>81</v>
      </c>
      <c r="AY162" s="316" t="s">
        <v>211</v>
      </c>
    </row>
    <row r="163" spans="1:51" s="15" customFormat="1" ht="12">
      <c r="A163" s="15"/>
      <c r="B163" s="295"/>
      <c r="C163" s="296"/>
      <c r="D163" s="268" t="s">
        <v>236</v>
      </c>
      <c r="E163" s="297" t="s">
        <v>1</v>
      </c>
      <c r="F163" s="298" t="s">
        <v>438</v>
      </c>
      <c r="G163" s="296"/>
      <c r="H163" s="299">
        <v>295.875</v>
      </c>
      <c r="I163" s="300"/>
      <c r="J163" s="296"/>
      <c r="K163" s="296"/>
      <c r="L163" s="301"/>
      <c r="M163" s="302"/>
      <c r="N163" s="303"/>
      <c r="O163" s="303"/>
      <c r="P163" s="303"/>
      <c r="Q163" s="303"/>
      <c r="R163" s="303"/>
      <c r="S163" s="303"/>
      <c r="T163" s="304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305" t="s">
        <v>236</v>
      </c>
      <c r="AU163" s="305" t="s">
        <v>89</v>
      </c>
      <c r="AV163" s="15" t="s">
        <v>100</v>
      </c>
      <c r="AW163" s="15" t="s">
        <v>34</v>
      </c>
      <c r="AX163" s="15" t="s">
        <v>87</v>
      </c>
      <c r="AY163" s="305" t="s">
        <v>211</v>
      </c>
    </row>
    <row r="164" spans="1:51" s="14" customFormat="1" ht="12">
      <c r="A164" s="14"/>
      <c r="B164" s="277"/>
      <c r="C164" s="278"/>
      <c r="D164" s="268" t="s">
        <v>236</v>
      </c>
      <c r="E164" s="278"/>
      <c r="F164" s="280" t="s">
        <v>4151</v>
      </c>
      <c r="G164" s="278"/>
      <c r="H164" s="281">
        <v>147.938</v>
      </c>
      <c r="I164" s="282"/>
      <c r="J164" s="278"/>
      <c r="K164" s="278"/>
      <c r="L164" s="283"/>
      <c r="M164" s="284"/>
      <c r="N164" s="285"/>
      <c r="O164" s="285"/>
      <c r="P164" s="285"/>
      <c r="Q164" s="285"/>
      <c r="R164" s="285"/>
      <c r="S164" s="285"/>
      <c r="T164" s="28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87" t="s">
        <v>236</v>
      </c>
      <c r="AU164" s="287" t="s">
        <v>89</v>
      </c>
      <c r="AV164" s="14" t="s">
        <v>89</v>
      </c>
      <c r="AW164" s="14" t="s">
        <v>4</v>
      </c>
      <c r="AX164" s="14" t="s">
        <v>87</v>
      </c>
      <c r="AY164" s="287" t="s">
        <v>211</v>
      </c>
    </row>
    <row r="165" spans="1:65" s="2" customFormat="1" ht="24.15" customHeight="1">
      <c r="A165" s="41"/>
      <c r="B165" s="42"/>
      <c r="C165" s="253" t="s">
        <v>105</v>
      </c>
      <c r="D165" s="253" t="s">
        <v>214</v>
      </c>
      <c r="E165" s="254" t="s">
        <v>4152</v>
      </c>
      <c r="F165" s="255" t="s">
        <v>4153</v>
      </c>
      <c r="G165" s="256" t="s">
        <v>269</v>
      </c>
      <c r="H165" s="257">
        <v>102</v>
      </c>
      <c r="I165" s="258"/>
      <c r="J165" s="259">
        <f>ROUND(I165*H165,2)</f>
        <v>0</v>
      </c>
      <c r="K165" s="260"/>
      <c r="L165" s="44"/>
      <c r="M165" s="261" t="s">
        <v>1</v>
      </c>
      <c r="N165" s="262" t="s">
        <v>46</v>
      </c>
      <c r="O165" s="94"/>
      <c r="P165" s="263">
        <f>O165*H165</f>
        <v>0</v>
      </c>
      <c r="Q165" s="263">
        <v>0</v>
      </c>
      <c r="R165" s="263">
        <f>Q165*H165</f>
        <v>0</v>
      </c>
      <c r="S165" s="263">
        <v>0.225</v>
      </c>
      <c r="T165" s="264">
        <f>S165*H165</f>
        <v>22.95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5" t="s">
        <v>100</v>
      </c>
      <c r="AT165" s="265" t="s">
        <v>214</v>
      </c>
      <c r="AU165" s="265" t="s">
        <v>89</v>
      </c>
      <c r="AY165" s="18" t="s">
        <v>211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87</v>
      </c>
      <c r="BK165" s="155">
        <f>ROUND(I165*H165,2)</f>
        <v>0</v>
      </c>
      <c r="BL165" s="18" t="s">
        <v>100</v>
      </c>
      <c r="BM165" s="265" t="s">
        <v>4154</v>
      </c>
    </row>
    <row r="166" spans="1:51" s="13" customFormat="1" ht="12">
      <c r="A166" s="13"/>
      <c r="B166" s="266"/>
      <c r="C166" s="267"/>
      <c r="D166" s="268" t="s">
        <v>236</v>
      </c>
      <c r="E166" s="269" t="s">
        <v>1</v>
      </c>
      <c r="F166" s="270" t="s">
        <v>4155</v>
      </c>
      <c r="G166" s="267"/>
      <c r="H166" s="269" t="s">
        <v>1</v>
      </c>
      <c r="I166" s="271"/>
      <c r="J166" s="267"/>
      <c r="K166" s="267"/>
      <c r="L166" s="272"/>
      <c r="M166" s="273"/>
      <c r="N166" s="274"/>
      <c r="O166" s="274"/>
      <c r="P166" s="274"/>
      <c r="Q166" s="274"/>
      <c r="R166" s="274"/>
      <c r="S166" s="274"/>
      <c r="T166" s="27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76" t="s">
        <v>236</v>
      </c>
      <c r="AU166" s="276" t="s">
        <v>89</v>
      </c>
      <c r="AV166" s="13" t="s">
        <v>87</v>
      </c>
      <c r="AW166" s="13" t="s">
        <v>34</v>
      </c>
      <c r="AX166" s="13" t="s">
        <v>81</v>
      </c>
      <c r="AY166" s="276" t="s">
        <v>211</v>
      </c>
    </row>
    <row r="167" spans="1:51" s="14" customFormat="1" ht="12">
      <c r="A167" s="14"/>
      <c r="B167" s="277"/>
      <c r="C167" s="278"/>
      <c r="D167" s="268" t="s">
        <v>236</v>
      </c>
      <c r="E167" s="279" t="s">
        <v>1</v>
      </c>
      <c r="F167" s="280" t="s">
        <v>4121</v>
      </c>
      <c r="G167" s="278"/>
      <c r="H167" s="281">
        <v>204</v>
      </c>
      <c r="I167" s="282"/>
      <c r="J167" s="278"/>
      <c r="K167" s="278"/>
      <c r="L167" s="283"/>
      <c r="M167" s="284"/>
      <c r="N167" s="285"/>
      <c r="O167" s="285"/>
      <c r="P167" s="285"/>
      <c r="Q167" s="285"/>
      <c r="R167" s="285"/>
      <c r="S167" s="285"/>
      <c r="T167" s="28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87" t="s">
        <v>236</v>
      </c>
      <c r="AU167" s="287" t="s">
        <v>89</v>
      </c>
      <c r="AV167" s="14" t="s">
        <v>89</v>
      </c>
      <c r="AW167" s="14" t="s">
        <v>34</v>
      </c>
      <c r="AX167" s="14" t="s">
        <v>87</v>
      </c>
      <c r="AY167" s="287" t="s">
        <v>211</v>
      </c>
    </row>
    <row r="168" spans="1:51" s="14" customFormat="1" ht="12">
      <c r="A168" s="14"/>
      <c r="B168" s="277"/>
      <c r="C168" s="278"/>
      <c r="D168" s="268" t="s">
        <v>236</v>
      </c>
      <c r="E168" s="278"/>
      <c r="F168" s="280" t="s">
        <v>4156</v>
      </c>
      <c r="G168" s="278"/>
      <c r="H168" s="281">
        <v>102</v>
      </c>
      <c r="I168" s="282"/>
      <c r="J168" s="278"/>
      <c r="K168" s="278"/>
      <c r="L168" s="283"/>
      <c r="M168" s="284"/>
      <c r="N168" s="285"/>
      <c r="O168" s="285"/>
      <c r="P168" s="285"/>
      <c r="Q168" s="285"/>
      <c r="R168" s="285"/>
      <c r="S168" s="285"/>
      <c r="T168" s="28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7" t="s">
        <v>236</v>
      </c>
      <c r="AU168" s="287" t="s">
        <v>89</v>
      </c>
      <c r="AV168" s="14" t="s">
        <v>89</v>
      </c>
      <c r="AW168" s="14" t="s">
        <v>4</v>
      </c>
      <c r="AX168" s="14" t="s">
        <v>87</v>
      </c>
      <c r="AY168" s="287" t="s">
        <v>211</v>
      </c>
    </row>
    <row r="169" spans="1:65" s="2" customFormat="1" ht="21.75" customHeight="1">
      <c r="A169" s="41"/>
      <c r="B169" s="42"/>
      <c r="C169" s="253" t="s">
        <v>232</v>
      </c>
      <c r="D169" s="253" t="s">
        <v>214</v>
      </c>
      <c r="E169" s="254" t="s">
        <v>4157</v>
      </c>
      <c r="F169" s="255" t="s">
        <v>4158</v>
      </c>
      <c r="G169" s="256" t="s">
        <v>332</v>
      </c>
      <c r="H169" s="257">
        <v>52.733</v>
      </c>
      <c r="I169" s="258"/>
      <c r="J169" s="259">
        <f>ROUND(I169*H169,2)</f>
        <v>0</v>
      </c>
      <c r="K169" s="260"/>
      <c r="L169" s="44"/>
      <c r="M169" s="261" t="s">
        <v>1</v>
      </c>
      <c r="N169" s="262" t="s">
        <v>46</v>
      </c>
      <c r="O169" s="94"/>
      <c r="P169" s="263">
        <f>O169*H169</f>
        <v>0</v>
      </c>
      <c r="Q169" s="263">
        <v>0</v>
      </c>
      <c r="R169" s="263">
        <f>Q169*H169</f>
        <v>0</v>
      </c>
      <c r="S169" s="263">
        <v>0</v>
      </c>
      <c r="T169" s="264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5" t="s">
        <v>100</v>
      </c>
      <c r="AT169" s="265" t="s">
        <v>214</v>
      </c>
      <c r="AU169" s="265" t="s">
        <v>89</v>
      </c>
      <c r="AY169" s="18" t="s">
        <v>211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8" t="s">
        <v>87</v>
      </c>
      <c r="BK169" s="155">
        <f>ROUND(I169*H169,2)</f>
        <v>0</v>
      </c>
      <c r="BL169" s="18" t="s">
        <v>100</v>
      </c>
      <c r="BM169" s="265" t="s">
        <v>4159</v>
      </c>
    </row>
    <row r="170" spans="1:51" s="13" customFormat="1" ht="12">
      <c r="A170" s="13"/>
      <c r="B170" s="266"/>
      <c r="C170" s="267"/>
      <c r="D170" s="268" t="s">
        <v>236</v>
      </c>
      <c r="E170" s="269" t="s">
        <v>1</v>
      </c>
      <c r="F170" s="270" t="s">
        <v>91</v>
      </c>
      <c r="G170" s="267"/>
      <c r="H170" s="269" t="s">
        <v>1</v>
      </c>
      <c r="I170" s="271"/>
      <c r="J170" s="267"/>
      <c r="K170" s="267"/>
      <c r="L170" s="272"/>
      <c r="M170" s="273"/>
      <c r="N170" s="274"/>
      <c r="O170" s="274"/>
      <c r="P170" s="274"/>
      <c r="Q170" s="274"/>
      <c r="R170" s="274"/>
      <c r="S170" s="274"/>
      <c r="T170" s="27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76" t="s">
        <v>236</v>
      </c>
      <c r="AU170" s="276" t="s">
        <v>89</v>
      </c>
      <c r="AV170" s="13" t="s">
        <v>87</v>
      </c>
      <c r="AW170" s="13" t="s">
        <v>34</v>
      </c>
      <c r="AX170" s="13" t="s">
        <v>81</v>
      </c>
      <c r="AY170" s="276" t="s">
        <v>211</v>
      </c>
    </row>
    <row r="171" spans="1:51" s="13" customFormat="1" ht="12">
      <c r="A171" s="13"/>
      <c r="B171" s="266"/>
      <c r="C171" s="267"/>
      <c r="D171" s="268" t="s">
        <v>236</v>
      </c>
      <c r="E171" s="269" t="s">
        <v>1</v>
      </c>
      <c r="F171" s="270" t="s">
        <v>4160</v>
      </c>
      <c r="G171" s="267"/>
      <c r="H171" s="269" t="s">
        <v>1</v>
      </c>
      <c r="I171" s="271"/>
      <c r="J171" s="267"/>
      <c r="K171" s="267"/>
      <c r="L171" s="272"/>
      <c r="M171" s="273"/>
      <c r="N171" s="274"/>
      <c r="O171" s="274"/>
      <c r="P171" s="274"/>
      <c r="Q171" s="274"/>
      <c r="R171" s="274"/>
      <c r="S171" s="274"/>
      <c r="T171" s="27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76" t="s">
        <v>236</v>
      </c>
      <c r="AU171" s="276" t="s">
        <v>89</v>
      </c>
      <c r="AV171" s="13" t="s">
        <v>87</v>
      </c>
      <c r="AW171" s="13" t="s">
        <v>34</v>
      </c>
      <c r="AX171" s="13" t="s">
        <v>81</v>
      </c>
      <c r="AY171" s="276" t="s">
        <v>211</v>
      </c>
    </row>
    <row r="172" spans="1:51" s="14" customFormat="1" ht="12">
      <c r="A172" s="14"/>
      <c r="B172" s="277"/>
      <c r="C172" s="278"/>
      <c r="D172" s="268" t="s">
        <v>236</v>
      </c>
      <c r="E172" s="279" t="s">
        <v>1</v>
      </c>
      <c r="F172" s="280" t="s">
        <v>4161</v>
      </c>
      <c r="G172" s="278"/>
      <c r="H172" s="281">
        <v>77.115</v>
      </c>
      <c r="I172" s="282"/>
      <c r="J172" s="278"/>
      <c r="K172" s="278"/>
      <c r="L172" s="283"/>
      <c r="M172" s="284"/>
      <c r="N172" s="285"/>
      <c r="O172" s="285"/>
      <c r="P172" s="285"/>
      <c r="Q172" s="285"/>
      <c r="R172" s="285"/>
      <c r="S172" s="285"/>
      <c r="T172" s="28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87" t="s">
        <v>236</v>
      </c>
      <c r="AU172" s="287" t="s">
        <v>89</v>
      </c>
      <c r="AV172" s="14" t="s">
        <v>89</v>
      </c>
      <c r="AW172" s="14" t="s">
        <v>34</v>
      </c>
      <c r="AX172" s="14" t="s">
        <v>81</v>
      </c>
      <c r="AY172" s="287" t="s">
        <v>211</v>
      </c>
    </row>
    <row r="173" spans="1:51" s="14" customFormat="1" ht="12">
      <c r="A173" s="14"/>
      <c r="B173" s="277"/>
      <c r="C173" s="278"/>
      <c r="D173" s="268" t="s">
        <v>236</v>
      </c>
      <c r="E173" s="279" t="s">
        <v>1</v>
      </c>
      <c r="F173" s="280" t="s">
        <v>4162</v>
      </c>
      <c r="G173" s="278"/>
      <c r="H173" s="281">
        <v>28.35</v>
      </c>
      <c r="I173" s="282"/>
      <c r="J173" s="278"/>
      <c r="K173" s="278"/>
      <c r="L173" s="283"/>
      <c r="M173" s="284"/>
      <c r="N173" s="285"/>
      <c r="O173" s="285"/>
      <c r="P173" s="285"/>
      <c r="Q173" s="285"/>
      <c r="R173" s="285"/>
      <c r="S173" s="285"/>
      <c r="T173" s="28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87" t="s">
        <v>236</v>
      </c>
      <c r="AU173" s="287" t="s">
        <v>89</v>
      </c>
      <c r="AV173" s="14" t="s">
        <v>89</v>
      </c>
      <c r="AW173" s="14" t="s">
        <v>34</v>
      </c>
      <c r="AX173" s="14" t="s">
        <v>81</v>
      </c>
      <c r="AY173" s="287" t="s">
        <v>211</v>
      </c>
    </row>
    <row r="174" spans="1:51" s="15" customFormat="1" ht="12">
      <c r="A174" s="15"/>
      <c r="B174" s="295"/>
      <c r="C174" s="296"/>
      <c r="D174" s="268" t="s">
        <v>236</v>
      </c>
      <c r="E174" s="297" t="s">
        <v>4163</v>
      </c>
      <c r="F174" s="298" t="s">
        <v>438</v>
      </c>
      <c r="G174" s="296"/>
      <c r="H174" s="299">
        <v>105.465</v>
      </c>
      <c r="I174" s="300"/>
      <c r="J174" s="296"/>
      <c r="K174" s="296"/>
      <c r="L174" s="301"/>
      <c r="M174" s="302"/>
      <c r="N174" s="303"/>
      <c r="O174" s="303"/>
      <c r="P174" s="303"/>
      <c r="Q174" s="303"/>
      <c r="R174" s="303"/>
      <c r="S174" s="303"/>
      <c r="T174" s="304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305" t="s">
        <v>236</v>
      </c>
      <c r="AU174" s="305" t="s">
        <v>89</v>
      </c>
      <c r="AV174" s="15" t="s">
        <v>100</v>
      </c>
      <c r="AW174" s="15" t="s">
        <v>34</v>
      </c>
      <c r="AX174" s="15" t="s">
        <v>87</v>
      </c>
      <c r="AY174" s="305" t="s">
        <v>211</v>
      </c>
    </row>
    <row r="175" spans="1:51" s="14" customFormat="1" ht="12">
      <c r="A175" s="14"/>
      <c r="B175" s="277"/>
      <c r="C175" s="278"/>
      <c r="D175" s="268" t="s">
        <v>236</v>
      </c>
      <c r="E175" s="278"/>
      <c r="F175" s="280" t="s">
        <v>4164</v>
      </c>
      <c r="G175" s="278"/>
      <c r="H175" s="281">
        <v>52.733</v>
      </c>
      <c r="I175" s="282"/>
      <c r="J175" s="278"/>
      <c r="K175" s="278"/>
      <c r="L175" s="283"/>
      <c r="M175" s="284"/>
      <c r="N175" s="285"/>
      <c r="O175" s="285"/>
      <c r="P175" s="285"/>
      <c r="Q175" s="285"/>
      <c r="R175" s="285"/>
      <c r="S175" s="285"/>
      <c r="T175" s="28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87" t="s">
        <v>236</v>
      </c>
      <c r="AU175" s="287" t="s">
        <v>89</v>
      </c>
      <c r="AV175" s="14" t="s">
        <v>89</v>
      </c>
      <c r="AW175" s="14" t="s">
        <v>4</v>
      </c>
      <c r="AX175" s="14" t="s">
        <v>87</v>
      </c>
      <c r="AY175" s="287" t="s">
        <v>211</v>
      </c>
    </row>
    <row r="176" spans="1:63" s="12" customFormat="1" ht="22.8" customHeight="1">
      <c r="A176" s="12"/>
      <c r="B176" s="237"/>
      <c r="C176" s="238"/>
      <c r="D176" s="239" t="s">
        <v>80</v>
      </c>
      <c r="E176" s="251" t="s">
        <v>105</v>
      </c>
      <c r="F176" s="251" t="s">
        <v>4165</v>
      </c>
      <c r="G176" s="238"/>
      <c r="H176" s="238"/>
      <c r="I176" s="241"/>
      <c r="J176" s="252">
        <f>BK176</f>
        <v>0</v>
      </c>
      <c r="K176" s="238"/>
      <c r="L176" s="243"/>
      <c r="M176" s="244"/>
      <c r="N176" s="245"/>
      <c r="O176" s="245"/>
      <c r="P176" s="246">
        <f>SUM(P177:P218)</f>
        <v>0</v>
      </c>
      <c r="Q176" s="245"/>
      <c r="R176" s="246">
        <f>SUM(R177:R218)</f>
        <v>498.15785282</v>
      </c>
      <c r="S176" s="245"/>
      <c r="T176" s="247">
        <f>SUM(T177:T218)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48" t="s">
        <v>87</v>
      </c>
      <c r="AT176" s="249" t="s">
        <v>80</v>
      </c>
      <c r="AU176" s="249" t="s">
        <v>87</v>
      </c>
      <c r="AY176" s="248" t="s">
        <v>211</v>
      </c>
      <c r="BK176" s="250">
        <f>SUM(BK177:BK218)</f>
        <v>0</v>
      </c>
    </row>
    <row r="177" spans="1:65" s="2" customFormat="1" ht="16.5" customHeight="1">
      <c r="A177" s="41"/>
      <c r="B177" s="42"/>
      <c r="C177" s="253" t="s">
        <v>257</v>
      </c>
      <c r="D177" s="253" t="s">
        <v>214</v>
      </c>
      <c r="E177" s="254" t="s">
        <v>4166</v>
      </c>
      <c r="F177" s="255" t="s">
        <v>4167</v>
      </c>
      <c r="G177" s="256" t="s">
        <v>269</v>
      </c>
      <c r="H177" s="257">
        <v>260.99</v>
      </c>
      <c r="I177" s="258"/>
      <c r="J177" s="259">
        <f>ROUND(I177*H177,2)</f>
        <v>0</v>
      </c>
      <c r="K177" s="260"/>
      <c r="L177" s="44"/>
      <c r="M177" s="261" t="s">
        <v>1</v>
      </c>
      <c r="N177" s="262" t="s">
        <v>46</v>
      </c>
      <c r="O177" s="94"/>
      <c r="P177" s="263">
        <f>O177*H177</f>
        <v>0</v>
      </c>
      <c r="Q177" s="263">
        <v>0.3683</v>
      </c>
      <c r="R177" s="263">
        <f>Q177*H177</f>
        <v>96.122617</v>
      </c>
      <c r="S177" s="263">
        <v>0</v>
      </c>
      <c r="T177" s="264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65" t="s">
        <v>100</v>
      </c>
      <c r="AT177" s="265" t="s">
        <v>214</v>
      </c>
      <c r="AU177" s="265" t="s">
        <v>89</v>
      </c>
      <c r="AY177" s="18" t="s">
        <v>211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8" t="s">
        <v>87</v>
      </c>
      <c r="BK177" s="155">
        <f>ROUND(I177*H177,2)</f>
        <v>0</v>
      </c>
      <c r="BL177" s="18" t="s">
        <v>100</v>
      </c>
      <c r="BM177" s="265" t="s">
        <v>4168</v>
      </c>
    </row>
    <row r="178" spans="1:51" s="13" customFormat="1" ht="12">
      <c r="A178" s="13"/>
      <c r="B178" s="266"/>
      <c r="C178" s="267"/>
      <c r="D178" s="268" t="s">
        <v>236</v>
      </c>
      <c r="E178" s="269" t="s">
        <v>1</v>
      </c>
      <c r="F178" s="270" t="s">
        <v>4169</v>
      </c>
      <c r="G178" s="267"/>
      <c r="H178" s="269" t="s">
        <v>1</v>
      </c>
      <c r="I178" s="271"/>
      <c r="J178" s="267"/>
      <c r="K178" s="267"/>
      <c r="L178" s="272"/>
      <c r="M178" s="273"/>
      <c r="N178" s="274"/>
      <c r="O178" s="274"/>
      <c r="P178" s="274"/>
      <c r="Q178" s="274"/>
      <c r="R178" s="274"/>
      <c r="S178" s="274"/>
      <c r="T178" s="27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76" t="s">
        <v>236</v>
      </c>
      <c r="AU178" s="276" t="s">
        <v>89</v>
      </c>
      <c r="AV178" s="13" t="s">
        <v>87</v>
      </c>
      <c r="AW178" s="13" t="s">
        <v>34</v>
      </c>
      <c r="AX178" s="13" t="s">
        <v>81</v>
      </c>
      <c r="AY178" s="276" t="s">
        <v>211</v>
      </c>
    </row>
    <row r="179" spans="1:51" s="13" customFormat="1" ht="12">
      <c r="A179" s="13"/>
      <c r="B179" s="266"/>
      <c r="C179" s="267"/>
      <c r="D179" s="268" t="s">
        <v>236</v>
      </c>
      <c r="E179" s="269" t="s">
        <v>1</v>
      </c>
      <c r="F179" s="270" t="s">
        <v>4170</v>
      </c>
      <c r="G179" s="267"/>
      <c r="H179" s="269" t="s">
        <v>1</v>
      </c>
      <c r="I179" s="271"/>
      <c r="J179" s="267"/>
      <c r="K179" s="267"/>
      <c r="L179" s="272"/>
      <c r="M179" s="273"/>
      <c r="N179" s="274"/>
      <c r="O179" s="274"/>
      <c r="P179" s="274"/>
      <c r="Q179" s="274"/>
      <c r="R179" s="274"/>
      <c r="S179" s="274"/>
      <c r="T179" s="27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76" t="s">
        <v>236</v>
      </c>
      <c r="AU179" s="276" t="s">
        <v>89</v>
      </c>
      <c r="AV179" s="13" t="s">
        <v>87</v>
      </c>
      <c r="AW179" s="13" t="s">
        <v>34</v>
      </c>
      <c r="AX179" s="13" t="s">
        <v>81</v>
      </c>
      <c r="AY179" s="276" t="s">
        <v>211</v>
      </c>
    </row>
    <row r="180" spans="1:51" s="14" customFormat="1" ht="12">
      <c r="A180" s="14"/>
      <c r="B180" s="277"/>
      <c r="C180" s="278"/>
      <c r="D180" s="268" t="s">
        <v>236</v>
      </c>
      <c r="E180" s="279" t="s">
        <v>1</v>
      </c>
      <c r="F180" s="280" t="s">
        <v>4171</v>
      </c>
      <c r="G180" s="278"/>
      <c r="H180" s="281">
        <v>260.99</v>
      </c>
      <c r="I180" s="282"/>
      <c r="J180" s="278"/>
      <c r="K180" s="278"/>
      <c r="L180" s="283"/>
      <c r="M180" s="284"/>
      <c r="N180" s="285"/>
      <c r="O180" s="285"/>
      <c r="P180" s="285"/>
      <c r="Q180" s="285"/>
      <c r="R180" s="285"/>
      <c r="S180" s="285"/>
      <c r="T180" s="286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7" t="s">
        <v>236</v>
      </c>
      <c r="AU180" s="287" t="s">
        <v>89</v>
      </c>
      <c r="AV180" s="14" t="s">
        <v>89</v>
      </c>
      <c r="AW180" s="14" t="s">
        <v>34</v>
      </c>
      <c r="AX180" s="14" t="s">
        <v>87</v>
      </c>
      <c r="AY180" s="287" t="s">
        <v>211</v>
      </c>
    </row>
    <row r="181" spans="1:65" s="2" customFormat="1" ht="16.5" customHeight="1">
      <c r="A181" s="41"/>
      <c r="B181" s="42"/>
      <c r="C181" s="253" t="s">
        <v>263</v>
      </c>
      <c r="D181" s="253" t="s">
        <v>214</v>
      </c>
      <c r="E181" s="254" t="s">
        <v>4172</v>
      </c>
      <c r="F181" s="255" t="s">
        <v>4173</v>
      </c>
      <c r="G181" s="256" t="s">
        <v>269</v>
      </c>
      <c r="H181" s="257">
        <v>268.863</v>
      </c>
      <c r="I181" s="258"/>
      <c r="J181" s="259">
        <f>ROUND(I181*H181,2)</f>
        <v>0</v>
      </c>
      <c r="K181" s="260"/>
      <c r="L181" s="44"/>
      <c r="M181" s="261" t="s">
        <v>1</v>
      </c>
      <c r="N181" s="262" t="s">
        <v>46</v>
      </c>
      <c r="O181" s="94"/>
      <c r="P181" s="263">
        <f>O181*H181</f>
        <v>0</v>
      </c>
      <c r="Q181" s="263">
        <v>0.48574</v>
      </c>
      <c r="R181" s="263">
        <f>Q181*H181</f>
        <v>130.59751362</v>
      </c>
      <c r="S181" s="263">
        <v>0</v>
      </c>
      <c r="T181" s="264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5" t="s">
        <v>100</v>
      </c>
      <c r="AT181" s="265" t="s">
        <v>214</v>
      </c>
      <c r="AU181" s="265" t="s">
        <v>89</v>
      </c>
      <c r="AY181" s="18" t="s">
        <v>211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87</v>
      </c>
      <c r="BK181" s="155">
        <f>ROUND(I181*H181,2)</f>
        <v>0</v>
      </c>
      <c r="BL181" s="18" t="s">
        <v>100</v>
      </c>
      <c r="BM181" s="265" t="s">
        <v>4174</v>
      </c>
    </row>
    <row r="182" spans="1:51" s="13" customFormat="1" ht="12">
      <c r="A182" s="13"/>
      <c r="B182" s="266"/>
      <c r="C182" s="267"/>
      <c r="D182" s="268" t="s">
        <v>236</v>
      </c>
      <c r="E182" s="269" t="s">
        <v>1</v>
      </c>
      <c r="F182" s="270" t="s">
        <v>4169</v>
      </c>
      <c r="G182" s="267"/>
      <c r="H182" s="269" t="s">
        <v>1</v>
      </c>
      <c r="I182" s="271"/>
      <c r="J182" s="267"/>
      <c r="K182" s="267"/>
      <c r="L182" s="272"/>
      <c r="M182" s="273"/>
      <c r="N182" s="274"/>
      <c r="O182" s="274"/>
      <c r="P182" s="274"/>
      <c r="Q182" s="274"/>
      <c r="R182" s="274"/>
      <c r="S182" s="274"/>
      <c r="T182" s="27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76" t="s">
        <v>236</v>
      </c>
      <c r="AU182" s="276" t="s">
        <v>89</v>
      </c>
      <c r="AV182" s="13" t="s">
        <v>87</v>
      </c>
      <c r="AW182" s="13" t="s">
        <v>34</v>
      </c>
      <c r="AX182" s="13" t="s">
        <v>81</v>
      </c>
      <c r="AY182" s="276" t="s">
        <v>211</v>
      </c>
    </row>
    <row r="183" spans="1:51" s="14" customFormat="1" ht="12">
      <c r="A183" s="14"/>
      <c r="B183" s="277"/>
      <c r="C183" s="278"/>
      <c r="D183" s="268" t="s">
        <v>236</v>
      </c>
      <c r="E183" s="279" t="s">
        <v>1</v>
      </c>
      <c r="F183" s="280" t="s">
        <v>4175</v>
      </c>
      <c r="G183" s="278"/>
      <c r="H183" s="281">
        <v>537.725</v>
      </c>
      <c r="I183" s="282"/>
      <c r="J183" s="278"/>
      <c r="K183" s="278"/>
      <c r="L183" s="283"/>
      <c r="M183" s="284"/>
      <c r="N183" s="285"/>
      <c r="O183" s="285"/>
      <c r="P183" s="285"/>
      <c r="Q183" s="285"/>
      <c r="R183" s="285"/>
      <c r="S183" s="285"/>
      <c r="T183" s="28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87" t="s">
        <v>236</v>
      </c>
      <c r="AU183" s="287" t="s">
        <v>89</v>
      </c>
      <c r="AV183" s="14" t="s">
        <v>89</v>
      </c>
      <c r="AW183" s="14" t="s">
        <v>34</v>
      </c>
      <c r="AX183" s="14" t="s">
        <v>87</v>
      </c>
      <c r="AY183" s="287" t="s">
        <v>211</v>
      </c>
    </row>
    <row r="184" spans="1:51" s="14" customFormat="1" ht="12">
      <c r="A184" s="14"/>
      <c r="B184" s="277"/>
      <c r="C184" s="278"/>
      <c r="D184" s="268" t="s">
        <v>236</v>
      </c>
      <c r="E184" s="278"/>
      <c r="F184" s="280" t="s">
        <v>4176</v>
      </c>
      <c r="G184" s="278"/>
      <c r="H184" s="281">
        <v>268.863</v>
      </c>
      <c r="I184" s="282"/>
      <c r="J184" s="278"/>
      <c r="K184" s="278"/>
      <c r="L184" s="283"/>
      <c r="M184" s="284"/>
      <c r="N184" s="285"/>
      <c r="O184" s="285"/>
      <c r="P184" s="285"/>
      <c r="Q184" s="285"/>
      <c r="R184" s="285"/>
      <c r="S184" s="285"/>
      <c r="T184" s="28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87" t="s">
        <v>236</v>
      </c>
      <c r="AU184" s="287" t="s">
        <v>89</v>
      </c>
      <c r="AV184" s="14" t="s">
        <v>89</v>
      </c>
      <c r="AW184" s="14" t="s">
        <v>4</v>
      </c>
      <c r="AX184" s="14" t="s">
        <v>87</v>
      </c>
      <c r="AY184" s="287" t="s">
        <v>211</v>
      </c>
    </row>
    <row r="185" spans="1:65" s="2" customFormat="1" ht="24.15" customHeight="1">
      <c r="A185" s="41"/>
      <c r="B185" s="42"/>
      <c r="C185" s="253" t="s">
        <v>492</v>
      </c>
      <c r="D185" s="253" t="s">
        <v>214</v>
      </c>
      <c r="E185" s="254" t="s">
        <v>4177</v>
      </c>
      <c r="F185" s="255" t="s">
        <v>4178</v>
      </c>
      <c r="G185" s="256" t="s">
        <v>269</v>
      </c>
      <c r="H185" s="257">
        <v>332.923</v>
      </c>
      <c r="I185" s="258"/>
      <c r="J185" s="259">
        <f>ROUND(I185*H185,2)</f>
        <v>0</v>
      </c>
      <c r="K185" s="260"/>
      <c r="L185" s="44"/>
      <c r="M185" s="261" t="s">
        <v>1</v>
      </c>
      <c r="N185" s="262" t="s">
        <v>46</v>
      </c>
      <c r="O185" s="94"/>
      <c r="P185" s="263">
        <f>O185*H185</f>
        <v>0</v>
      </c>
      <c r="Q185" s="263">
        <v>0.3967</v>
      </c>
      <c r="R185" s="263">
        <f>Q185*H185</f>
        <v>132.0705541</v>
      </c>
      <c r="S185" s="263">
        <v>0</v>
      </c>
      <c r="T185" s="264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5" t="s">
        <v>100</v>
      </c>
      <c r="AT185" s="265" t="s">
        <v>214</v>
      </c>
      <c r="AU185" s="265" t="s">
        <v>89</v>
      </c>
      <c r="AY185" s="18" t="s">
        <v>211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8" t="s">
        <v>87</v>
      </c>
      <c r="BK185" s="155">
        <f>ROUND(I185*H185,2)</f>
        <v>0</v>
      </c>
      <c r="BL185" s="18" t="s">
        <v>100</v>
      </c>
      <c r="BM185" s="265" t="s">
        <v>4179</v>
      </c>
    </row>
    <row r="186" spans="1:51" s="13" customFormat="1" ht="12">
      <c r="A186" s="13"/>
      <c r="B186" s="266"/>
      <c r="C186" s="267"/>
      <c r="D186" s="268" t="s">
        <v>236</v>
      </c>
      <c r="E186" s="269" t="s">
        <v>1</v>
      </c>
      <c r="F186" s="270" t="s">
        <v>4180</v>
      </c>
      <c r="G186" s="267"/>
      <c r="H186" s="269" t="s">
        <v>1</v>
      </c>
      <c r="I186" s="271"/>
      <c r="J186" s="267"/>
      <c r="K186" s="267"/>
      <c r="L186" s="272"/>
      <c r="M186" s="273"/>
      <c r="N186" s="274"/>
      <c r="O186" s="274"/>
      <c r="P186" s="274"/>
      <c r="Q186" s="274"/>
      <c r="R186" s="274"/>
      <c r="S186" s="274"/>
      <c r="T186" s="27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76" t="s">
        <v>236</v>
      </c>
      <c r="AU186" s="276" t="s">
        <v>89</v>
      </c>
      <c r="AV186" s="13" t="s">
        <v>87</v>
      </c>
      <c r="AW186" s="13" t="s">
        <v>34</v>
      </c>
      <c r="AX186" s="13" t="s">
        <v>81</v>
      </c>
      <c r="AY186" s="276" t="s">
        <v>211</v>
      </c>
    </row>
    <row r="187" spans="1:51" s="14" customFormat="1" ht="12">
      <c r="A187" s="14"/>
      <c r="B187" s="277"/>
      <c r="C187" s="278"/>
      <c r="D187" s="268" t="s">
        <v>236</v>
      </c>
      <c r="E187" s="279" t="s">
        <v>1</v>
      </c>
      <c r="F187" s="280" t="s">
        <v>4181</v>
      </c>
      <c r="G187" s="278"/>
      <c r="H187" s="281">
        <v>665.845</v>
      </c>
      <c r="I187" s="282"/>
      <c r="J187" s="278"/>
      <c r="K187" s="278"/>
      <c r="L187" s="283"/>
      <c r="M187" s="284"/>
      <c r="N187" s="285"/>
      <c r="O187" s="285"/>
      <c r="P187" s="285"/>
      <c r="Q187" s="285"/>
      <c r="R187" s="285"/>
      <c r="S187" s="285"/>
      <c r="T187" s="28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87" t="s">
        <v>236</v>
      </c>
      <c r="AU187" s="287" t="s">
        <v>89</v>
      </c>
      <c r="AV187" s="14" t="s">
        <v>89</v>
      </c>
      <c r="AW187" s="14" t="s">
        <v>34</v>
      </c>
      <c r="AX187" s="14" t="s">
        <v>87</v>
      </c>
      <c r="AY187" s="287" t="s">
        <v>211</v>
      </c>
    </row>
    <row r="188" spans="1:51" s="14" customFormat="1" ht="12">
      <c r="A188" s="14"/>
      <c r="B188" s="277"/>
      <c r="C188" s="278"/>
      <c r="D188" s="268" t="s">
        <v>236</v>
      </c>
      <c r="E188" s="278"/>
      <c r="F188" s="280" t="s">
        <v>4182</v>
      </c>
      <c r="G188" s="278"/>
      <c r="H188" s="281">
        <v>332.923</v>
      </c>
      <c r="I188" s="282"/>
      <c r="J188" s="278"/>
      <c r="K188" s="278"/>
      <c r="L188" s="283"/>
      <c r="M188" s="284"/>
      <c r="N188" s="285"/>
      <c r="O188" s="285"/>
      <c r="P188" s="285"/>
      <c r="Q188" s="285"/>
      <c r="R188" s="285"/>
      <c r="S188" s="285"/>
      <c r="T188" s="28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7" t="s">
        <v>236</v>
      </c>
      <c r="AU188" s="287" t="s">
        <v>89</v>
      </c>
      <c r="AV188" s="14" t="s">
        <v>89</v>
      </c>
      <c r="AW188" s="14" t="s">
        <v>4</v>
      </c>
      <c r="AX188" s="14" t="s">
        <v>87</v>
      </c>
      <c r="AY188" s="287" t="s">
        <v>211</v>
      </c>
    </row>
    <row r="189" spans="1:65" s="2" customFormat="1" ht="24.15" customHeight="1">
      <c r="A189" s="41"/>
      <c r="B189" s="42"/>
      <c r="C189" s="253" t="s">
        <v>500</v>
      </c>
      <c r="D189" s="253" t="s">
        <v>214</v>
      </c>
      <c r="E189" s="254" t="s">
        <v>4183</v>
      </c>
      <c r="F189" s="255" t="s">
        <v>4184</v>
      </c>
      <c r="G189" s="256" t="s">
        <v>269</v>
      </c>
      <c r="H189" s="257">
        <v>285.493</v>
      </c>
      <c r="I189" s="258"/>
      <c r="J189" s="259">
        <f>ROUND(I189*H189,2)</f>
        <v>0</v>
      </c>
      <c r="K189" s="260"/>
      <c r="L189" s="44"/>
      <c r="M189" s="261" t="s">
        <v>1</v>
      </c>
      <c r="N189" s="262" t="s">
        <v>46</v>
      </c>
      <c r="O189" s="94"/>
      <c r="P189" s="263">
        <f>O189*H189</f>
        <v>0</v>
      </c>
      <c r="Q189" s="263">
        <v>0.1837</v>
      </c>
      <c r="R189" s="263">
        <f>Q189*H189</f>
        <v>52.445064099999996</v>
      </c>
      <c r="S189" s="263">
        <v>0</v>
      </c>
      <c r="T189" s="264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5" t="s">
        <v>100</v>
      </c>
      <c r="AT189" s="265" t="s">
        <v>214</v>
      </c>
      <c r="AU189" s="265" t="s">
        <v>89</v>
      </c>
      <c r="AY189" s="18" t="s">
        <v>211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87</v>
      </c>
      <c r="BK189" s="155">
        <f>ROUND(I189*H189,2)</f>
        <v>0</v>
      </c>
      <c r="BL189" s="18" t="s">
        <v>100</v>
      </c>
      <c r="BM189" s="265" t="s">
        <v>4185</v>
      </c>
    </row>
    <row r="190" spans="1:51" s="13" customFormat="1" ht="12">
      <c r="A190" s="13"/>
      <c r="B190" s="266"/>
      <c r="C190" s="267"/>
      <c r="D190" s="268" t="s">
        <v>236</v>
      </c>
      <c r="E190" s="269" t="s">
        <v>1</v>
      </c>
      <c r="F190" s="270" t="s">
        <v>4180</v>
      </c>
      <c r="G190" s="267"/>
      <c r="H190" s="269" t="s">
        <v>1</v>
      </c>
      <c r="I190" s="271"/>
      <c r="J190" s="267"/>
      <c r="K190" s="267"/>
      <c r="L190" s="272"/>
      <c r="M190" s="273"/>
      <c r="N190" s="274"/>
      <c r="O190" s="274"/>
      <c r="P190" s="274"/>
      <c r="Q190" s="274"/>
      <c r="R190" s="274"/>
      <c r="S190" s="274"/>
      <c r="T190" s="27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76" t="s">
        <v>236</v>
      </c>
      <c r="AU190" s="276" t="s">
        <v>89</v>
      </c>
      <c r="AV190" s="13" t="s">
        <v>87</v>
      </c>
      <c r="AW190" s="13" t="s">
        <v>34</v>
      </c>
      <c r="AX190" s="13" t="s">
        <v>81</v>
      </c>
      <c r="AY190" s="276" t="s">
        <v>211</v>
      </c>
    </row>
    <row r="191" spans="1:51" s="14" customFormat="1" ht="12">
      <c r="A191" s="14"/>
      <c r="B191" s="277"/>
      <c r="C191" s="278"/>
      <c r="D191" s="268" t="s">
        <v>236</v>
      </c>
      <c r="E191" s="279" t="s">
        <v>1</v>
      </c>
      <c r="F191" s="280" t="s">
        <v>4186</v>
      </c>
      <c r="G191" s="278"/>
      <c r="H191" s="281">
        <v>127.296</v>
      </c>
      <c r="I191" s="282"/>
      <c r="J191" s="278"/>
      <c r="K191" s="278"/>
      <c r="L191" s="283"/>
      <c r="M191" s="284"/>
      <c r="N191" s="285"/>
      <c r="O191" s="285"/>
      <c r="P191" s="285"/>
      <c r="Q191" s="285"/>
      <c r="R191" s="285"/>
      <c r="S191" s="285"/>
      <c r="T191" s="28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87" t="s">
        <v>236</v>
      </c>
      <c r="AU191" s="287" t="s">
        <v>89</v>
      </c>
      <c r="AV191" s="14" t="s">
        <v>89</v>
      </c>
      <c r="AW191" s="14" t="s">
        <v>34</v>
      </c>
      <c r="AX191" s="14" t="s">
        <v>81</v>
      </c>
      <c r="AY191" s="287" t="s">
        <v>211</v>
      </c>
    </row>
    <row r="192" spans="1:51" s="14" customFormat="1" ht="12">
      <c r="A192" s="14"/>
      <c r="B192" s="277"/>
      <c r="C192" s="278"/>
      <c r="D192" s="268" t="s">
        <v>236</v>
      </c>
      <c r="E192" s="279" t="s">
        <v>1</v>
      </c>
      <c r="F192" s="280" t="s">
        <v>4187</v>
      </c>
      <c r="G192" s="278"/>
      <c r="H192" s="281">
        <v>29.8</v>
      </c>
      <c r="I192" s="282"/>
      <c r="J192" s="278"/>
      <c r="K192" s="278"/>
      <c r="L192" s="283"/>
      <c r="M192" s="284"/>
      <c r="N192" s="285"/>
      <c r="O192" s="285"/>
      <c r="P192" s="285"/>
      <c r="Q192" s="285"/>
      <c r="R192" s="285"/>
      <c r="S192" s="285"/>
      <c r="T192" s="28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87" t="s">
        <v>236</v>
      </c>
      <c r="AU192" s="287" t="s">
        <v>89</v>
      </c>
      <c r="AV192" s="14" t="s">
        <v>89</v>
      </c>
      <c r="AW192" s="14" t="s">
        <v>34</v>
      </c>
      <c r="AX192" s="14" t="s">
        <v>81</v>
      </c>
      <c r="AY192" s="287" t="s">
        <v>211</v>
      </c>
    </row>
    <row r="193" spans="1:51" s="14" customFormat="1" ht="12">
      <c r="A193" s="14"/>
      <c r="B193" s="277"/>
      <c r="C193" s="278"/>
      <c r="D193" s="268" t="s">
        <v>236</v>
      </c>
      <c r="E193" s="279" t="s">
        <v>1</v>
      </c>
      <c r="F193" s="280" t="s">
        <v>4188</v>
      </c>
      <c r="G193" s="278"/>
      <c r="H193" s="281">
        <v>6.16</v>
      </c>
      <c r="I193" s="282"/>
      <c r="J193" s="278"/>
      <c r="K193" s="278"/>
      <c r="L193" s="283"/>
      <c r="M193" s="284"/>
      <c r="N193" s="285"/>
      <c r="O193" s="285"/>
      <c r="P193" s="285"/>
      <c r="Q193" s="285"/>
      <c r="R193" s="285"/>
      <c r="S193" s="285"/>
      <c r="T193" s="28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87" t="s">
        <v>236</v>
      </c>
      <c r="AU193" s="287" t="s">
        <v>89</v>
      </c>
      <c r="AV193" s="14" t="s">
        <v>89</v>
      </c>
      <c r="AW193" s="14" t="s">
        <v>34</v>
      </c>
      <c r="AX193" s="14" t="s">
        <v>81</v>
      </c>
      <c r="AY193" s="287" t="s">
        <v>211</v>
      </c>
    </row>
    <row r="194" spans="1:51" s="14" customFormat="1" ht="12">
      <c r="A194" s="14"/>
      <c r="B194" s="277"/>
      <c r="C194" s="278"/>
      <c r="D194" s="268" t="s">
        <v>236</v>
      </c>
      <c r="E194" s="279" t="s">
        <v>1</v>
      </c>
      <c r="F194" s="280" t="s">
        <v>4189</v>
      </c>
      <c r="G194" s="278"/>
      <c r="H194" s="281">
        <v>45.36</v>
      </c>
      <c r="I194" s="282"/>
      <c r="J194" s="278"/>
      <c r="K194" s="278"/>
      <c r="L194" s="283"/>
      <c r="M194" s="284"/>
      <c r="N194" s="285"/>
      <c r="O194" s="285"/>
      <c r="P194" s="285"/>
      <c r="Q194" s="285"/>
      <c r="R194" s="285"/>
      <c r="S194" s="285"/>
      <c r="T194" s="28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7" t="s">
        <v>236</v>
      </c>
      <c r="AU194" s="287" t="s">
        <v>89</v>
      </c>
      <c r="AV194" s="14" t="s">
        <v>89</v>
      </c>
      <c r="AW194" s="14" t="s">
        <v>34</v>
      </c>
      <c r="AX194" s="14" t="s">
        <v>81</v>
      </c>
      <c r="AY194" s="287" t="s">
        <v>211</v>
      </c>
    </row>
    <row r="195" spans="1:51" s="14" customFormat="1" ht="12">
      <c r="A195" s="14"/>
      <c r="B195" s="277"/>
      <c r="C195" s="278"/>
      <c r="D195" s="268" t="s">
        <v>236</v>
      </c>
      <c r="E195" s="279" t="s">
        <v>1</v>
      </c>
      <c r="F195" s="280" t="s">
        <v>4190</v>
      </c>
      <c r="G195" s="278"/>
      <c r="H195" s="281">
        <v>55.2</v>
      </c>
      <c r="I195" s="282"/>
      <c r="J195" s="278"/>
      <c r="K195" s="278"/>
      <c r="L195" s="283"/>
      <c r="M195" s="284"/>
      <c r="N195" s="285"/>
      <c r="O195" s="285"/>
      <c r="P195" s="285"/>
      <c r="Q195" s="285"/>
      <c r="R195" s="285"/>
      <c r="S195" s="285"/>
      <c r="T195" s="28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87" t="s">
        <v>236</v>
      </c>
      <c r="AU195" s="287" t="s">
        <v>89</v>
      </c>
      <c r="AV195" s="14" t="s">
        <v>89</v>
      </c>
      <c r="AW195" s="14" t="s">
        <v>34</v>
      </c>
      <c r="AX195" s="14" t="s">
        <v>81</v>
      </c>
      <c r="AY195" s="287" t="s">
        <v>211</v>
      </c>
    </row>
    <row r="196" spans="1:51" s="14" customFormat="1" ht="12">
      <c r="A196" s="14"/>
      <c r="B196" s="277"/>
      <c r="C196" s="278"/>
      <c r="D196" s="268" t="s">
        <v>236</v>
      </c>
      <c r="E196" s="279" t="s">
        <v>1</v>
      </c>
      <c r="F196" s="280" t="s">
        <v>4191</v>
      </c>
      <c r="G196" s="278"/>
      <c r="H196" s="281">
        <v>180.145</v>
      </c>
      <c r="I196" s="282"/>
      <c r="J196" s="278"/>
      <c r="K196" s="278"/>
      <c r="L196" s="283"/>
      <c r="M196" s="284"/>
      <c r="N196" s="285"/>
      <c r="O196" s="285"/>
      <c r="P196" s="285"/>
      <c r="Q196" s="285"/>
      <c r="R196" s="285"/>
      <c r="S196" s="285"/>
      <c r="T196" s="28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87" t="s">
        <v>236</v>
      </c>
      <c r="AU196" s="287" t="s">
        <v>89</v>
      </c>
      <c r="AV196" s="14" t="s">
        <v>89</v>
      </c>
      <c r="AW196" s="14" t="s">
        <v>34</v>
      </c>
      <c r="AX196" s="14" t="s">
        <v>81</v>
      </c>
      <c r="AY196" s="287" t="s">
        <v>211</v>
      </c>
    </row>
    <row r="197" spans="1:51" s="14" customFormat="1" ht="12">
      <c r="A197" s="14"/>
      <c r="B197" s="277"/>
      <c r="C197" s="278"/>
      <c r="D197" s="268" t="s">
        <v>236</v>
      </c>
      <c r="E197" s="279" t="s">
        <v>1</v>
      </c>
      <c r="F197" s="280" t="s">
        <v>4192</v>
      </c>
      <c r="G197" s="278"/>
      <c r="H197" s="281">
        <v>44.564</v>
      </c>
      <c r="I197" s="282"/>
      <c r="J197" s="278"/>
      <c r="K197" s="278"/>
      <c r="L197" s="283"/>
      <c r="M197" s="284"/>
      <c r="N197" s="285"/>
      <c r="O197" s="285"/>
      <c r="P197" s="285"/>
      <c r="Q197" s="285"/>
      <c r="R197" s="285"/>
      <c r="S197" s="285"/>
      <c r="T197" s="286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87" t="s">
        <v>236</v>
      </c>
      <c r="AU197" s="287" t="s">
        <v>89</v>
      </c>
      <c r="AV197" s="14" t="s">
        <v>89</v>
      </c>
      <c r="AW197" s="14" t="s">
        <v>34</v>
      </c>
      <c r="AX197" s="14" t="s">
        <v>81</v>
      </c>
      <c r="AY197" s="287" t="s">
        <v>211</v>
      </c>
    </row>
    <row r="198" spans="1:51" s="16" customFormat="1" ht="12">
      <c r="A198" s="16"/>
      <c r="B198" s="306"/>
      <c r="C198" s="307"/>
      <c r="D198" s="268" t="s">
        <v>236</v>
      </c>
      <c r="E198" s="308" t="s">
        <v>4118</v>
      </c>
      <c r="F198" s="309" t="s">
        <v>511</v>
      </c>
      <c r="G198" s="307"/>
      <c r="H198" s="310">
        <v>488.525</v>
      </c>
      <c r="I198" s="311"/>
      <c r="J198" s="307"/>
      <c r="K198" s="307"/>
      <c r="L198" s="312"/>
      <c r="M198" s="313"/>
      <c r="N198" s="314"/>
      <c r="O198" s="314"/>
      <c r="P198" s="314"/>
      <c r="Q198" s="314"/>
      <c r="R198" s="314"/>
      <c r="S198" s="314"/>
      <c r="T198" s="315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T198" s="316" t="s">
        <v>236</v>
      </c>
      <c r="AU198" s="316" t="s">
        <v>89</v>
      </c>
      <c r="AV198" s="16" t="s">
        <v>96</v>
      </c>
      <c r="AW198" s="16" t="s">
        <v>34</v>
      </c>
      <c r="AX198" s="16" t="s">
        <v>81</v>
      </c>
      <c r="AY198" s="316" t="s">
        <v>211</v>
      </c>
    </row>
    <row r="199" spans="1:51" s="14" customFormat="1" ht="12">
      <c r="A199" s="14"/>
      <c r="B199" s="277"/>
      <c r="C199" s="278"/>
      <c r="D199" s="268" t="s">
        <v>236</v>
      </c>
      <c r="E199" s="279" t="s">
        <v>1</v>
      </c>
      <c r="F199" s="280" t="s">
        <v>4193</v>
      </c>
      <c r="G199" s="278"/>
      <c r="H199" s="281">
        <v>10.64</v>
      </c>
      <c r="I199" s="282"/>
      <c r="J199" s="278"/>
      <c r="K199" s="278"/>
      <c r="L199" s="283"/>
      <c r="M199" s="284"/>
      <c r="N199" s="285"/>
      <c r="O199" s="285"/>
      <c r="P199" s="285"/>
      <c r="Q199" s="285"/>
      <c r="R199" s="285"/>
      <c r="S199" s="285"/>
      <c r="T199" s="286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87" t="s">
        <v>236</v>
      </c>
      <c r="AU199" s="287" t="s">
        <v>89</v>
      </c>
      <c r="AV199" s="14" t="s">
        <v>89</v>
      </c>
      <c r="AW199" s="14" t="s">
        <v>34</v>
      </c>
      <c r="AX199" s="14" t="s">
        <v>81</v>
      </c>
      <c r="AY199" s="287" t="s">
        <v>211</v>
      </c>
    </row>
    <row r="200" spans="1:51" s="14" customFormat="1" ht="12">
      <c r="A200" s="14"/>
      <c r="B200" s="277"/>
      <c r="C200" s="278"/>
      <c r="D200" s="268" t="s">
        <v>236</v>
      </c>
      <c r="E200" s="279" t="s">
        <v>1</v>
      </c>
      <c r="F200" s="280" t="s">
        <v>4194</v>
      </c>
      <c r="G200" s="278"/>
      <c r="H200" s="281">
        <v>46.394</v>
      </c>
      <c r="I200" s="282"/>
      <c r="J200" s="278"/>
      <c r="K200" s="278"/>
      <c r="L200" s="283"/>
      <c r="M200" s="284"/>
      <c r="N200" s="285"/>
      <c r="O200" s="285"/>
      <c r="P200" s="285"/>
      <c r="Q200" s="285"/>
      <c r="R200" s="285"/>
      <c r="S200" s="285"/>
      <c r="T200" s="28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87" t="s">
        <v>236</v>
      </c>
      <c r="AU200" s="287" t="s">
        <v>89</v>
      </c>
      <c r="AV200" s="14" t="s">
        <v>89</v>
      </c>
      <c r="AW200" s="14" t="s">
        <v>34</v>
      </c>
      <c r="AX200" s="14" t="s">
        <v>81</v>
      </c>
      <c r="AY200" s="287" t="s">
        <v>211</v>
      </c>
    </row>
    <row r="201" spans="1:51" s="14" customFormat="1" ht="12">
      <c r="A201" s="14"/>
      <c r="B201" s="277"/>
      <c r="C201" s="278"/>
      <c r="D201" s="268" t="s">
        <v>236</v>
      </c>
      <c r="E201" s="279" t="s">
        <v>1</v>
      </c>
      <c r="F201" s="280" t="s">
        <v>4195</v>
      </c>
      <c r="G201" s="278"/>
      <c r="H201" s="281">
        <v>37.04</v>
      </c>
      <c r="I201" s="282"/>
      <c r="J201" s="278"/>
      <c r="K201" s="278"/>
      <c r="L201" s="283"/>
      <c r="M201" s="284"/>
      <c r="N201" s="285"/>
      <c r="O201" s="285"/>
      <c r="P201" s="285"/>
      <c r="Q201" s="285"/>
      <c r="R201" s="285"/>
      <c r="S201" s="285"/>
      <c r="T201" s="286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87" t="s">
        <v>236</v>
      </c>
      <c r="AU201" s="287" t="s">
        <v>89</v>
      </c>
      <c r="AV201" s="14" t="s">
        <v>89</v>
      </c>
      <c r="AW201" s="14" t="s">
        <v>34</v>
      </c>
      <c r="AX201" s="14" t="s">
        <v>81</v>
      </c>
      <c r="AY201" s="287" t="s">
        <v>211</v>
      </c>
    </row>
    <row r="202" spans="1:51" s="16" customFormat="1" ht="12">
      <c r="A202" s="16"/>
      <c r="B202" s="306"/>
      <c r="C202" s="307"/>
      <c r="D202" s="268" t="s">
        <v>236</v>
      </c>
      <c r="E202" s="308" t="s">
        <v>4115</v>
      </c>
      <c r="F202" s="309" t="s">
        <v>511</v>
      </c>
      <c r="G202" s="307"/>
      <c r="H202" s="310">
        <v>94.074</v>
      </c>
      <c r="I202" s="311"/>
      <c r="J202" s="307"/>
      <c r="K202" s="307"/>
      <c r="L202" s="312"/>
      <c r="M202" s="313"/>
      <c r="N202" s="314"/>
      <c r="O202" s="314"/>
      <c r="P202" s="314"/>
      <c r="Q202" s="314"/>
      <c r="R202" s="314"/>
      <c r="S202" s="314"/>
      <c r="T202" s="315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T202" s="316" t="s">
        <v>236</v>
      </c>
      <c r="AU202" s="316" t="s">
        <v>89</v>
      </c>
      <c r="AV202" s="16" t="s">
        <v>96</v>
      </c>
      <c r="AW202" s="16" t="s">
        <v>34</v>
      </c>
      <c r="AX202" s="16" t="s">
        <v>81</v>
      </c>
      <c r="AY202" s="316" t="s">
        <v>211</v>
      </c>
    </row>
    <row r="203" spans="1:51" s="14" customFormat="1" ht="12">
      <c r="A203" s="14"/>
      <c r="B203" s="277"/>
      <c r="C203" s="278"/>
      <c r="D203" s="268" t="s">
        <v>236</v>
      </c>
      <c r="E203" s="279" t="s">
        <v>1</v>
      </c>
      <c r="F203" s="280" t="s">
        <v>4196</v>
      </c>
      <c r="G203" s="278"/>
      <c r="H203" s="281">
        <v>4.026</v>
      </c>
      <c r="I203" s="282"/>
      <c r="J203" s="278"/>
      <c r="K203" s="278"/>
      <c r="L203" s="283"/>
      <c r="M203" s="284"/>
      <c r="N203" s="285"/>
      <c r="O203" s="285"/>
      <c r="P203" s="285"/>
      <c r="Q203" s="285"/>
      <c r="R203" s="285"/>
      <c r="S203" s="285"/>
      <c r="T203" s="286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87" t="s">
        <v>236</v>
      </c>
      <c r="AU203" s="287" t="s">
        <v>89</v>
      </c>
      <c r="AV203" s="14" t="s">
        <v>89</v>
      </c>
      <c r="AW203" s="14" t="s">
        <v>34</v>
      </c>
      <c r="AX203" s="14" t="s">
        <v>81</v>
      </c>
      <c r="AY203" s="287" t="s">
        <v>211</v>
      </c>
    </row>
    <row r="204" spans="1:51" s="14" customFormat="1" ht="12">
      <c r="A204" s="14"/>
      <c r="B204" s="277"/>
      <c r="C204" s="278"/>
      <c r="D204" s="268" t="s">
        <v>236</v>
      </c>
      <c r="E204" s="279" t="s">
        <v>1</v>
      </c>
      <c r="F204" s="280" t="s">
        <v>4197</v>
      </c>
      <c r="G204" s="278"/>
      <c r="H204" s="281">
        <v>4.56</v>
      </c>
      <c r="I204" s="282"/>
      <c r="J204" s="278"/>
      <c r="K204" s="278"/>
      <c r="L204" s="283"/>
      <c r="M204" s="284"/>
      <c r="N204" s="285"/>
      <c r="O204" s="285"/>
      <c r="P204" s="285"/>
      <c r="Q204" s="285"/>
      <c r="R204" s="285"/>
      <c r="S204" s="285"/>
      <c r="T204" s="286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87" t="s">
        <v>236</v>
      </c>
      <c r="AU204" s="287" t="s">
        <v>89</v>
      </c>
      <c r="AV204" s="14" t="s">
        <v>89</v>
      </c>
      <c r="AW204" s="14" t="s">
        <v>34</v>
      </c>
      <c r="AX204" s="14" t="s">
        <v>81</v>
      </c>
      <c r="AY204" s="287" t="s">
        <v>211</v>
      </c>
    </row>
    <row r="205" spans="1:51" s="14" customFormat="1" ht="12">
      <c r="A205" s="14"/>
      <c r="B205" s="277"/>
      <c r="C205" s="278"/>
      <c r="D205" s="268" t="s">
        <v>236</v>
      </c>
      <c r="E205" s="279" t="s">
        <v>1</v>
      </c>
      <c r="F205" s="280" t="s">
        <v>873</v>
      </c>
      <c r="G205" s="278"/>
      <c r="H205" s="281">
        <v>70</v>
      </c>
      <c r="I205" s="282"/>
      <c r="J205" s="278"/>
      <c r="K205" s="278"/>
      <c r="L205" s="283"/>
      <c r="M205" s="284"/>
      <c r="N205" s="285"/>
      <c r="O205" s="285"/>
      <c r="P205" s="285"/>
      <c r="Q205" s="285"/>
      <c r="R205" s="285"/>
      <c r="S205" s="285"/>
      <c r="T205" s="286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87" t="s">
        <v>236</v>
      </c>
      <c r="AU205" s="287" t="s">
        <v>89</v>
      </c>
      <c r="AV205" s="14" t="s">
        <v>89</v>
      </c>
      <c r="AW205" s="14" t="s">
        <v>34</v>
      </c>
      <c r="AX205" s="14" t="s">
        <v>81</v>
      </c>
      <c r="AY205" s="287" t="s">
        <v>211</v>
      </c>
    </row>
    <row r="206" spans="1:51" s="16" customFormat="1" ht="12">
      <c r="A206" s="16"/>
      <c r="B206" s="306"/>
      <c r="C206" s="307"/>
      <c r="D206" s="268" t="s">
        <v>236</v>
      </c>
      <c r="E206" s="308" t="s">
        <v>1</v>
      </c>
      <c r="F206" s="309" t="s">
        <v>511</v>
      </c>
      <c r="G206" s="307"/>
      <c r="H206" s="310">
        <v>78.586</v>
      </c>
      <c r="I206" s="311"/>
      <c r="J206" s="307"/>
      <c r="K206" s="307"/>
      <c r="L206" s="312"/>
      <c r="M206" s="313"/>
      <c r="N206" s="314"/>
      <c r="O206" s="314"/>
      <c r="P206" s="314"/>
      <c r="Q206" s="314"/>
      <c r="R206" s="314"/>
      <c r="S206" s="314"/>
      <c r="T206" s="315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T206" s="316" t="s">
        <v>236</v>
      </c>
      <c r="AU206" s="316" t="s">
        <v>89</v>
      </c>
      <c r="AV206" s="16" t="s">
        <v>96</v>
      </c>
      <c r="AW206" s="16" t="s">
        <v>34</v>
      </c>
      <c r="AX206" s="16" t="s">
        <v>81</v>
      </c>
      <c r="AY206" s="316" t="s">
        <v>211</v>
      </c>
    </row>
    <row r="207" spans="1:51" s="13" customFormat="1" ht="12">
      <c r="A207" s="13"/>
      <c r="B207" s="266"/>
      <c r="C207" s="267"/>
      <c r="D207" s="268" t="s">
        <v>236</v>
      </c>
      <c r="E207" s="269" t="s">
        <v>1</v>
      </c>
      <c r="F207" s="270" t="s">
        <v>4198</v>
      </c>
      <c r="G207" s="267"/>
      <c r="H207" s="269" t="s">
        <v>1</v>
      </c>
      <c r="I207" s="271"/>
      <c r="J207" s="267"/>
      <c r="K207" s="267"/>
      <c r="L207" s="272"/>
      <c r="M207" s="273"/>
      <c r="N207" s="274"/>
      <c r="O207" s="274"/>
      <c r="P207" s="274"/>
      <c r="Q207" s="274"/>
      <c r="R207" s="274"/>
      <c r="S207" s="274"/>
      <c r="T207" s="27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76" t="s">
        <v>236</v>
      </c>
      <c r="AU207" s="276" t="s">
        <v>89</v>
      </c>
      <c r="AV207" s="13" t="s">
        <v>87</v>
      </c>
      <c r="AW207" s="13" t="s">
        <v>34</v>
      </c>
      <c r="AX207" s="13" t="s">
        <v>81</v>
      </c>
      <c r="AY207" s="276" t="s">
        <v>211</v>
      </c>
    </row>
    <row r="208" spans="1:51" s="14" customFormat="1" ht="12">
      <c r="A208" s="14"/>
      <c r="B208" s="277"/>
      <c r="C208" s="278"/>
      <c r="D208" s="268" t="s">
        <v>236</v>
      </c>
      <c r="E208" s="279" t="s">
        <v>1</v>
      </c>
      <c r="F208" s="280" t="s">
        <v>4199</v>
      </c>
      <c r="G208" s="278"/>
      <c r="H208" s="281">
        <v>-90.2</v>
      </c>
      <c r="I208" s="282"/>
      <c r="J208" s="278"/>
      <c r="K208" s="278"/>
      <c r="L208" s="283"/>
      <c r="M208" s="284"/>
      <c r="N208" s="285"/>
      <c r="O208" s="285"/>
      <c r="P208" s="285"/>
      <c r="Q208" s="285"/>
      <c r="R208" s="285"/>
      <c r="S208" s="285"/>
      <c r="T208" s="28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87" t="s">
        <v>236</v>
      </c>
      <c r="AU208" s="287" t="s">
        <v>89</v>
      </c>
      <c r="AV208" s="14" t="s">
        <v>89</v>
      </c>
      <c r="AW208" s="14" t="s">
        <v>34</v>
      </c>
      <c r="AX208" s="14" t="s">
        <v>81</v>
      </c>
      <c r="AY208" s="287" t="s">
        <v>211</v>
      </c>
    </row>
    <row r="209" spans="1:51" s="15" customFormat="1" ht="12">
      <c r="A209" s="15"/>
      <c r="B209" s="295"/>
      <c r="C209" s="296"/>
      <c r="D209" s="268" t="s">
        <v>236</v>
      </c>
      <c r="E209" s="297" t="s">
        <v>1</v>
      </c>
      <c r="F209" s="298" t="s">
        <v>438</v>
      </c>
      <c r="G209" s="296"/>
      <c r="H209" s="299">
        <v>570.985</v>
      </c>
      <c r="I209" s="300"/>
      <c r="J209" s="296"/>
      <c r="K209" s="296"/>
      <c r="L209" s="301"/>
      <c r="M209" s="302"/>
      <c r="N209" s="303"/>
      <c r="O209" s="303"/>
      <c r="P209" s="303"/>
      <c r="Q209" s="303"/>
      <c r="R209" s="303"/>
      <c r="S209" s="303"/>
      <c r="T209" s="304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305" t="s">
        <v>236</v>
      </c>
      <c r="AU209" s="305" t="s">
        <v>89</v>
      </c>
      <c r="AV209" s="15" t="s">
        <v>100</v>
      </c>
      <c r="AW209" s="15" t="s">
        <v>34</v>
      </c>
      <c r="AX209" s="15" t="s">
        <v>87</v>
      </c>
      <c r="AY209" s="305" t="s">
        <v>211</v>
      </c>
    </row>
    <row r="210" spans="1:51" s="14" customFormat="1" ht="12">
      <c r="A210" s="14"/>
      <c r="B210" s="277"/>
      <c r="C210" s="278"/>
      <c r="D210" s="268" t="s">
        <v>236</v>
      </c>
      <c r="E210" s="278"/>
      <c r="F210" s="280" t="s">
        <v>4200</v>
      </c>
      <c r="G210" s="278"/>
      <c r="H210" s="281">
        <v>285.493</v>
      </c>
      <c r="I210" s="282"/>
      <c r="J210" s="278"/>
      <c r="K210" s="278"/>
      <c r="L210" s="283"/>
      <c r="M210" s="284"/>
      <c r="N210" s="285"/>
      <c r="O210" s="285"/>
      <c r="P210" s="285"/>
      <c r="Q210" s="285"/>
      <c r="R210" s="285"/>
      <c r="S210" s="285"/>
      <c r="T210" s="28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87" t="s">
        <v>236</v>
      </c>
      <c r="AU210" s="287" t="s">
        <v>89</v>
      </c>
      <c r="AV210" s="14" t="s">
        <v>89</v>
      </c>
      <c r="AW210" s="14" t="s">
        <v>4</v>
      </c>
      <c r="AX210" s="14" t="s">
        <v>87</v>
      </c>
      <c r="AY210" s="287" t="s">
        <v>211</v>
      </c>
    </row>
    <row r="211" spans="1:65" s="2" customFormat="1" ht="16.5" customHeight="1">
      <c r="A211" s="41"/>
      <c r="B211" s="42"/>
      <c r="C211" s="317" t="s">
        <v>504</v>
      </c>
      <c r="D211" s="317" t="s">
        <v>589</v>
      </c>
      <c r="E211" s="318" t="s">
        <v>4201</v>
      </c>
      <c r="F211" s="319" t="s">
        <v>4202</v>
      </c>
      <c r="G211" s="320" t="s">
        <v>507</v>
      </c>
      <c r="H211" s="321">
        <v>72.722</v>
      </c>
      <c r="I211" s="322"/>
      <c r="J211" s="323">
        <f>ROUND(I211*H211,2)</f>
        <v>0</v>
      </c>
      <c r="K211" s="324"/>
      <c r="L211" s="325"/>
      <c r="M211" s="326" t="s">
        <v>1</v>
      </c>
      <c r="N211" s="327" t="s">
        <v>46</v>
      </c>
      <c r="O211" s="94"/>
      <c r="P211" s="263">
        <f>O211*H211</f>
        <v>0</v>
      </c>
      <c r="Q211" s="263">
        <v>1</v>
      </c>
      <c r="R211" s="263">
        <f>Q211*H211</f>
        <v>72.722</v>
      </c>
      <c r="S211" s="263">
        <v>0</v>
      </c>
      <c r="T211" s="264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65" t="s">
        <v>247</v>
      </c>
      <c r="AT211" s="265" t="s">
        <v>589</v>
      </c>
      <c r="AU211" s="265" t="s">
        <v>89</v>
      </c>
      <c r="AY211" s="18" t="s">
        <v>211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8" t="s">
        <v>87</v>
      </c>
      <c r="BK211" s="155">
        <f>ROUND(I211*H211,2)</f>
        <v>0</v>
      </c>
      <c r="BL211" s="18" t="s">
        <v>100</v>
      </c>
      <c r="BM211" s="265" t="s">
        <v>4203</v>
      </c>
    </row>
    <row r="212" spans="1:51" s="14" customFormat="1" ht="12">
      <c r="A212" s="14"/>
      <c r="B212" s="277"/>
      <c r="C212" s="278"/>
      <c r="D212" s="268" t="s">
        <v>236</v>
      </c>
      <c r="E212" s="279" t="s">
        <v>1</v>
      </c>
      <c r="F212" s="280" t="s">
        <v>4204</v>
      </c>
      <c r="G212" s="278"/>
      <c r="H212" s="281">
        <v>66.111</v>
      </c>
      <c r="I212" s="282"/>
      <c r="J212" s="278"/>
      <c r="K212" s="278"/>
      <c r="L212" s="283"/>
      <c r="M212" s="284"/>
      <c r="N212" s="285"/>
      <c r="O212" s="285"/>
      <c r="P212" s="285"/>
      <c r="Q212" s="285"/>
      <c r="R212" s="285"/>
      <c r="S212" s="285"/>
      <c r="T212" s="28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87" t="s">
        <v>236</v>
      </c>
      <c r="AU212" s="287" t="s">
        <v>89</v>
      </c>
      <c r="AV212" s="14" t="s">
        <v>89</v>
      </c>
      <c r="AW212" s="14" t="s">
        <v>34</v>
      </c>
      <c r="AX212" s="14" t="s">
        <v>87</v>
      </c>
      <c r="AY212" s="287" t="s">
        <v>211</v>
      </c>
    </row>
    <row r="213" spans="1:51" s="14" customFormat="1" ht="12">
      <c r="A213" s="14"/>
      <c r="B213" s="277"/>
      <c r="C213" s="278"/>
      <c r="D213" s="268" t="s">
        <v>236</v>
      </c>
      <c r="E213" s="278"/>
      <c r="F213" s="280" t="s">
        <v>4205</v>
      </c>
      <c r="G213" s="278"/>
      <c r="H213" s="281">
        <v>72.722</v>
      </c>
      <c r="I213" s="282"/>
      <c r="J213" s="278"/>
      <c r="K213" s="278"/>
      <c r="L213" s="283"/>
      <c r="M213" s="284"/>
      <c r="N213" s="285"/>
      <c r="O213" s="285"/>
      <c r="P213" s="285"/>
      <c r="Q213" s="285"/>
      <c r="R213" s="285"/>
      <c r="S213" s="285"/>
      <c r="T213" s="28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87" t="s">
        <v>236</v>
      </c>
      <c r="AU213" s="287" t="s">
        <v>89</v>
      </c>
      <c r="AV213" s="14" t="s">
        <v>89</v>
      </c>
      <c r="AW213" s="14" t="s">
        <v>4</v>
      </c>
      <c r="AX213" s="14" t="s">
        <v>87</v>
      </c>
      <c r="AY213" s="287" t="s">
        <v>211</v>
      </c>
    </row>
    <row r="214" spans="1:65" s="2" customFormat="1" ht="24.15" customHeight="1">
      <c r="A214" s="41"/>
      <c r="B214" s="42"/>
      <c r="C214" s="253" t="s">
        <v>8</v>
      </c>
      <c r="D214" s="253" t="s">
        <v>214</v>
      </c>
      <c r="E214" s="254" t="s">
        <v>4206</v>
      </c>
      <c r="F214" s="255" t="s">
        <v>4207</v>
      </c>
      <c r="G214" s="256" t="s">
        <v>269</v>
      </c>
      <c r="H214" s="257">
        <v>49.2</v>
      </c>
      <c r="I214" s="258"/>
      <c r="J214" s="259">
        <f>ROUND(I214*H214,2)</f>
        <v>0</v>
      </c>
      <c r="K214" s="260"/>
      <c r="L214" s="44"/>
      <c r="M214" s="261" t="s">
        <v>1</v>
      </c>
      <c r="N214" s="262" t="s">
        <v>46</v>
      </c>
      <c r="O214" s="94"/>
      <c r="P214" s="263">
        <f>O214*H214</f>
        <v>0</v>
      </c>
      <c r="Q214" s="263">
        <v>0.10362</v>
      </c>
      <c r="R214" s="263">
        <f>Q214*H214</f>
        <v>5.098104</v>
      </c>
      <c r="S214" s="263">
        <v>0</v>
      </c>
      <c r="T214" s="264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65" t="s">
        <v>100</v>
      </c>
      <c r="AT214" s="265" t="s">
        <v>214</v>
      </c>
      <c r="AU214" s="265" t="s">
        <v>89</v>
      </c>
      <c r="AY214" s="18" t="s">
        <v>211</v>
      </c>
      <c r="BE214" s="155">
        <f>IF(N214="základní",J214,0)</f>
        <v>0</v>
      </c>
      <c r="BF214" s="155">
        <f>IF(N214="snížená",J214,0)</f>
        <v>0</v>
      </c>
      <c r="BG214" s="155">
        <f>IF(N214="zákl. přenesená",J214,0)</f>
        <v>0</v>
      </c>
      <c r="BH214" s="155">
        <f>IF(N214="sníž. přenesená",J214,0)</f>
        <v>0</v>
      </c>
      <c r="BI214" s="155">
        <f>IF(N214="nulová",J214,0)</f>
        <v>0</v>
      </c>
      <c r="BJ214" s="18" t="s">
        <v>87</v>
      </c>
      <c r="BK214" s="155">
        <f>ROUND(I214*H214,2)</f>
        <v>0</v>
      </c>
      <c r="BL214" s="18" t="s">
        <v>100</v>
      </c>
      <c r="BM214" s="265" t="s">
        <v>4208</v>
      </c>
    </row>
    <row r="215" spans="1:51" s="13" customFormat="1" ht="12">
      <c r="A215" s="13"/>
      <c r="B215" s="266"/>
      <c r="C215" s="267"/>
      <c r="D215" s="268" t="s">
        <v>236</v>
      </c>
      <c r="E215" s="269" t="s">
        <v>1</v>
      </c>
      <c r="F215" s="270" t="s">
        <v>4209</v>
      </c>
      <c r="G215" s="267"/>
      <c r="H215" s="269" t="s">
        <v>1</v>
      </c>
      <c r="I215" s="271"/>
      <c r="J215" s="267"/>
      <c r="K215" s="267"/>
      <c r="L215" s="272"/>
      <c r="M215" s="273"/>
      <c r="N215" s="274"/>
      <c r="O215" s="274"/>
      <c r="P215" s="274"/>
      <c r="Q215" s="274"/>
      <c r="R215" s="274"/>
      <c r="S215" s="274"/>
      <c r="T215" s="27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76" t="s">
        <v>236</v>
      </c>
      <c r="AU215" s="276" t="s">
        <v>89</v>
      </c>
      <c r="AV215" s="13" t="s">
        <v>87</v>
      </c>
      <c r="AW215" s="13" t="s">
        <v>34</v>
      </c>
      <c r="AX215" s="13" t="s">
        <v>81</v>
      </c>
      <c r="AY215" s="276" t="s">
        <v>211</v>
      </c>
    </row>
    <row r="216" spans="1:51" s="14" customFormat="1" ht="12">
      <c r="A216" s="14"/>
      <c r="B216" s="277"/>
      <c r="C216" s="278"/>
      <c r="D216" s="268" t="s">
        <v>236</v>
      </c>
      <c r="E216" s="279" t="s">
        <v>1</v>
      </c>
      <c r="F216" s="280" t="s">
        <v>4210</v>
      </c>
      <c r="G216" s="278"/>
      <c r="H216" s="281">
        <v>49.2</v>
      </c>
      <c r="I216" s="282"/>
      <c r="J216" s="278"/>
      <c r="K216" s="278"/>
      <c r="L216" s="283"/>
      <c r="M216" s="284"/>
      <c r="N216" s="285"/>
      <c r="O216" s="285"/>
      <c r="P216" s="285"/>
      <c r="Q216" s="285"/>
      <c r="R216" s="285"/>
      <c r="S216" s="285"/>
      <c r="T216" s="286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87" t="s">
        <v>236</v>
      </c>
      <c r="AU216" s="287" t="s">
        <v>89</v>
      </c>
      <c r="AV216" s="14" t="s">
        <v>89</v>
      </c>
      <c r="AW216" s="14" t="s">
        <v>34</v>
      </c>
      <c r="AX216" s="14" t="s">
        <v>81</v>
      </c>
      <c r="AY216" s="287" t="s">
        <v>211</v>
      </c>
    </row>
    <row r="217" spans="1:51" s="15" customFormat="1" ht="12">
      <c r="A217" s="15"/>
      <c r="B217" s="295"/>
      <c r="C217" s="296"/>
      <c r="D217" s="268" t="s">
        <v>236</v>
      </c>
      <c r="E217" s="297" t="s">
        <v>4123</v>
      </c>
      <c r="F217" s="298" t="s">
        <v>438</v>
      </c>
      <c r="G217" s="296"/>
      <c r="H217" s="299">
        <v>49.2</v>
      </c>
      <c r="I217" s="300"/>
      <c r="J217" s="296"/>
      <c r="K217" s="296"/>
      <c r="L217" s="301"/>
      <c r="M217" s="302"/>
      <c r="N217" s="303"/>
      <c r="O217" s="303"/>
      <c r="P217" s="303"/>
      <c r="Q217" s="303"/>
      <c r="R217" s="303"/>
      <c r="S217" s="303"/>
      <c r="T217" s="304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305" t="s">
        <v>236</v>
      </c>
      <c r="AU217" s="305" t="s">
        <v>89</v>
      </c>
      <c r="AV217" s="15" t="s">
        <v>100</v>
      </c>
      <c r="AW217" s="15" t="s">
        <v>34</v>
      </c>
      <c r="AX217" s="15" t="s">
        <v>87</v>
      </c>
      <c r="AY217" s="305" t="s">
        <v>211</v>
      </c>
    </row>
    <row r="218" spans="1:65" s="2" customFormat="1" ht="24.15" customHeight="1">
      <c r="A218" s="41"/>
      <c r="B218" s="42"/>
      <c r="C218" s="317" t="s">
        <v>528</v>
      </c>
      <c r="D218" s="317" t="s">
        <v>589</v>
      </c>
      <c r="E218" s="318" t="s">
        <v>4211</v>
      </c>
      <c r="F218" s="319" t="s">
        <v>4212</v>
      </c>
      <c r="G218" s="320" t="s">
        <v>269</v>
      </c>
      <c r="H218" s="321">
        <v>49.2</v>
      </c>
      <c r="I218" s="322"/>
      <c r="J218" s="323">
        <f>ROUND(I218*H218,2)</f>
        <v>0</v>
      </c>
      <c r="K218" s="324"/>
      <c r="L218" s="325"/>
      <c r="M218" s="326" t="s">
        <v>1</v>
      </c>
      <c r="N218" s="327" t="s">
        <v>46</v>
      </c>
      <c r="O218" s="94"/>
      <c r="P218" s="263">
        <f>O218*H218</f>
        <v>0</v>
      </c>
      <c r="Q218" s="263">
        <v>0.185</v>
      </c>
      <c r="R218" s="263">
        <f>Q218*H218</f>
        <v>9.102</v>
      </c>
      <c r="S218" s="263">
        <v>0</v>
      </c>
      <c r="T218" s="264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65" t="s">
        <v>247</v>
      </c>
      <c r="AT218" s="265" t="s">
        <v>589</v>
      </c>
      <c r="AU218" s="265" t="s">
        <v>89</v>
      </c>
      <c r="AY218" s="18" t="s">
        <v>211</v>
      </c>
      <c r="BE218" s="155">
        <f>IF(N218="základní",J218,0)</f>
        <v>0</v>
      </c>
      <c r="BF218" s="155">
        <f>IF(N218="snížená",J218,0)</f>
        <v>0</v>
      </c>
      <c r="BG218" s="155">
        <f>IF(N218="zákl. přenesená",J218,0)</f>
        <v>0</v>
      </c>
      <c r="BH218" s="155">
        <f>IF(N218="sníž. přenesená",J218,0)</f>
        <v>0</v>
      </c>
      <c r="BI218" s="155">
        <f>IF(N218="nulová",J218,0)</f>
        <v>0</v>
      </c>
      <c r="BJ218" s="18" t="s">
        <v>87</v>
      </c>
      <c r="BK218" s="155">
        <f>ROUND(I218*H218,2)</f>
        <v>0</v>
      </c>
      <c r="BL218" s="18" t="s">
        <v>100</v>
      </c>
      <c r="BM218" s="265" t="s">
        <v>4213</v>
      </c>
    </row>
    <row r="219" spans="1:63" s="12" customFormat="1" ht="22.8" customHeight="1">
      <c r="A219" s="12"/>
      <c r="B219" s="237"/>
      <c r="C219" s="238"/>
      <c r="D219" s="239" t="s">
        <v>80</v>
      </c>
      <c r="E219" s="251" t="s">
        <v>253</v>
      </c>
      <c r="F219" s="251" t="s">
        <v>1051</v>
      </c>
      <c r="G219" s="238"/>
      <c r="H219" s="238"/>
      <c r="I219" s="241"/>
      <c r="J219" s="252">
        <f>BK219</f>
        <v>0</v>
      </c>
      <c r="K219" s="238"/>
      <c r="L219" s="243"/>
      <c r="M219" s="244"/>
      <c r="N219" s="245"/>
      <c r="O219" s="245"/>
      <c r="P219" s="246">
        <f>SUM(P220:P232)</f>
        <v>0</v>
      </c>
      <c r="Q219" s="245"/>
      <c r="R219" s="246">
        <f>SUM(R220:R232)</f>
        <v>12.50229796</v>
      </c>
      <c r="S219" s="245"/>
      <c r="T219" s="247">
        <f>SUM(T220:T232)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48" t="s">
        <v>87</v>
      </c>
      <c r="AT219" s="249" t="s">
        <v>80</v>
      </c>
      <c r="AU219" s="249" t="s">
        <v>87</v>
      </c>
      <c r="AY219" s="248" t="s">
        <v>211</v>
      </c>
      <c r="BK219" s="250">
        <f>SUM(BK220:BK232)</f>
        <v>0</v>
      </c>
    </row>
    <row r="220" spans="1:65" s="2" customFormat="1" ht="24.15" customHeight="1">
      <c r="A220" s="41"/>
      <c r="B220" s="42"/>
      <c r="C220" s="253" t="s">
        <v>533</v>
      </c>
      <c r="D220" s="253" t="s">
        <v>214</v>
      </c>
      <c r="E220" s="254" t="s">
        <v>4214</v>
      </c>
      <c r="F220" s="255" t="s">
        <v>4215</v>
      </c>
      <c r="G220" s="256" t="s">
        <v>332</v>
      </c>
      <c r="H220" s="257">
        <v>5.162</v>
      </c>
      <c r="I220" s="258"/>
      <c r="J220" s="259">
        <f>ROUND(I220*H220,2)</f>
        <v>0</v>
      </c>
      <c r="K220" s="260"/>
      <c r="L220" s="44"/>
      <c r="M220" s="261" t="s">
        <v>1</v>
      </c>
      <c r="N220" s="262" t="s">
        <v>46</v>
      </c>
      <c r="O220" s="94"/>
      <c r="P220" s="263">
        <f>O220*H220</f>
        <v>0</v>
      </c>
      <c r="Q220" s="263">
        <v>2.25634</v>
      </c>
      <c r="R220" s="263">
        <f>Q220*H220</f>
        <v>11.647227079999999</v>
      </c>
      <c r="S220" s="263">
        <v>0</v>
      </c>
      <c r="T220" s="264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65" t="s">
        <v>100</v>
      </c>
      <c r="AT220" s="265" t="s">
        <v>214</v>
      </c>
      <c r="AU220" s="265" t="s">
        <v>89</v>
      </c>
      <c r="AY220" s="18" t="s">
        <v>211</v>
      </c>
      <c r="BE220" s="155">
        <f>IF(N220="základní",J220,0)</f>
        <v>0</v>
      </c>
      <c r="BF220" s="155">
        <f>IF(N220="snížená",J220,0)</f>
        <v>0</v>
      </c>
      <c r="BG220" s="155">
        <f>IF(N220="zákl. přenesená",J220,0)</f>
        <v>0</v>
      </c>
      <c r="BH220" s="155">
        <f>IF(N220="sníž. přenesená",J220,0)</f>
        <v>0</v>
      </c>
      <c r="BI220" s="155">
        <f>IF(N220="nulová",J220,0)</f>
        <v>0</v>
      </c>
      <c r="BJ220" s="18" t="s">
        <v>87</v>
      </c>
      <c r="BK220" s="155">
        <f>ROUND(I220*H220,2)</f>
        <v>0</v>
      </c>
      <c r="BL220" s="18" t="s">
        <v>100</v>
      </c>
      <c r="BM220" s="265" t="s">
        <v>4216</v>
      </c>
    </row>
    <row r="221" spans="1:51" s="13" customFormat="1" ht="12">
      <c r="A221" s="13"/>
      <c r="B221" s="266"/>
      <c r="C221" s="267"/>
      <c r="D221" s="268" t="s">
        <v>236</v>
      </c>
      <c r="E221" s="269" t="s">
        <v>1</v>
      </c>
      <c r="F221" s="270" t="s">
        <v>4180</v>
      </c>
      <c r="G221" s="267"/>
      <c r="H221" s="269" t="s">
        <v>1</v>
      </c>
      <c r="I221" s="271"/>
      <c r="J221" s="267"/>
      <c r="K221" s="267"/>
      <c r="L221" s="272"/>
      <c r="M221" s="273"/>
      <c r="N221" s="274"/>
      <c r="O221" s="274"/>
      <c r="P221" s="274"/>
      <c r="Q221" s="274"/>
      <c r="R221" s="274"/>
      <c r="S221" s="274"/>
      <c r="T221" s="27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76" t="s">
        <v>236</v>
      </c>
      <c r="AU221" s="276" t="s">
        <v>89</v>
      </c>
      <c r="AV221" s="13" t="s">
        <v>87</v>
      </c>
      <c r="AW221" s="13" t="s">
        <v>34</v>
      </c>
      <c r="AX221" s="13" t="s">
        <v>81</v>
      </c>
      <c r="AY221" s="276" t="s">
        <v>211</v>
      </c>
    </row>
    <row r="222" spans="1:51" s="14" customFormat="1" ht="12">
      <c r="A222" s="14"/>
      <c r="B222" s="277"/>
      <c r="C222" s="278"/>
      <c r="D222" s="268" t="s">
        <v>236</v>
      </c>
      <c r="E222" s="279" t="s">
        <v>1</v>
      </c>
      <c r="F222" s="280" t="s">
        <v>4217</v>
      </c>
      <c r="G222" s="278"/>
      <c r="H222" s="281">
        <v>10.324</v>
      </c>
      <c r="I222" s="282"/>
      <c r="J222" s="278"/>
      <c r="K222" s="278"/>
      <c r="L222" s="283"/>
      <c r="M222" s="284"/>
      <c r="N222" s="285"/>
      <c r="O222" s="285"/>
      <c r="P222" s="285"/>
      <c r="Q222" s="285"/>
      <c r="R222" s="285"/>
      <c r="S222" s="285"/>
      <c r="T222" s="28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87" t="s">
        <v>236</v>
      </c>
      <c r="AU222" s="287" t="s">
        <v>89</v>
      </c>
      <c r="AV222" s="14" t="s">
        <v>89</v>
      </c>
      <c r="AW222" s="14" t="s">
        <v>34</v>
      </c>
      <c r="AX222" s="14" t="s">
        <v>87</v>
      </c>
      <c r="AY222" s="287" t="s">
        <v>211</v>
      </c>
    </row>
    <row r="223" spans="1:51" s="14" customFormat="1" ht="12">
      <c r="A223" s="14"/>
      <c r="B223" s="277"/>
      <c r="C223" s="278"/>
      <c r="D223" s="268" t="s">
        <v>236</v>
      </c>
      <c r="E223" s="278"/>
      <c r="F223" s="280" t="s">
        <v>4218</v>
      </c>
      <c r="G223" s="278"/>
      <c r="H223" s="281">
        <v>5.162</v>
      </c>
      <c r="I223" s="282"/>
      <c r="J223" s="278"/>
      <c r="K223" s="278"/>
      <c r="L223" s="283"/>
      <c r="M223" s="284"/>
      <c r="N223" s="285"/>
      <c r="O223" s="285"/>
      <c r="P223" s="285"/>
      <c r="Q223" s="285"/>
      <c r="R223" s="285"/>
      <c r="S223" s="285"/>
      <c r="T223" s="286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87" t="s">
        <v>236</v>
      </c>
      <c r="AU223" s="287" t="s">
        <v>89</v>
      </c>
      <c r="AV223" s="14" t="s">
        <v>89</v>
      </c>
      <c r="AW223" s="14" t="s">
        <v>4</v>
      </c>
      <c r="AX223" s="14" t="s">
        <v>87</v>
      </c>
      <c r="AY223" s="287" t="s">
        <v>211</v>
      </c>
    </row>
    <row r="224" spans="1:65" s="2" customFormat="1" ht="24.15" customHeight="1">
      <c r="A224" s="41"/>
      <c r="B224" s="42"/>
      <c r="C224" s="253" t="s">
        <v>537</v>
      </c>
      <c r="D224" s="253" t="s">
        <v>214</v>
      </c>
      <c r="E224" s="254" t="s">
        <v>4219</v>
      </c>
      <c r="F224" s="255" t="s">
        <v>4220</v>
      </c>
      <c r="G224" s="256" t="s">
        <v>269</v>
      </c>
      <c r="H224" s="257">
        <v>180</v>
      </c>
      <c r="I224" s="258"/>
      <c r="J224" s="259">
        <f>ROUND(I224*H224,2)</f>
        <v>0</v>
      </c>
      <c r="K224" s="260"/>
      <c r="L224" s="44"/>
      <c r="M224" s="261" t="s">
        <v>1</v>
      </c>
      <c r="N224" s="262" t="s">
        <v>46</v>
      </c>
      <c r="O224" s="94"/>
      <c r="P224" s="263">
        <f>O224*H224</f>
        <v>0</v>
      </c>
      <c r="Q224" s="263">
        <v>0.00038</v>
      </c>
      <c r="R224" s="263">
        <f>Q224*H224</f>
        <v>0.0684</v>
      </c>
      <c r="S224" s="263">
        <v>0</v>
      </c>
      <c r="T224" s="264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65" t="s">
        <v>100</v>
      </c>
      <c r="AT224" s="265" t="s">
        <v>214</v>
      </c>
      <c r="AU224" s="265" t="s">
        <v>89</v>
      </c>
      <c r="AY224" s="18" t="s">
        <v>211</v>
      </c>
      <c r="BE224" s="155">
        <f>IF(N224="základní",J224,0)</f>
        <v>0</v>
      </c>
      <c r="BF224" s="155">
        <f>IF(N224="snížená",J224,0)</f>
        <v>0</v>
      </c>
      <c r="BG224" s="155">
        <f>IF(N224="zákl. přenesená",J224,0)</f>
        <v>0</v>
      </c>
      <c r="BH224" s="155">
        <f>IF(N224="sníž. přenesená",J224,0)</f>
        <v>0</v>
      </c>
      <c r="BI224" s="155">
        <f>IF(N224="nulová",J224,0)</f>
        <v>0</v>
      </c>
      <c r="BJ224" s="18" t="s">
        <v>87</v>
      </c>
      <c r="BK224" s="155">
        <f>ROUND(I224*H224,2)</f>
        <v>0</v>
      </c>
      <c r="BL224" s="18" t="s">
        <v>100</v>
      </c>
      <c r="BM224" s="265" t="s">
        <v>4221</v>
      </c>
    </row>
    <row r="225" spans="1:51" s="13" customFormat="1" ht="12">
      <c r="A225" s="13"/>
      <c r="B225" s="266"/>
      <c r="C225" s="267"/>
      <c r="D225" s="268" t="s">
        <v>236</v>
      </c>
      <c r="E225" s="269" t="s">
        <v>1</v>
      </c>
      <c r="F225" s="270" t="s">
        <v>4222</v>
      </c>
      <c r="G225" s="267"/>
      <c r="H225" s="269" t="s">
        <v>1</v>
      </c>
      <c r="I225" s="271"/>
      <c r="J225" s="267"/>
      <c r="K225" s="267"/>
      <c r="L225" s="272"/>
      <c r="M225" s="273"/>
      <c r="N225" s="274"/>
      <c r="O225" s="274"/>
      <c r="P225" s="274"/>
      <c r="Q225" s="274"/>
      <c r="R225" s="274"/>
      <c r="S225" s="274"/>
      <c r="T225" s="27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76" t="s">
        <v>236</v>
      </c>
      <c r="AU225" s="276" t="s">
        <v>89</v>
      </c>
      <c r="AV225" s="13" t="s">
        <v>87</v>
      </c>
      <c r="AW225" s="13" t="s">
        <v>34</v>
      </c>
      <c r="AX225" s="13" t="s">
        <v>81</v>
      </c>
      <c r="AY225" s="276" t="s">
        <v>211</v>
      </c>
    </row>
    <row r="226" spans="1:51" s="14" customFormat="1" ht="12">
      <c r="A226" s="14"/>
      <c r="B226" s="277"/>
      <c r="C226" s="278"/>
      <c r="D226" s="268" t="s">
        <v>236</v>
      </c>
      <c r="E226" s="279" t="s">
        <v>1</v>
      </c>
      <c r="F226" s="280" t="s">
        <v>4223</v>
      </c>
      <c r="G226" s="278"/>
      <c r="H226" s="281">
        <v>180</v>
      </c>
      <c r="I226" s="282"/>
      <c r="J226" s="278"/>
      <c r="K226" s="278"/>
      <c r="L226" s="283"/>
      <c r="M226" s="284"/>
      <c r="N226" s="285"/>
      <c r="O226" s="285"/>
      <c r="P226" s="285"/>
      <c r="Q226" s="285"/>
      <c r="R226" s="285"/>
      <c r="S226" s="285"/>
      <c r="T226" s="286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87" t="s">
        <v>236</v>
      </c>
      <c r="AU226" s="287" t="s">
        <v>89</v>
      </c>
      <c r="AV226" s="14" t="s">
        <v>89</v>
      </c>
      <c r="AW226" s="14" t="s">
        <v>34</v>
      </c>
      <c r="AX226" s="14" t="s">
        <v>87</v>
      </c>
      <c r="AY226" s="287" t="s">
        <v>211</v>
      </c>
    </row>
    <row r="227" spans="1:65" s="2" customFormat="1" ht="33" customHeight="1">
      <c r="A227" s="41"/>
      <c r="B227" s="42"/>
      <c r="C227" s="253" t="s">
        <v>547</v>
      </c>
      <c r="D227" s="253" t="s">
        <v>214</v>
      </c>
      <c r="E227" s="254" t="s">
        <v>4224</v>
      </c>
      <c r="F227" s="255" t="s">
        <v>4225</v>
      </c>
      <c r="G227" s="256" t="s">
        <v>269</v>
      </c>
      <c r="H227" s="257">
        <v>582.599</v>
      </c>
      <c r="I227" s="258"/>
      <c r="J227" s="259">
        <f>ROUND(I227*H227,2)</f>
        <v>0</v>
      </c>
      <c r="K227" s="260"/>
      <c r="L227" s="44"/>
      <c r="M227" s="261" t="s">
        <v>1</v>
      </c>
      <c r="N227" s="262" t="s">
        <v>46</v>
      </c>
      <c r="O227" s="94"/>
      <c r="P227" s="263">
        <f>O227*H227</f>
        <v>0</v>
      </c>
      <c r="Q227" s="263">
        <v>0.00112</v>
      </c>
      <c r="R227" s="263">
        <f>Q227*H227</f>
        <v>0.65251088</v>
      </c>
      <c r="S227" s="263">
        <v>0</v>
      </c>
      <c r="T227" s="264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65" t="s">
        <v>100</v>
      </c>
      <c r="AT227" s="265" t="s">
        <v>214</v>
      </c>
      <c r="AU227" s="265" t="s">
        <v>89</v>
      </c>
      <c r="AY227" s="18" t="s">
        <v>211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8" t="s">
        <v>87</v>
      </c>
      <c r="BK227" s="155">
        <f>ROUND(I227*H227,2)</f>
        <v>0</v>
      </c>
      <c r="BL227" s="18" t="s">
        <v>100</v>
      </c>
      <c r="BM227" s="265" t="s">
        <v>4226</v>
      </c>
    </row>
    <row r="228" spans="1:51" s="14" customFormat="1" ht="12">
      <c r="A228" s="14"/>
      <c r="B228" s="277"/>
      <c r="C228" s="278"/>
      <c r="D228" s="268" t="s">
        <v>236</v>
      </c>
      <c r="E228" s="279" t="s">
        <v>1</v>
      </c>
      <c r="F228" s="280" t="s">
        <v>4118</v>
      </c>
      <c r="G228" s="278"/>
      <c r="H228" s="281">
        <v>488.525</v>
      </c>
      <c r="I228" s="282"/>
      <c r="J228" s="278"/>
      <c r="K228" s="278"/>
      <c r="L228" s="283"/>
      <c r="M228" s="284"/>
      <c r="N228" s="285"/>
      <c r="O228" s="285"/>
      <c r="P228" s="285"/>
      <c r="Q228" s="285"/>
      <c r="R228" s="285"/>
      <c r="S228" s="285"/>
      <c r="T228" s="28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87" t="s">
        <v>236</v>
      </c>
      <c r="AU228" s="287" t="s">
        <v>89</v>
      </c>
      <c r="AV228" s="14" t="s">
        <v>89</v>
      </c>
      <c r="AW228" s="14" t="s">
        <v>34</v>
      </c>
      <c r="AX228" s="14" t="s">
        <v>81</v>
      </c>
      <c r="AY228" s="287" t="s">
        <v>211</v>
      </c>
    </row>
    <row r="229" spans="1:51" s="14" customFormat="1" ht="12">
      <c r="A229" s="14"/>
      <c r="B229" s="277"/>
      <c r="C229" s="278"/>
      <c r="D229" s="268" t="s">
        <v>236</v>
      </c>
      <c r="E229" s="279" t="s">
        <v>1</v>
      </c>
      <c r="F229" s="280" t="s">
        <v>4115</v>
      </c>
      <c r="G229" s="278"/>
      <c r="H229" s="281">
        <v>94.074</v>
      </c>
      <c r="I229" s="282"/>
      <c r="J229" s="278"/>
      <c r="K229" s="278"/>
      <c r="L229" s="283"/>
      <c r="M229" s="284"/>
      <c r="N229" s="285"/>
      <c r="O229" s="285"/>
      <c r="P229" s="285"/>
      <c r="Q229" s="285"/>
      <c r="R229" s="285"/>
      <c r="S229" s="285"/>
      <c r="T229" s="286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87" t="s">
        <v>236</v>
      </c>
      <c r="AU229" s="287" t="s">
        <v>89</v>
      </c>
      <c r="AV229" s="14" t="s">
        <v>89</v>
      </c>
      <c r="AW229" s="14" t="s">
        <v>34</v>
      </c>
      <c r="AX229" s="14" t="s">
        <v>81</v>
      </c>
      <c r="AY229" s="287" t="s">
        <v>211</v>
      </c>
    </row>
    <row r="230" spans="1:51" s="15" customFormat="1" ht="12">
      <c r="A230" s="15"/>
      <c r="B230" s="295"/>
      <c r="C230" s="296"/>
      <c r="D230" s="268" t="s">
        <v>236</v>
      </c>
      <c r="E230" s="297" t="s">
        <v>1</v>
      </c>
      <c r="F230" s="298" t="s">
        <v>438</v>
      </c>
      <c r="G230" s="296"/>
      <c r="H230" s="299">
        <v>582.599</v>
      </c>
      <c r="I230" s="300"/>
      <c r="J230" s="296"/>
      <c r="K230" s="296"/>
      <c r="L230" s="301"/>
      <c r="M230" s="302"/>
      <c r="N230" s="303"/>
      <c r="O230" s="303"/>
      <c r="P230" s="303"/>
      <c r="Q230" s="303"/>
      <c r="R230" s="303"/>
      <c r="S230" s="303"/>
      <c r="T230" s="304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305" t="s">
        <v>236</v>
      </c>
      <c r="AU230" s="305" t="s">
        <v>89</v>
      </c>
      <c r="AV230" s="15" t="s">
        <v>100</v>
      </c>
      <c r="AW230" s="15" t="s">
        <v>34</v>
      </c>
      <c r="AX230" s="15" t="s">
        <v>87</v>
      </c>
      <c r="AY230" s="305" t="s">
        <v>211</v>
      </c>
    </row>
    <row r="231" spans="1:65" s="2" customFormat="1" ht="33" customHeight="1">
      <c r="A231" s="41"/>
      <c r="B231" s="42"/>
      <c r="C231" s="253" t="s">
        <v>553</v>
      </c>
      <c r="D231" s="253" t="s">
        <v>214</v>
      </c>
      <c r="E231" s="254" t="s">
        <v>4227</v>
      </c>
      <c r="F231" s="255" t="s">
        <v>4228</v>
      </c>
      <c r="G231" s="256" t="s">
        <v>702</v>
      </c>
      <c r="H231" s="257">
        <v>1</v>
      </c>
      <c r="I231" s="258"/>
      <c r="J231" s="259">
        <f>ROUND(I231*H231,2)</f>
        <v>0</v>
      </c>
      <c r="K231" s="260"/>
      <c r="L231" s="44"/>
      <c r="M231" s="261" t="s">
        <v>1</v>
      </c>
      <c r="N231" s="262" t="s">
        <v>46</v>
      </c>
      <c r="O231" s="94"/>
      <c r="P231" s="263">
        <f>O231*H231</f>
        <v>0</v>
      </c>
      <c r="Q231" s="263">
        <v>0.09716</v>
      </c>
      <c r="R231" s="263">
        <f>Q231*H231</f>
        <v>0.09716</v>
      </c>
      <c r="S231" s="263">
        <v>0</v>
      </c>
      <c r="T231" s="264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65" t="s">
        <v>100</v>
      </c>
      <c r="AT231" s="265" t="s">
        <v>214</v>
      </c>
      <c r="AU231" s="265" t="s">
        <v>89</v>
      </c>
      <c r="AY231" s="18" t="s">
        <v>211</v>
      </c>
      <c r="BE231" s="155">
        <f>IF(N231="základní",J231,0)</f>
        <v>0</v>
      </c>
      <c r="BF231" s="155">
        <f>IF(N231="snížená",J231,0)</f>
        <v>0</v>
      </c>
      <c r="BG231" s="155">
        <f>IF(N231="zákl. přenesená",J231,0)</f>
        <v>0</v>
      </c>
      <c r="BH231" s="155">
        <f>IF(N231="sníž. přenesená",J231,0)</f>
        <v>0</v>
      </c>
      <c r="BI231" s="155">
        <f>IF(N231="nulová",J231,0)</f>
        <v>0</v>
      </c>
      <c r="BJ231" s="18" t="s">
        <v>87</v>
      </c>
      <c r="BK231" s="155">
        <f>ROUND(I231*H231,2)</f>
        <v>0</v>
      </c>
      <c r="BL231" s="18" t="s">
        <v>100</v>
      </c>
      <c r="BM231" s="265" t="s">
        <v>4229</v>
      </c>
    </row>
    <row r="232" spans="1:65" s="2" customFormat="1" ht="24.15" customHeight="1">
      <c r="A232" s="41"/>
      <c r="B232" s="42"/>
      <c r="C232" s="317" t="s">
        <v>7</v>
      </c>
      <c r="D232" s="317" t="s">
        <v>589</v>
      </c>
      <c r="E232" s="318" t="s">
        <v>4230</v>
      </c>
      <c r="F232" s="319" t="s">
        <v>4231</v>
      </c>
      <c r="G232" s="320" t="s">
        <v>702</v>
      </c>
      <c r="H232" s="321">
        <v>1</v>
      </c>
      <c r="I232" s="322"/>
      <c r="J232" s="323">
        <f>ROUND(I232*H232,2)</f>
        <v>0</v>
      </c>
      <c r="K232" s="324"/>
      <c r="L232" s="325"/>
      <c r="M232" s="326" t="s">
        <v>1</v>
      </c>
      <c r="N232" s="327" t="s">
        <v>46</v>
      </c>
      <c r="O232" s="94"/>
      <c r="P232" s="263">
        <f>O232*H232</f>
        <v>0</v>
      </c>
      <c r="Q232" s="263">
        <v>0.037</v>
      </c>
      <c r="R232" s="263">
        <f>Q232*H232</f>
        <v>0.037</v>
      </c>
      <c r="S232" s="263">
        <v>0</v>
      </c>
      <c r="T232" s="264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65" t="s">
        <v>247</v>
      </c>
      <c r="AT232" s="265" t="s">
        <v>589</v>
      </c>
      <c r="AU232" s="265" t="s">
        <v>89</v>
      </c>
      <c r="AY232" s="18" t="s">
        <v>211</v>
      </c>
      <c r="BE232" s="155">
        <f>IF(N232="základní",J232,0)</f>
        <v>0</v>
      </c>
      <c r="BF232" s="155">
        <f>IF(N232="snížená",J232,0)</f>
        <v>0</v>
      </c>
      <c r="BG232" s="155">
        <f>IF(N232="zákl. přenesená",J232,0)</f>
        <v>0</v>
      </c>
      <c r="BH232" s="155">
        <f>IF(N232="sníž. přenesená",J232,0)</f>
        <v>0</v>
      </c>
      <c r="BI232" s="155">
        <f>IF(N232="nulová",J232,0)</f>
        <v>0</v>
      </c>
      <c r="BJ232" s="18" t="s">
        <v>87</v>
      </c>
      <c r="BK232" s="155">
        <f>ROUND(I232*H232,2)</f>
        <v>0</v>
      </c>
      <c r="BL232" s="18" t="s">
        <v>100</v>
      </c>
      <c r="BM232" s="265" t="s">
        <v>4232</v>
      </c>
    </row>
    <row r="233" spans="1:63" s="12" customFormat="1" ht="22.8" customHeight="1">
      <c r="A233" s="12"/>
      <c r="B233" s="237"/>
      <c r="C233" s="238"/>
      <c r="D233" s="239" t="s">
        <v>80</v>
      </c>
      <c r="E233" s="251" t="s">
        <v>4233</v>
      </c>
      <c r="F233" s="251" t="s">
        <v>4234</v>
      </c>
      <c r="G233" s="238"/>
      <c r="H233" s="238"/>
      <c r="I233" s="241"/>
      <c r="J233" s="252">
        <f>BK233</f>
        <v>0</v>
      </c>
      <c r="K233" s="238"/>
      <c r="L233" s="243"/>
      <c r="M233" s="244"/>
      <c r="N233" s="245"/>
      <c r="O233" s="245"/>
      <c r="P233" s="246">
        <f>SUM(P234:P239)</f>
        <v>0</v>
      </c>
      <c r="Q233" s="245"/>
      <c r="R233" s="246">
        <f>SUM(R234:R239)</f>
        <v>0</v>
      </c>
      <c r="S233" s="245"/>
      <c r="T233" s="247">
        <f>SUM(T234:T239)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48" t="s">
        <v>87</v>
      </c>
      <c r="AT233" s="249" t="s">
        <v>80</v>
      </c>
      <c r="AU233" s="249" t="s">
        <v>87</v>
      </c>
      <c r="AY233" s="248" t="s">
        <v>211</v>
      </c>
      <c r="BK233" s="250">
        <f>SUM(BK234:BK239)</f>
        <v>0</v>
      </c>
    </row>
    <row r="234" spans="1:65" s="2" customFormat="1" ht="24.15" customHeight="1">
      <c r="A234" s="41"/>
      <c r="B234" s="42"/>
      <c r="C234" s="253" t="s">
        <v>570</v>
      </c>
      <c r="D234" s="253" t="s">
        <v>214</v>
      </c>
      <c r="E234" s="254" t="s">
        <v>4235</v>
      </c>
      <c r="F234" s="255" t="s">
        <v>4236</v>
      </c>
      <c r="G234" s="256" t="s">
        <v>507</v>
      </c>
      <c r="H234" s="257">
        <v>105.932</v>
      </c>
      <c r="I234" s="258"/>
      <c r="J234" s="259">
        <f>ROUND(I234*H234,2)</f>
        <v>0</v>
      </c>
      <c r="K234" s="260"/>
      <c r="L234" s="44"/>
      <c r="M234" s="261" t="s">
        <v>1</v>
      </c>
      <c r="N234" s="262" t="s">
        <v>46</v>
      </c>
      <c r="O234" s="94"/>
      <c r="P234" s="263">
        <f>O234*H234</f>
        <v>0</v>
      </c>
      <c r="Q234" s="263">
        <v>0</v>
      </c>
      <c r="R234" s="263">
        <f>Q234*H234</f>
        <v>0</v>
      </c>
      <c r="S234" s="263">
        <v>0</v>
      </c>
      <c r="T234" s="264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65" t="s">
        <v>100</v>
      </c>
      <c r="AT234" s="265" t="s">
        <v>214</v>
      </c>
      <c r="AU234" s="265" t="s">
        <v>89</v>
      </c>
      <c r="AY234" s="18" t="s">
        <v>211</v>
      </c>
      <c r="BE234" s="155">
        <f>IF(N234="základní",J234,0)</f>
        <v>0</v>
      </c>
      <c r="BF234" s="155">
        <f>IF(N234="snížená",J234,0)</f>
        <v>0</v>
      </c>
      <c r="BG234" s="155">
        <f>IF(N234="zákl. přenesená",J234,0)</f>
        <v>0</v>
      </c>
      <c r="BH234" s="155">
        <f>IF(N234="sníž. přenesená",J234,0)</f>
        <v>0</v>
      </c>
      <c r="BI234" s="155">
        <f>IF(N234="nulová",J234,0)</f>
        <v>0</v>
      </c>
      <c r="BJ234" s="18" t="s">
        <v>87</v>
      </c>
      <c r="BK234" s="155">
        <f>ROUND(I234*H234,2)</f>
        <v>0</v>
      </c>
      <c r="BL234" s="18" t="s">
        <v>100</v>
      </c>
      <c r="BM234" s="265" t="s">
        <v>4237</v>
      </c>
    </row>
    <row r="235" spans="1:65" s="2" customFormat="1" ht="21.75" customHeight="1">
      <c r="A235" s="41"/>
      <c r="B235" s="42"/>
      <c r="C235" s="253" t="s">
        <v>574</v>
      </c>
      <c r="D235" s="253" t="s">
        <v>214</v>
      </c>
      <c r="E235" s="254" t="s">
        <v>4238</v>
      </c>
      <c r="F235" s="255" t="s">
        <v>4239</v>
      </c>
      <c r="G235" s="256" t="s">
        <v>507</v>
      </c>
      <c r="H235" s="257">
        <v>105.932</v>
      </c>
      <c r="I235" s="258"/>
      <c r="J235" s="259">
        <f>ROUND(I235*H235,2)</f>
        <v>0</v>
      </c>
      <c r="K235" s="260"/>
      <c r="L235" s="44"/>
      <c r="M235" s="261" t="s">
        <v>1</v>
      </c>
      <c r="N235" s="262" t="s">
        <v>46</v>
      </c>
      <c r="O235" s="94"/>
      <c r="P235" s="263">
        <f>O235*H235</f>
        <v>0</v>
      </c>
      <c r="Q235" s="263">
        <v>0</v>
      </c>
      <c r="R235" s="263">
        <f>Q235*H235</f>
        <v>0</v>
      </c>
      <c r="S235" s="263">
        <v>0</v>
      </c>
      <c r="T235" s="264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65" t="s">
        <v>100</v>
      </c>
      <c r="AT235" s="265" t="s">
        <v>214</v>
      </c>
      <c r="AU235" s="265" t="s">
        <v>89</v>
      </c>
      <c r="AY235" s="18" t="s">
        <v>211</v>
      </c>
      <c r="BE235" s="155">
        <f>IF(N235="základní",J235,0)</f>
        <v>0</v>
      </c>
      <c r="BF235" s="155">
        <f>IF(N235="snížená",J235,0)</f>
        <v>0</v>
      </c>
      <c r="BG235" s="155">
        <f>IF(N235="zákl. přenesená",J235,0)</f>
        <v>0</v>
      </c>
      <c r="BH235" s="155">
        <f>IF(N235="sníž. přenesená",J235,0)</f>
        <v>0</v>
      </c>
      <c r="BI235" s="155">
        <f>IF(N235="nulová",J235,0)</f>
        <v>0</v>
      </c>
      <c r="BJ235" s="18" t="s">
        <v>87</v>
      </c>
      <c r="BK235" s="155">
        <f>ROUND(I235*H235,2)</f>
        <v>0</v>
      </c>
      <c r="BL235" s="18" t="s">
        <v>100</v>
      </c>
      <c r="BM235" s="265" t="s">
        <v>4240</v>
      </c>
    </row>
    <row r="236" spans="1:65" s="2" customFormat="1" ht="24.15" customHeight="1">
      <c r="A236" s="41"/>
      <c r="B236" s="42"/>
      <c r="C236" s="253" t="s">
        <v>581</v>
      </c>
      <c r="D236" s="253" t="s">
        <v>214</v>
      </c>
      <c r="E236" s="254" t="s">
        <v>4241</v>
      </c>
      <c r="F236" s="255" t="s">
        <v>4242</v>
      </c>
      <c r="G236" s="256" t="s">
        <v>507</v>
      </c>
      <c r="H236" s="257">
        <v>2118.64</v>
      </c>
      <c r="I236" s="258"/>
      <c r="J236" s="259">
        <f>ROUND(I236*H236,2)</f>
        <v>0</v>
      </c>
      <c r="K236" s="260"/>
      <c r="L236" s="44"/>
      <c r="M236" s="261" t="s">
        <v>1</v>
      </c>
      <c r="N236" s="262" t="s">
        <v>46</v>
      </c>
      <c r="O236" s="94"/>
      <c r="P236" s="263">
        <f>O236*H236</f>
        <v>0</v>
      </c>
      <c r="Q236" s="263">
        <v>0</v>
      </c>
      <c r="R236" s="263">
        <f>Q236*H236</f>
        <v>0</v>
      </c>
      <c r="S236" s="263">
        <v>0</v>
      </c>
      <c r="T236" s="264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65" t="s">
        <v>100</v>
      </c>
      <c r="AT236" s="265" t="s">
        <v>214</v>
      </c>
      <c r="AU236" s="265" t="s">
        <v>89</v>
      </c>
      <c r="AY236" s="18" t="s">
        <v>211</v>
      </c>
      <c r="BE236" s="155">
        <f>IF(N236="základní",J236,0)</f>
        <v>0</v>
      </c>
      <c r="BF236" s="155">
        <f>IF(N236="snížená",J236,0)</f>
        <v>0</v>
      </c>
      <c r="BG236" s="155">
        <f>IF(N236="zákl. přenesená",J236,0)</f>
        <v>0</v>
      </c>
      <c r="BH236" s="155">
        <f>IF(N236="sníž. přenesená",J236,0)</f>
        <v>0</v>
      </c>
      <c r="BI236" s="155">
        <f>IF(N236="nulová",J236,0)</f>
        <v>0</v>
      </c>
      <c r="BJ236" s="18" t="s">
        <v>87</v>
      </c>
      <c r="BK236" s="155">
        <f>ROUND(I236*H236,2)</f>
        <v>0</v>
      </c>
      <c r="BL236" s="18" t="s">
        <v>100</v>
      </c>
      <c r="BM236" s="265" t="s">
        <v>4243</v>
      </c>
    </row>
    <row r="237" spans="1:51" s="14" customFormat="1" ht="12">
      <c r="A237" s="14"/>
      <c r="B237" s="277"/>
      <c r="C237" s="278"/>
      <c r="D237" s="268" t="s">
        <v>236</v>
      </c>
      <c r="E237" s="278"/>
      <c r="F237" s="280" t="s">
        <v>4244</v>
      </c>
      <c r="G237" s="278"/>
      <c r="H237" s="281">
        <v>2118.64</v>
      </c>
      <c r="I237" s="282"/>
      <c r="J237" s="278"/>
      <c r="K237" s="278"/>
      <c r="L237" s="283"/>
      <c r="M237" s="284"/>
      <c r="N237" s="285"/>
      <c r="O237" s="285"/>
      <c r="P237" s="285"/>
      <c r="Q237" s="285"/>
      <c r="R237" s="285"/>
      <c r="S237" s="285"/>
      <c r="T237" s="28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87" t="s">
        <v>236</v>
      </c>
      <c r="AU237" s="287" t="s">
        <v>89</v>
      </c>
      <c r="AV237" s="14" t="s">
        <v>89</v>
      </c>
      <c r="AW237" s="14" t="s">
        <v>4</v>
      </c>
      <c r="AX237" s="14" t="s">
        <v>87</v>
      </c>
      <c r="AY237" s="287" t="s">
        <v>211</v>
      </c>
    </row>
    <row r="238" spans="1:65" s="2" customFormat="1" ht="24.15" customHeight="1">
      <c r="A238" s="41"/>
      <c r="B238" s="42"/>
      <c r="C238" s="253" t="s">
        <v>588</v>
      </c>
      <c r="D238" s="253" t="s">
        <v>214</v>
      </c>
      <c r="E238" s="254" t="s">
        <v>4245</v>
      </c>
      <c r="F238" s="255" t="s">
        <v>4246</v>
      </c>
      <c r="G238" s="256" t="s">
        <v>507</v>
      </c>
      <c r="H238" s="257">
        <v>105.932</v>
      </c>
      <c r="I238" s="258"/>
      <c r="J238" s="259">
        <f>ROUND(I238*H238,2)</f>
        <v>0</v>
      </c>
      <c r="K238" s="260"/>
      <c r="L238" s="44"/>
      <c r="M238" s="261" t="s">
        <v>1</v>
      </c>
      <c r="N238" s="262" t="s">
        <v>46</v>
      </c>
      <c r="O238" s="94"/>
      <c r="P238" s="263">
        <f>O238*H238</f>
        <v>0</v>
      </c>
      <c r="Q238" s="263">
        <v>0</v>
      </c>
      <c r="R238" s="263">
        <f>Q238*H238</f>
        <v>0</v>
      </c>
      <c r="S238" s="263">
        <v>0</v>
      </c>
      <c r="T238" s="264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65" t="s">
        <v>100</v>
      </c>
      <c r="AT238" s="265" t="s">
        <v>214</v>
      </c>
      <c r="AU238" s="265" t="s">
        <v>89</v>
      </c>
      <c r="AY238" s="18" t="s">
        <v>211</v>
      </c>
      <c r="BE238" s="155">
        <f>IF(N238="základní",J238,0)</f>
        <v>0</v>
      </c>
      <c r="BF238" s="155">
        <f>IF(N238="snížená",J238,0)</f>
        <v>0</v>
      </c>
      <c r="BG238" s="155">
        <f>IF(N238="zákl. přenesená",J238,0)</f>
        <v>0</v>
      </c>
      <c r="BH238" s="155">
        <f>IF(N238="sníž. přenesená",J238,0)</f>
        <v>0</v>
      </c>
      <c r="BI238" s="155">
        <f>IF(N238="nulová",J238,0)</f>
        <v>0</v>
      </c>
      <c r="BJ238" s="18" t="s">
        <v>87</v>
      </c>
      <c r="BK238" s="155">
        <f>ROUND(I238*H238,2)</f>
        <v>0</v>
      </c>
      <c r="BL238" s="18" t="s">
        <v>100</v>
      </c>
      <c r="BM238" s="265" t="s">
        <v>4247</v>
      </c>
    </row>
    <row r="239" spans="1:65" s="2" customFormat="1" ht="24.15" customHeight="1">
      <c r="A239" s="41"/>
      <c r="B239" s="42"/>
      <c r="C239" s="253" t="s">
        <v>593</v>
      </c>
      <c r="D239" s="253" t="s">
        <v>214</v>
      </c>
      <c r="E239" s="254" t="s">
        <v>4248</v>
      </c>
      <c r="F239" s="255" t="s">
        <v>4249</v>
      </c>
      <c r="G239" s="256" t="s">
        <v>507</v>
      </c>
      <c r="H239" s="257">
        <v>105.932</v>
      </c>
      <c r="I239" s="258"/>
      <c r="J239" s="259">
        <f>ROUND(I239*H239,2)</f>
        <v>0</v>
      </c>
      <c r="K239" s="260"/>
      <c r="L239" s="44"/>
      <c r="M239" s="261" t="s">
        <v>1</v>
      </c>
      <c r="N239" s="262" t="s">
        <v>46</v>
      </c>
      <c r="O239" s="94"/>
      <c r="P239" s="263">
        <f>O239*H239</f>
        <v>0</v>
      </c>
      <c r="Q239" s="263">
        <v>0</v>
      </c>
      <c r="R239" s="263">
        <f>Q239*H239</f>
        <v>0</v>
      </c>
      <c r="S239" s="263">
        <v>0</v>
      </c>
      <c r="T239" s="264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65" t="s">
        <v>100</v>
      </c>
      <c r="AT239" s="265" t="s">
        <v>214</v>
      </c>
      <c r="AU239" s="265" t="s">
        <v>89</v>
      </c>
      <c r="AY239" s="18" t="s">
        <v>211</v>
      </c>
      <c r="BE239" s="155">
        <f>IF(N239="základní",J239,0)</f>
        <v>0</v>
      </c>
      <c r="BF239" s="155">
        <f>IF(N239="snížená",J239,0)</f>
        <v>0</v>
      </c>
      <c r="BG239" s="155">
        <f>IF(N239="zákl. přenesená",J239,0)</f>
        <v>0</v>
      </c>
      <c r="BH239" s="155">
        <f>IF(N239="sníž. přenesená",J239,0)</f>
        <v>0</v>
      </c>
      <c r="BI239" s="155">
        <f>IF(N239="nulová",J239,0)</f>
        <v>0</v>
      </c>
      <c r="BJ239" s="18" t="s">
        <v>87</v>
      </c>
      <c r="BK239" s="155">
        <f>ROUND(I239*H239,2)</f>
        <v>0</v>
      </c>
      <c r="BL239" s="18" t="s">
        <v>100</v>
      </c>
      <c r="BM239" s="265" t="s">
        <v>4250</v>
      </c>
    </row>
    <row r="240" spans="1:63" s="12" customFormat="1" ht="22.8" customHeight="1">
      <c r="A240" s="12"/>
      <c r="B240" s="237"/>
      <c r="C240" s="238"/>
      <c r="D240" s="239" t="s">
        <v>80</v>
      </c>
      <c r="E240" s="251" t="s">
        <v>1093</v>
      </c>
      <c r="F240" s="251" t="s">
        <v>1094</v>
      </c>
      <c r="G240" s="238"/>
      <c r="H240" s="238"/>
      <c r="I240" s="241"/>
      <c r="J240" s="252">
        <f>BK240</f>
        <v>0</v>
      </c>
      <c r="K240" s="238"/>
      <c r="L240" s="243"/>
      <c r="M240" s="244"/>
      <c r="N240" s="245"/>
      <c r="O240" s="245"/>
      <c r="P240" s="246">
        <f>P241</f>
        <v>0</v>
      </c>
      <c r="Q240" s="245"/>
      <c r="R240" s="246">
        <f>R241</f>
        <v>0</v>
      </c>
      <c r="S240" s="245"/>
      <c r="T240" s="247">
        <f>T241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48" t="s">
        <v>87</v>
      </c>
      <c r="AT240" s="249" t="s">
        <v>80</v>
      </c>
      <c r="AU240" s="249" t="s">
        <v>87</v>
      </c>
      <c r="AY240" s="248" t="s">
        <v>211</v>
      </c>
      <c r="BK240" s="250">
        <f>BK241</f>
        <v>0</v>
      </c>
    </row>
    <row r="241" spans="1:65" s="2" customFormat="1" ht="24.15" customHeight="1">
      <c r="A241" s="41"/>
      <c r="B241" s="42"/>
      <c r="C241" s="253" t="s">
        <v>604</v>
      </c>
      <c r="D241" s="253" t="s">
        <v>214</v>
      </c>
      <c r="E241" s="254" t="s">
        <v>4251</v>
      </c>
      <c r="F241" s="255" t="s">
        <v>4252</v>
      </c>
      <c r="G241" s="256" t="s">
        <v>507</v>
      </c>
      <c r="H241" s="257">
        <v>511.361</v>
      </c>
      <c r="I241" s="258"/>
      <c r="J241" s="259">
        <f>ROUND(I241*H241,2)</f>
        <v>0</v>
      </c>
      <c r="K241" s="260"/>
      <c r="L241" s="44"/>
      <c r="M241" s="261" t="s">
        <v>1</v>
      </c>
      <c r="N241" s="262" t="s">
        <v>46</v>
      </c>
      <c r="O241" s="94"/>
      <c r="P241" s="263">
        <f>O241*H241</f>
        <v>0</v>
      </c>
      <c r="Q241" s="263">
        <v>0</v>
      </c>
      <c r="R241" s="263">
        <f>Q241*H241</f>
        <v>0</v>
      </c>
      <c r="S241" s="263">
        <v>0</v>
      </c>
      <c r="T241" s="264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65" t="s">
        <v>100</v>
      </c>
      <c r="AT241" s="265" t="s">
        <v>214</v>
      </c>
      <c r="AU241" s="265" t="s">
        <v>89</v>
      </c>
      <c r="AY241" s="18" t="s">
        <v>211</v>
      </c>
      <c r="BE241" s="155">
        <f>IF(N241="základní",J241,0)</f>
        <v>0</v>
      </c>
      <c r="BF241" s="155">
        <f>IF(N241="snížená",J241,0)</f>
        <v>0</v>
      </c>
      <c r="BG241" s="155">
        <f>IF(N241="zákl. přenesená",J241,0)</f>
        <v>0</v>
      </c>
      <c r="BH241" s="155">
        <f>IF(N241="sníž. přenesená",J241,0)</f>
        <v>0</v>
      </c>
      <c r="BI241" s="155">
        <f>IF(N241="nulová",J241,0)</f>
        <v>0</v>
      </c>
      <c r="BJ241" s="18" t="s">
        <v>87</v>
      </c>
      <c r="BK241" s="155">
        <f>ROUND(I241*H241,2)</f>
        <v>0</v>
      </c>
      <c r="BL241" s="18" t="s">
        <v>100</v>
      </c>
      <c r="BM241" s="265" t="s">
        <v>4253</v>
      </c>
    </row>
    <row r="242" spans="1:63" s="12" customFormat="1" ht="25.9" customHeight="1">
      <c r="A242" s="12"/>
      <c r="B242" s="237"/>
      <c r="C242" s="238"/>
      <c r="D242" s="239" t="s">
        <v>80</v>
      </c>
      <c r="E242" s="240" t="s">
        <v>1099</v>
      </c>
      <c r="F242" s="240" t="s">
        <v>1100</v>
      </c>
      <c r="G242" s="238"/>
      <c r="H242" s="238"/>
      <c r="I242" s="241"/>
      <c r="J242" s="242">
        <f>BK242</f>
        <v>0</v>
      </c>
      <c r="K242" s="238"/>
      <c r="L242" s="243"/>
      <c r="M242" s="244"/>
      <c r="N242" s="245"/>
      <c r="O242" s="245"/>
      <c r="P242" s="246">
        <f>P243+P254+P265</f>
        <v>0</v>
      </c>
      <c r="Q242" s="245"/>
      <c r="R242" s="246">
        <f>R243+R254+R265</f>
        <v>0.33728688</v>
      </c>
      <c r="S242" s="245"/>
      <c r="T242" s="247">
        <f>T243+T254+T265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48" t="s">
        <v>89</v>
      </c>
      <c r="AT242" s="249" t="s">
        <v>80</v>
      </c>
      <c r="AU242" s="249" t="s">
        <v>81</v>
      </c>
      <c r="AY242" s="248" t="s">
        <v>211</v>
      </c>
      <c r="BK242" s="250">
        <f>BK243+BK254+BK265</f>
        <v>0</v>
      </c>
    </row>
    <row r="243" spans="1:63" s="12" customFormat="1" ht="22.8" customHeight="1">
      <c r="A243" s="12"/>
      <c r="B243" s="237"/>
      <c r="C243" s="238"/>
      <c r="D243" s="239" t="s">
        <v>80</v>
      </c>
      <c r="E243" s="251" t="s">
        <v>1101</v>
      </c>
      <c r="F243" s="251" t="s">
        <v>1102</v>
      </c>
      <c r="G243" s="238"/>
      <c r="H243" s="238"/>
      <c r="I243" s="241"/>
      <c r="J243" s="252">
        <f>BK243</f>
        <v>0</v>
      </c>
      <c r="K243" s="238"/>
      <c r="L243" s="243"/>
      <c r="M243" s="244"/>
      <c r="N243" s="245"/>
      <c r="O243" s="245"/>
      <c r="P243" s="246">
        <f>SUM(P244:P253)</f>
        <v>0</v>
      </c>
      <c r="Q243" s="245"/>
      <c r="R243" s="246">
        <f>SUM(R244:R253)</f>
        <v>0.11413160000000001</v>
      </c>
      <c r="S243" s="245"/>
      <c r="T243" s="247">
        <f>SUM(T244:T253)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48" t="s">
        <v>89</v>
      </c>
      <c r="AT243" s="249" t="s">
        <v>80</v>
      </c>
      <c r="AU243" s="249" t="s">
        <v>87</v>
      </c>
      <c r="AY243" s="248" t="s">
        <v>211</v>
      </c>
      <c r="BK243" s="250">
        <f>SUM(BK244:BK253)</f>
        <v>0</v>
      </c>
    </row>
    <row r="244" spans="1:65" s="2" customFormat="1" ht="33" customHeight="1">
      <c r="A244" s="41"/>
      <c r="B244" s="42"/>
      <c r="C244" s="253" t="s">
        <v>610</v>
      </c>
      <c r="D244" s="253" t="s">
        <v>214</v>
      </c>
      <c r="E244" s="254" t="s">
        <v>4254</v>
      </c>
      <c r="F244" s="255" t="s">
        <v>4255</v>
      </c>
      <c r="G244" s="256" t="s">
        <v>269</v>
      </c>
      <c r="H244" s="257">
        <v>42.2</v>
      </c>
      <c r="I244" s="258"/>
      <c r="J244" s="259">
        <f>ROUND(I244*H244,2)</f>
        <v>0</v>
      </c>
      <c r="K244" s="260"/>
      <c r="L244" s="44"/>
      <c r="M244" s="261" t="s">
        <v>1</v>
      </c>
      <c r="N244" s="262" t="s">
        <v>46</v>
      </c>
      <c r="O244" s="94"/>
      <c r="P244" s="263">
        <f>O244*H244</f>
        <v>0</v>
      </c>
      <c r="Q244" s="263">
        <v>0.00069</v>
      </c>
      <c r="R244" s="263">
        <f>Q244*H244</f>
        <v>0.029118</v>
      </c>
      <c r="S244" s="263">
        <v>0</v>
      </c>
      <c r="T244" s="264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65" t="s">
        <v>528</v>
      </c>
      <c r="AT244" s="265" t="s">
        <v>214</v>
      </c>
      <c r="AU244" s="265" t="s">
        <v>89</v>
      </c>
      <c r="AY244" s="18" t="s">
        <v>211</v>
      </c>
      <c r="BE244" s="155">
        <f>IF(N244="základní",J244,0)</f>
        <v>0</v>
      </c>
      <c r="BF244" s="155">
        <f>IF(N244="snížená",J244,0)</f>
        <v>0</v>
      </c>
      <c r="BG244" s="155">
        <f>IF(N244="zákl. přenesená",J244,0)</f>
        <v>0</v>
      </c>
      <c r="BH244" s="155">
        <f>IF(N244="sníž. přenesená",J244,0)</f>
        <v>0</v>
      </c>
      <c r="BI244" s="155">
        <f>IF(N244="nulová",J244,0)</f>
        <v>0</v>
      </c>
      <c r="BJ244" s="18" t="s">
        <v>87</v>
      </c>
      <c r="BK244" s="155">
        <f>ROUND(I244*H244,2)</f>
        <v>0</v>
      </c>
      <c r="BL244" s="18" t="s">
        <v>528</v>
      </c>
      <c r="BM244" s="265" t="s">
        <v>4256</v>
      </c>
    </row>
    <row r="245" spans="1:51" s="14" customFormat="1" ht="12">
      <c r="A245" s="14"/>
      <c r="B245" s="277"/>
      <c r="C245" s="278"/>
      <c r="D245" s="268" t="s">
        <v>236</v>
      </c>
      <c r="E245" s="279" t="s">
        <v>1</v>
      </c>
      <c r="F245" s="280" t="s">
        <v>4257</v>
      </c>
      <c r="G245" s="278"/>
      <c r="H245" s="281">
        <v>42.2</v>
      </c>
      <c r="I245" s="282"/>
      <c r="J245" s="278"/>
      <c r="K245" s="278"/>
      <c r="L245" s="283"/>
      <c r="M245" s="284"/>
      <c r="N245" s="285"/>
      <c r="O245" s="285"/>
      <c r="P245" s="285"/>
      <c r="Q245" s="285"/>
      <c r="R245" s="285"/>
      <c r="S245" s="285"/>
      <c r="T245" s="286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87" t="s">
        <v>236</v>
      </c>
      <c r="AU245" s="287" t="s">
        <v>89</v>
      </c>
      <c r="AV245" s="14" t="s">
        <v>89</v>
      </c>
      <c r="AW245" s="14" t="s">
        <v>34</v>
      </c>
      <c r="AX245" s="14" t="s">
        <v>87</v>
      </c>
      <c r="AY245" s="287" t="s">
        <v>211</v>
      </c>
    </row>
    <row r="246" spans="1:65" s="2" customFormat="1" ht="24.15" customHeight="1">
      <c r="A246" s="41"/>
      <c r="B246" s="42"/>
      <c r="C246" s="253" t="s">
        <v>616</v>
      </c>
      <c r="D246" s="253" t="s">
        <v>214</v>
      </c>
      <c r="E246" s="254" t="s">
        <v>4258</v>
      </c>
      <c r="F246" s="255" t="s">
        <v>4259</v>
      </c>
      <c r="G246" s="256" t="s">
        <v>269</v>
      </c>
      <c r="H246" s="257">
        <v>125.02</v>
      </c>
      <c r="I246" s="258"/>
      <c r="J246" s="259">
        <f>ROUND(I246*H246,2)</f>
        <v>0</v>
      </c>
      <c r="K246" s="260"/>
      <c r="L246" s="44"/>
      <c r="M246" s="261" t="s">
        <v>1</v>
      </c>
      <c r="N246" s="262" t="s">
        <v>46</v>
      </c>
      <c r="O246" s="94"/>
      <c r="P246" s="263">
        <f>O246*H246</f>
        <v>0</v>
      </c>
      <c r="Q246" s="263">
        <v>0.00068</v>
      </c>
      <c r="R246" s="263">
        <f>Q246*H246</f>
        <v>0.08501360000000001</v>
      </c>
      <c r="S246" s="263">
        <v>0</v>
      </c>
      <c r="T246" s="264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65" t="s">
        <v>528</v>
      </c>
      <c r="AT246" s="265" t="s">
        <v>214</v>
      </c>
      <c r="AU246" s="265" t="s">
        <v>89</v>
      </c>
      <c r="AY246" s="18" t="s">
        <v>211</v>
      </c>
      <c r="BE246" s="155">
        <f>IF(N246="základní",J246,0)</f>
        <v>0</v>
      </c>
      <c r="BF246" s="155">
        <f>IF(N246="snížená",J246,0)</f>
        <v>0</v>
      </c>
      <c r="BG246" s="155">
        <f>IF(N246="zákl. přenesená",J246,0)</f>
        <v>0</v>
      </c>
      <c r="BH246" s="155">
        <f>IF(N246="sníž. přenesená",J246,0)</f>
        <v>0</v>
      </c>
      <c r="BI246" s="155">
        <f>IF(N246="nulová",J246,0)</f>
        <v>0</v>
      </c>
      <c r="BJ246" s="18" t="s">
        <v>87</v>
      </c>
      <c r="BK246" s="155">
        <f>ROUND(I246*H246,2)</f>
        <v>0</v>
      </c>
      <c r="BL246" s="18" t="s">
        <v>528</v>
      </c>
      <c r="BM246" s="265" t="s">
        <v>4260</v>
      </c>
    </row>
    <row r="247" spans="1:51" s="13" customFormat="1" ht="12">
      <c r="A247" s="13"/>
      <c r="B247" s="266"/>
      <c r="C247" s="267"/>
      <c r="D247" s="268" t="s">
        <v>236</v>
      </c>
      <c r="E247" s="269" t="s">
        <v>1</v>
      </c>
      <c r="F247" s="270" t="s">
        <v>598</v>
      </c>
      <c r="G247" s="267"/>
      <c r="H247" s="269" t="s">
        <v>1</v>
      </c>
      <c r="I247" s="271"/>
      <c r="J247" s="267"/>
      <c r="K247" s="267"/>
      <c r="L247" s="272"/>
      <c r="M247" s="273"/>
      <c r="N247" s="274"/>
      <c r="O247" s="274"/>
      <c r="P247" s="274"/>
      <c r="Q247" s="274"/>
      <c r="R247" s="274"/>
      <c r="S247" s="274"/>
      <c r="T247" s="27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76" t="s">
        <v>236</v>
      </c>
      <c r="AU247" s="276" t="s">
        <v>89</v>
      </c>
      <c r="AV247" s="13" t="s">
        <v>87</v>
      </c>
      <c r="AW247" s="13" t="s">
        <v>34</v>
      </c>
      <c r="AX247" s="13" t="s">
        <v>81</v>
      </c>
      <c r="AY247" s="276" t="s">
        <v>211</v>
      </c>
    </row>
    <row r="248" spans="1:51" s="14" customFormat="1" ht="12">
      <c r="A248" s="14"/>
      <c r="B248" s="277"/>
      <c r="C248" s="278"/>
      <c r="D248" s="268" t="s">
        <v>236</v>
      </c>
      <c r="E248" s="279" t="s">
        <v>1</v>
      </c>
      <c r="F248" s="280" t="s">
        <v>4261</v>
      </c>
      <c r="G248" s="278"/>
      <c r="H248" s="281">
        <v>9.18</v>
      </c>
      <c r="I248" s="282"/>
      <c r="J248" s="278"/>
      <c r="K248" s="278"/>
      <c r="L248" s="283"/>
      <c r="M248" s="284"/>
      <c r="N248" s="285"/>
      <c r="O248" s="285"/>
      <c r="P248" s="285"/>
      <c r="Q248" s="285"/>
      <c r="R248" s="285"/>
      <c r="S248" s="285"/>
      <c r="T248" s="286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87" t="s">
        <v>236</v>
      </c>
      <c r="AU248" s="287" t="s">
        <v>89</v>
      </c>
      <c r="AV248" s="14" t="s">
        <v>89</v>
      </c>
      <c r="AW248" s="14" t="s">
        <v>34</v>
      </c>
      <c r="AX248" s="14" t="s">
        <v>81</v>
      </c>
      <c r="AY248" s="287" t="s">
        <v>211</v>
      </c>
    </row>
    <row r="249" spans="1:51" s="14" customFormat="1" ht="12">
      <c r="A249" s="14"/>
      <c r="B249" s="277"/>
      <c r="C249" s="278"/>
      <c r="D249" s="268" t="s">
        <v>236</v>
      </c>
      <c r="E249" s="279" t="s">
        <v>1</v>
      </c>
      <c r="F249" s="280" t="s">
        <v>4262</v>
      </c>
      <c r="G249" s="278"/>
      <c r="H249" s="281">
        <v>27.18</v>
      </c>
      <c r="I249" s="282"/>
      <c r="J249" s="278"/>
      <c r="K249" s="278"/>
      <c r="L249" s="283"/>
      <c r="M249" s="284"/>
      <c r="N249" s="285"/>
      <c r="O249" s="285"/>
      <c r="P249" s="285"/>
      <c r="Q249" s="285"/>
      <c r="R249" s="285"/>
      <c r="S249" s="285"/>
      <c r="T249" s="286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87" t="s">
        <v>236</v>
      </c>
      <c r="AU249" s="287" t="s">
        <v>89</v>
      </c>
      <c r="AV249" s="14" t="s">
        <v>89</v>
      </c>
      <c r="AW249" s="14" t="s">
        <v>34</v>
      </c>
      <c r="AX249" s="14" t="s">
        <v>81</v>
      </c>
      <c r="AY249" s="287" t="s">
        <v>211</v>
      </c>
    </row>
    <row r="250" spans="1:51" s="13" customFormat="1" ht="12">
      <c r="A250" s="13"/>
      <c r="B250" s="266"/>
      <c r="C250" s="267"/>
      <c r="D250" s="268" t="s">
        <v>236</v>
      </c>
      <c r="E250" s="269" t="s">
        <v>1</v>
      </c>
      <c r="F250" s="270" t="s">
        <v>4263</v>
      </c>
      <c r="G250" s="267"/>
      <c r="H250" s="269" t="s">
        <v>1</v>
      </c>
      <c r="I250" s="271"/>
      <c r="J250" s="267"/>
      <c r="K250" s="267"/>
      <c r="L250" s="272"/>
      <c r="M250" s="273"/>
      <c r="N250" s="274"/>
      <c r="O250" s="274"/>
      <c r="P250" s="274"/>
      <c r="Q250" s="274"/>
      <c r="R250" s="274"/>
      <c r="S250" s="274"/>
      <c r="T250" s="27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76" t="s">
        <v>236</v>
      </c>
      <c r="AU250" s="276" t="s">
        <v>89</v>
      </c>
      <c r="AV250" s="13" t="s">
        <v>87</v>
      </c>
      <c r="AW250" s="13" t="s">
        <v>34</v>
      </c>
      <c r="AX250" s="13" t="s">
        <v>81</v>
      </c>
      <c r="AY250" s="276" t="s">
        <v>211</v>
      </c>
    </row>
    <row r="251" spans="1:51" s="14" customFormat="1" ht="12">
      <c r="A251" s="14"/>
      <c r="B251" s="277"/>
      <c r="C251" s="278"/>
      <c r="D251" s="268" t="s">
        <v>236</v>
      </c>
      <c r="E251" s="279" t="s">
        <v>1</v>
      </c>
      <c r="F251" s="280" t="s">
        <v>4264</v>
      </c>
      <c r="G251" s="278"/>
      <c r="H251" s="281">
        <v>88.66</v>
      </c>
      <c r="I251" s="282"/>
      <c r="J251" s="278"/>
      <c r="K251" s="278"/>
      <c r="L251" s="283"/>
      <c r="M251" s="284"/>
      <c r="N251" s="285"/>
      <c r="O251" s="285"/>
      <c r="P251" s="285"/>
      <c r="Q251" s="285"/>
      <c r="R251" s="285"/>
      <c r="S251" s="285"/>
      <c r="T251" s="286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87" t="s">
        <v>236</v>
      </c>
      <c r="AU251" s="287" t="s">
        <v>89</v>
      </c>
      <c r="AV251" s="14" t="s">
        <v>89</v>
      </c>
      <c r="AW251" s="14" t="s">
        <v>34</v>
      </c>
      <c r="AX251" s="14" t="s">
        <v>81</v>
      </c>
      <c r="AY251" s="287" t="s">
        <v>211</v>
      </c>
    </row>
    <row r="252" spans="1:51" s="15" customFormat="1" ht="12">
      <c r="A252" s="15"/>
      <c r="B252" s="295"/>
      <c r="C252" s="296"/>
      <c r="D252" s="268" t="s">
        <v>236</v>
      </c>
      <c r="E252" s="297" t="s">
        <v>1</v>
      </c>
      <c r="F252" s="298" t="s">
        <v>438</v>
      </c>
      <c r="G252" s="296"/>
      <c r="H252" s="299">
        <v>125.02</v>
      </c>
      <c r="I252" s="300"/>
      <c r="J252" s="296"/>
      <c r="K252" s="296"/>
      <c r="L252" s="301"/>
      <c r="M252" s="302"/>
      <c r="N252" s="303"/>
      <c r="O252" s="303"/>
      <c r="P252" s="303"/>
      <c r="Q252" s="303"/>
      <c r="R252" s="303"/>
      <c r="S252" s="303"/>
      <c r="T252" s="304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305" t="s">
        <v>236</v>
      </c>
      <c r="AU252" s="305" t="s">
        <v>89</v>
      </c>
      <c r="AV252" s="15" t="s">
        <v>100</v>
      </c>
      <c r="AW252" s="15" t="s">
        <v>34</v>
      </c>
      <c r="AX252" s="15" t="s">
        <v>87</v>
      </c>
      <c r="AY252" s="305" t="s">
        <v>211</v>
      </c>
    </row>
    <row r="253" spans="1:65" s="2" customFormat="1" ht="24.15" customHeight="1">
      <c r="A253" s="41"/>
      <c r="B253" s="42"/>
      <c r="C253" s="253" t="s">
        <v>621</v>
      </c>
      <c r="D253" s="253" t="s">
        <v>214</v>
      </c>
      <c r="E253" s="254" t="s">
        <v>1227</v>
      </c>
      <c r="F253" s="255" t="s">
        <v>1228</v>
      </c>
      <c r="G253" s="256" t="s">
        <v>507</v>
      </c>
      <c r="H253" s="257">
        <v>0.114</v>
      </c>
      <c r="I253" s="258"/>
      <c r="J253" s="259">
        <f>ROUND(I253*H253,2)</f>
        <v>0</v>
      </c>
      <c r="K253" s="260"/>
      <c r="L253" s="44"/>
      <c r="M253" s="261" t="s">
        <v>1</v>
      </c>
      <c r="N253" s="262" t="s">
        <v>46</v>
      </c>
      <c r="O253" s="94"/>
      <c r="P253" s="263">
        <f>O253*H253</f>
        <v>0</v>
      </c>
      <c r="Q253" s="263">
        <v>0</v>
      </c>
      <c r="R253" s="263">
        <f>Q253*H253</f>
        <v>0</v>
      </c>
      <c r="S253" s="263">
        <v>0</v>
      </c>
      <c r="T253" s="264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65" t="s">
        <v>528</v>
      </c>
      <c r="AT253" s="265" t="s">
        <v>214</v>
      </c>
      <c r="AU253" s="265" t="s">
        <v>89</v>
      </c>
      <c r="AY253" s="18" t="s">
        <v>211</v>
      </c>
      <c r="BE253" s="155">
        <f>IF(N253="základní",J253,0)</f>
        <v>0</v>
      </c>
      <c r="BF253" s="155">
        <f>IF(N253="snížená",J253,0)</f>
        <v>0</v>
      </c>
      <c r="BG253" s="155">
        <f>IF(N253="zákl. přenesená",J253,0)</f>
        <v>0</v>
      </c>
      <c r="BH253" s="155">
        <f>IF(N253="sníž. přenesená",J253,0)</f>
        <v>0</v>
      </c>
      <c r="BI253" s="155">
        <f>IF(N253="nulová",J253,0)</f>
        <v>0</v>
      </c>
      <c r="BJ253" s="18" t="s">
        <v>87</v>
      </c>
      <c r="BK253" s="155">
        <f>ROUND(I253*H253,2)</f>
        <v>0</v>
      </c>
      <c r="BL253" s="18" t="s">
        <v>528</v>
      </c>
      <c r="BM253" s="265" t="s">
        <v>4265</v>
      </c>
    </row>
    <row r="254" spans="1:63" s="12" customFormat="1" ht="22.8" customHeight="1">
      <c r="A254" s="12"/>
      <c r="B254" s="237"/>
      <c r="C254" s="238"/>
      <c r="D254" s="239" t="s">
        <v>80</v>
      </c>
      <c r="E254" s="251" t="s">
        <v>1841</v>
      </c>
      <c r="F254" s="251" t="s">
        <v>1842</v>
      </c>
      <c r="G254" s="238"/>
      <c r="H254" s="238"/>
      <c r="I254" s="241"/>
      <c r="J254" s="252">
        <f>BK254</f>
        <v>0</v>
      </c>
      <c r="K254" s="238"/>
      <c r="L254" s="243"/>
      <c r="M254" s="244"/>
      <c r="N254" s="245"/>
      <c r="O254" s="245"/>
      <c r="P254" s="246">
        <f>SUM(P255:P264)</f>
        <v>0</v>
      </c>
      <c r="Q254" s="245"/>
      <c r="R254" s="246">
        <f>SUM(R255:R264)</f>
        <v>0.21428928</v>
      </c>
      <c r="S254" s="245"/>
      <c r="T254" s="247">
        <f>SUM(T255:T264)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48" t="s">
        <v>89</v>
      </c>
      <c r="AT254" s="249" t="s">
        <v>80</v>
      </c>
      <c r="AU254" s="249" t="s">
        <v>87</v>
      </c>
      <c r="AY254" s="248" t="s">
        <v>211</v>
      </c>
      <c r="BK254" s="250">
        <f>SUM(BK255:BK264)</f>
        <v>0</v>
      </c>
    </row>
    <row r="255" spans="1:65" s="2" customFormat="1" ht="24.15" customHeight="1">
      <c r="A255" s="41"/>
      <c r="B255" s="42"/>
      <c r="C255" s="253" t="s">
        <v>627</v>
      </c>
      <c r="D255" s="253" t="s">
        <v>214</v>
      </c>
      <c r="E255" s="254" t="s">
        <v>4266</v>
      </c>
      <c r="F255" s="255" t="s">
        <v>4267</v>
      </c>
      <c r="G255" s="256" t="s">
        <v>269</v>
      </c>
      <c r="H255" s="257">
        <v>9.24</v>
      </c>
      <c r="I255" s="258"/>
      <c r="J255" s="259">
        <f>ROUND(I255*H255,2)</f>
        <v>0</v>
      </c>
      <c r="K255" s="260"/>
      <c r="L255" s="44"/>
      <c r="M255" s="261" t="s">
        <v>1</v>
      </c>
      <c r="N255" s="262" t="s">
        <v>46</v>
      </c>
      <c r="O255" s="94"/>
      <c r="P255" s="263">
        <f>O255*H255</f>
        <v>0</v>
      </c>
      <c r="Q255" s="263">
        <v>0.0001</v>
      </c>
      <c r="R255" s="263">
        <f>Q255*H255</f>
        <v>0.000924</v>
      </c>
      <c r="S255" s="263">
        <v>0</v>
      </c>
      <c r="T255" s="264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65" t="s">
        <v>528</v>
      </c>
      <c r="AT255" s="265" t="s">
        <v>214</v>
      </c>
      <c r="AU255" s="265" t="s">
        <v>89</v>
      </c>
      <c r="AY255" s="18" t="s">
        <v>211</v>
      </c>
      <c r="BE255" s="155">
        <f>IF(N255="základní",J255,0)</f>
        <v>0</v>
      </c>
      <c r="BF255" s="155">
        <f>IF(N255="snížená",J255,0)</f>
        <v>0</v>
      </c>
      <c r="BG255" s="155">
        <f>IF(N255="zákl. přenesená",J255,0)</f>
        <v>0</v>
      </c>
      <c r="BH255" s="155">
        <f>IF(N255="sníž. přenesená",J255,0)</f>
        <v>0</v>
      </c>
      <c r="BI255" s="155">
        <f>IF(N255="nulová",J255,0)</f>
        <v>0</v>
      </c>
      <c r="BJ255" s="18" t="s">
        <v>87</v>
      </c>
      <c r="BK255" s="155">
        <f>ROUND(I255*H255,2)</f>
        <v>0</v>
      </c>
      <c r="BL255" s="18" t="s">
        <v>528</v>
      </c>
      <c r="BM255" s="265" t="s">
        <v>4268</v>
      </c>
    </row>
    <row r="256" spans="1:51" s="14" customFormat="1" ht="12">
      <c r="A256" s="14"/>
      <c r="B256" s="277"/>
      <c r="C256" s="278"/>
      <c r="D256" s="268" t="s">
        <v>236</v>
      </c>
      <c r="E256" s="279" t="s">
        <v>1</v>
      </c>
      <c r="F256" s="280" t="s">
        <v>4269</v>
      </c>
      <c r="G256" s="278"/>
      <c r="H256" s="281">
        <v>9.24</v>
      </c>
      <c r="I256" s="282"/>
      <c r="J256" s="278"/>
      <c r="K256" s="278"/>
      <c r="L256" s="283"/>
      <c r="M256" s="284"/>
      <c r="N256" s="285"/>
      <c r="O256" s="285"/>
      <c r="P256" s="285"/>
      <c r="Q256" s="285"/>
      <c r="R256" s="285"/>
      <c r="S256" s="285"/>
      <c r="T256" s="28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87" t="s">
        <v>236</v>
      </c>
      <c r="AU256" s="287" t="s">
        <v>89</v>
      </c>
      <c r="AV256" s="14" t="s">
        <v>89</v>
      </c>
      <c r="AW256" s="14" t="s">
        <v>34</v>
      </c>
      <c r="AX256" s="14" t="s">
        <v>87</v>
      </c>
      <c r="AY256" s="287" t="s">
        <v>211</v>
      </c>
    </row>
    <row r="257" spans="1:65" s="2" customFormat="1" ht="16.5" customHeight="1">
      <c r="A257" s="41"/>
      <c r="B257" s="42"/>
      <c r="C257" s="317" t="s">
        <v>634</v>
      </c>
      <c r="D257" s="317" t="s">
        <v>589</v>
      </c>
      <c r="E257" s="318" t="s">
        <v>4270</v>
      </c>
      <c r="F257" s="319" t="s">
        <v>4271</v>
      </c>
      <c r="G257" s="320" t="s">
        <v>269</v>
      </c>
      <c r="H257" s="321">
        <v>9.2</v>
      </c>
      <c r="I257" s="322"/>
      <c r="J257" s="323">
        <f>ROUND(I257*H257,2)</f>
        <v>0</v>
      </c>
      <c r="K257" s="324"/>
      <c r="L257" s="325"/>
      <c r="M257" s="326" t="s">
        <v>1</v>
      </c>
      <c r="N257" s="327" t="s">
        <v>46</v>
      </c>
      <c r="O257" s="94"/>
      <c r="P257" s="263">
        <f>O257*H257</f>
        <v>0</v>
      </c>
      <c r="Q257" s="263">
        <v>0.02</v>
      </c>
      <c r="R257" s="263">
        <f>Q257*H257</f>
        <v>0.184</v>
      </c>
      <c r="S257" s="263">
        <v>0</v>
      </c>
      <c r="T257" s="264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65" t="s">
        <v>634</v>
      </c>
      <c r="AT257" s="265" t="s">
        <v>589</v>
      </c>
      <c r="AU257" s="265" t="s">
        <v>89</v>
      </c>
      <c r="AY257" s="18" t="s">
        <v>211</v>
      </c>
      <c r="BE257" s="155">
        <f>IF(N257="základní",J257,0)</f>
        <v>0</v>
      </c>
      <c r="BF257" s="155">
        <f>IF(N257="snížená",J257,0)</f>
        <v>0</v>
      </c>
      <c r="BG257" s="155">
        <f>IF(N257="zákl. přenesená",J257,0)</f>
        <v>0</v>
      </c>
      <c r="BH257" s="155">
        <f>IF(N257="sníž. přenesená",J257,0)</f>
        <v>0</v>
      </c>
      <c r="BI257" s="155">
        <f>IF(N257="nulová",J257,0)</f>
        <v>0</v>
      </c>
      <c r="BJ257" s="18" t="s">
        <v>87</v>
      </c>
      <c r="BK257" s="155">
        <f>ROUND(I257*H257,2)</f>
        <v>0</v>
      </c>
      <c r="BL257" s="18" t="s">
        <v>528</v>
      </c>
      <c r="BM257" s="265" t="s">
        <v>4272</v>
      </c>
    </row>
    <row r="258" spans="1:51" s="13" customFormat="1" ht="12">
      <c r="A258" s="13"/>
      <c r="B258" s="266"/>
      <c r="C258" s="267"/>
      <c r="D258" s="268" t="s">
        <v>236</v>
      </c>
      <c r="E258" s="269" t="s">
        <v>1</v>
      </c>
      <c r="F258" s="270" t="s">
        <v>2391</v>
      </c>
      <c r="G258" s="267"/>
      <c r="H258" s="269" t="s">
        <v>1</v>
      </c>
      <c r="I258" s="271"/>
      <c r="J258" s="267"/>
      <c r="K258" s="267"/>
      <c r="L258" s="272"/>
      <c r="M258" s="273"/>
      <c r="N258" s="274"/>
      <c r="O258" s="274"/>
      <c r="P258" s="274"/>
      <c r="Q258" s="274"/>
      <c r="R258" s="274"/>
      <c r="S258" s="274"/>
      <c r="T258" s="27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76" t="s">
        <v>236</v>
      </c>
      <c r="AU258" s="276" t="s">
        <v>89</v>
      </c>
      <c r="AV258" s="13" t="s">
        <v>87</v>
      </c>
      <c r="AW258" s="13" t="s">
        <v>34</v>
      </c>
      <c r="AX258" s="13" t="s">
        <v>81</v>
      </c>
      <c r="AY258" s="276" t="s">
        <v>211</v>
      </c>
    </row>
    <row r="259" spans="1:51" s="14" customFormat="1" ht="12">
      <c r="A259" s="14"/>
      <c r="B259" s="277"/>
      <c r="C259" s="278"/>
      <c r="D259" s="268" t="s">
        <v>236</v>
      </c>
      <c r="E259" s="279" t="s">
        <v>1</v>
      </c>
      <c r="F259" s="280" t="s">
        <v>4273</v>
      </c>
      <c r="G259" s="278"/>
      <c r="H259" s="281">
        <v>9.2</v>
      </c>
      <c r="I259" s="282"/>
      <c r="J259" s="278"/>
      <c r="K259" s="278"/>
      <c r="L259" s="283"/>
      <c r="M259" s="284"/>
      <c r="N259" s="285"/>
      <c r="O259" s="285"/>
      <c r="P259" s="285"/>
      <c r="Q259" s="285"/>
      <c r="R259" s="285"/>
      <c r="S259" s="285"/>
      <c r="T259" s="286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87" t="s">
        <v>236</v>
      </c>
      <c r="AU259" s="287" t="s">
        <v>89</v>
      </c>
      <c r="AV259" s="14" t="s">
        <v>89</v>
      </c>
      <c r="AW259" s="14" t="s">
        <v>34</v>
      </c>
      <c r="AX259" s="14" t="s">
        <v>87</v>
      </c>
      <c r="AY259" s="287" t="s">
        <v>211</v>
      </c>
    </row>
    <row r="260" spans="1:65" s="2" customFormat="1" ht="24.15" customHeight="1">
      <c r="A260" s="41"/>
      <c r="B260" s="42"/>
      <c r="C260" s="253" t="s">
        <v>649</v>
      </c>
      <c r="D260" s="253" t="s">
        <v>214</v>
      </c>
      <c r="E260" s="254" t="s">
        <v>1853</v>
      </c>
      <c r="F260" s="255" t="s">
        <v>4274</v>
      </c>
      <c r="G260" s="256" t="s">
        <v>1180</v>
      </c>
      <c r="H260" s="257">
        <v>419.504</v>
      </c>
      <c r="I260" s="258"/>
      <c r="J260" s="259">
        <f>ROUND(I260*H260,2)</f>
        <v>0</v>
      </c>
      <c r="K260" s="260"/>
      <c r="L260" s="44"/>
      <c r="M260" s="261" t="s">
        <v>1</v>
      </c>
      <c r="N260" s="262" t="s">
        <v>46</v>
      </c>
      <c r="O260" s="94"/>
      <c r="P260" s="263">
        <f>O260*H260</f>
        <v>0</v>
      </c>
      <c r="Q260" s="263">
        <v>7E-05</v>
      </c>
      <c r="R260" s="263">
        <f>Q260*H260</f>
        <v>0.029365279999999997</v>
      </c>
      <c r="S260" s="263">
        <v>0</v>
      </c>
      <c r="T260" s="264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65" t="s">
        <v>528</v>
      </c>
      <c r="AT260" s="265" t="s">
        <v>214</v>
      </c>
      <c r="AU260" s="265" t="s">
        <v>89</v>
      </c>
      <c r="AY260" s="18" t="s">
        <v>211</v>
      </c>
      <c r="BE260" s="155">
        <f>IF(N260="základní",J260,0)</f>
        <v>0</v>
      </c>
      <c r="BF260" s="155">
        <f>IF(N260="snížená",J260,0)</f>
        <v>0</v>
      </c>
      <c r="BG260" s="155">
        <f>IF(N260="zákl. přenesená",J260,0)</f>
        <v>0</v>
      </c>
      <c r="BH260" s="155">
        <f>IF(N260="sníž. přenesená",J260,0)</f>
        <v>0</v>
      </c>
      <c r="BI260" s="155">
        <f>IF(N260="nulová",J260,0)</f>
        <v>0</v>
      </c>
      <c r="BJ260" s="18" t="s">
        <v>87</v>
      </c>
      <c r="BK260" s="155">
        <f>ROUND(I260*H260,2)</f>
        <v>0</v>
      </c>
      <c r="BL260" s="18" t="s">
        <v>528</v>
      </c>
      <c r="BM260" s="265" t="s">
        <v>4275</v>
      </c>
    </row>
    <row r="261" spans="1:51" s="13" customFormat="1" ht="12">
      <c r="A261" s="13"/>
      <c r="B261" s="266"/>
      <c r="C261" s="267"/>
      <c r="D261" s="268" t="s">
        <v>236</v>
      </c>
      <c r="E261" s="269" t="s">
        <v>1</v>
      </c>
      <c r="F261" s="270" t="s">
        <v>4276</v>
      </c>
      <c r="G261" s="267"/>
      <c r="H261" s="269" t="s">
        <v>1</v>
      </c>
      <c r="I261" s="271"/>
      <c r="J261" s="267"/>
      <c r="K261" s="267"/>
      <c r="L261" s="272"/>
      <c r="M261" s="273"/>
      <c r="N261" s="274"/>
      <c r="O261" s="274"/>
      <c r="P261" s="274"/>
      <c r="Q261" s="274"/>
      <c r="R261" s="274"/>
      <c r="S261" s="274"/>
      <c r="T261" s="27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76" t="s">
        <v>236</v>
      </c>
      <c r="AU261" s="276" t="s">
        <v>89</v>
      </c>
      <c r="AV261" s="13" t="s">
        <v>87</v>
      </c>
      <c r="AW261" s="13" t="s">
        <v>34</v>
      </c>
      <c r="AX261" s="13" t="s">
        <v>81</v>
      </c>
      <c r="AY261" s="276" t="s">
        <v>211</v>
      </c>
    </row>
    <row r="262" spans="1:51" s="13" customFormat="1" ht="12">
      <c r="A262" s="13"/>
      <c r="B262" s="266"/>
      <c r="C262" s="267"/>
      <c r="D262" s="268" t="s">
        <v>236</v>
      </c>
      <c r="E262" s="269" t="s">
        <v>1</v>
      </c>
      <c r="F262" s="270" t="s">
        <v>4277</v>
      </c>
      <c r="G262" s="267"/>
      <c r="H262" s="269" t="s">
        <v>1</v>
      </c>
      <c r="I262" s="271"/>
      <c r="J262" s="267"/>
      <c r="K262" s="267"/>
      <c r="L262" s="272"/>
      <c r="M262" s="273"/>
      <c r="N262" s="274"/>
      <c r="O262" s="274"/>
      <c r="P262" s="274"/>
      <c r="Q262" s="274"/>
      <c r="R262" s="274"/>
      <c r="S262" s="274"/>
      <c r="T262" s="27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76" t="s">
        <v>236</v>
      </c>
      <c r="AU262" s="276" t="s">
        <v>89</v>
      </c>
      <c r="AV262" s="13" t="s">
        <v>87</v>
      </c>
      <c r="AW262" s="13" t="s">
        <v>34</v>
      </c>
      <c r="AX262" s="13" t="s">
        <v>81</v>
      </c>
      <c r="AY262" s="276" t="s">
        <v>211</v>
      </c>
    </row>
    <row r="263" spans="1:51" s="14" customFormat="1" ht="12">
      <c r="A263" s="14"/>
      <c r="B263" s="277"/>
      <c r="C263" s="278"/>
      <c r="D263" s="268" t="s">
        <v>236</v>
      </c>
      <c r="E263" s="279" t="s">
        <v>1</v>
      </c>
      <c r="F263" s="280" t="s">
        <v>4278</v>
      </c>
      <c r="G263" s="278"/>
      <c r="H263" s="281">
        <v>419.504</v>
      </c>
      <c r="I263" s="282"/>
      <c r="J263" s="278"/>
      <c r="K263" s="278"/>
      <c r="L263" s="283"/>
      <c r="M263" s="284"/>
      <c r="N263" s="285"/>
      <c r="O263" s="285"/>
      <c r="P263" s="285"/>
      <c r="Q263" s="285"/>
      <c r="R263" s="285"/>
      <c r="S263" s="285"/>
      <c r="T263" s="286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87" t="s">
        <v>236</v>
      </c>
      <c r="AU263" s="287" t="s">
        <v>89</v>
      </c>
      <c r="AV263" s="14" t="s">
        <v>89</v>
      </c>
      <c r="AW263" s="14" t="s">
        <v>34</v>
      </c>
      <c r="AX263" s="14" t="s">
        <v>87</v>
      </c>
      <c r="AY263" s="287" t="s">
        <v>211</v>
      </c>
    </row>
    <row r="264" spans="1:65" s="2" customFormat="1" ht="24.15" customHeight="1">
      <c r="A264" s="41"/>
      <c r="B264" s="42"/>
      <c r="C264" s="253" t="s">
        <v>669</v>
      </c>
      <c r="D264" s="253" t="s">
        <v>214</v>
      </c>
      <c r="E264" s="254" t="s">
        <v>4279</v>
      </c>
      <c r="F264" s="255" t="s">
        <v>4280</v>
      </c>
      <c r="G264" s="256" t="s">
        <v>507</v>
      </c>
      <c r="H264" s="257">
        <v>0.214</v>
      </c>
      <c r="I264" s="258"/>
      <c r="J264" s="259">
        <f>ROUND(I264*H264,2)</f>
        <v>0</v>
      </c>
      <c r="K264" s="260"/>
      <c r="L264" s="44"/>
      <c r="M264" s="261" t="s">
        <v>1</v>
      </c>
      <c r="N264" s="262" t="s">
        <v>46</v>
      </c>
      <c r="O264" s="94"/>
      <c r="P264" s="263">
        <f>O264*H264</f>
        <v>0</v>
      </c>
      <c r="Q264" s="263">
        <v>0</v>
      </c>
      <c r="R264" s="263">
        <f>Q264*H264</f>
        <v>0</v>
      </c>
      <c r="S264" s="263">
        <v>0</v>
      </c>
      <c r="T264" s="264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65" t="s">
        <v>528</v>
      </c>
      <c r="AT264" s="265" t="s">
        <v>214</v>
      </c>
      <c r="AU264" s="265" t="s">
        <v>89</v>
      </c>
      <c r="AY264" s="18" t="s">
        <v>211</v>
      </c>
      <c r="BE264" s="155">
        <f>IF(N264="základní",J264,0)</f>
        <v>0</v>
      </c>
      <c r="BF264" s="155">
        <f>IF(N264="snížená",J264,0)</f>
        <v>0</v>
      </c>
      <c r="BG264" s="155">
        <f>IF(N264="zákl. přenesená",J264,0)</f>
        <v>0</v>
      </c>
      <c r="BH264" s="155">
        <f>IF(N264="sníž. přenesená",J264,0)</f>
        <v>0</v>
      </c>
      <c r="BI264" s="155">
        <f>IF(N264="nulová",J264,0)</f>
        <v>0</v>
      </c>
      <c r="BJ264" s="18" t="s">
        <v>87</v>
      </c>
      <c r="BK264" s="155">
        <f>ROUND(I264*H264,2)</f>
        <v>0</v>
      </c>
      <c r="BL264" s="18" t="s">
        <v>528</v>
      </c>
      <c r="BM264" s="265" t="s">
        <v>4281</v>
      </c>
    </row>
    <row r="265" spans="1:63" s="12" customFormat="1" ht="22.8" customHeight="1">
      <c r="A265" s="12"/>
      <c r="B265" s="237"/>
      <c r="C265" s="238"/>
      <c r="D265" s="239" t="s">
        <v>80</v>
      </c>
      <c r="E265" s="251" t="s">
        <v>2696</v>
      </c>
      <c r="F265" s="251" t="s">
        <v>2697</v>
      </c>
      <c r="G265" s="238"/>
      <c r="H265" s="238"/>
      <c r="I265" s="241"/>
      <c r="J265" s="252">
        <f>BK265</f>
        <v>0</v>
      </c>
      <c r="K265" s="238"/>
      <c r="L265" s="243"/>
      <c r="M265" s="244"/>
      <c r="N265" s="245"/>
      <c r="O265" s="245"/>
      <c r="P265" s="246">
        <f>SUM(P266:P267)</f>
        <v>0</v>
      </c>
      <c r="Q265" s="245"/>
      <c r="R265" s="246">
        <f>SUM(R266:R267)</f>
        <v>0.008866</v>
      </c>
      <c r="S265" s="245"/>
      <c r="T265" s="247">
        <f>SUM(T266:T267)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48" t="s">
        <v>89</v>
      </c>
      <c r="AT265" s="249" t="s">
        <v>80</v>
      </c>
      <c r="AU265" s="249" t="s">
        <v>87</v>
      </c>
      <c r="AY265" s="248" t="s">
        <v>211</v>
      </c>
      <c r="BK265" s="250">
        <f>SUM(BK266:BK267)</f>
        <v>0</v>
      </c>
    </row>
    <row r="266" spans="1:65" s="2" customFormat="1" ht="24.15" customHeight="1">
      <c r="A266" s="41"/>
      <c r="B266" s="42"/>
      <c r="C266" s="253" t="s">
        <v>676</v>
      </c>
      <c r="D266" s="253" t="s">
        <v>214</v>
      </c>
      <c r="E266" s="254" t="s">
        <v>4282</v>
      </c>
      <c r="F266" s="255" t="s">
        <v>4283</v>
      </c>
      <c r="G266" s="256" t="s">
        <v>269</v>
      </c>
      <c r="H266" s="257">
        <v>88.66</v>
      </c>
      <c r="I266" s="258"/>
      <c r="J266" s="259">
        <f>ROUND(I266*H266,2)</f>
        <v>0</v>
      </c>
      <c r="K266" s="260"/>
      <c r="L266" s="44"/>
      <c r="M266" s="261" t="s">
        <v>1</v>
      </c>
      <c r="N266" s="262" t="s">
        <v>46</v>
      </c>
      <c r="O266" s="94"/>
      <c r="P266" s="263">
        <f>O266*H266</f>
        <v>0</v>
      </c>
      <c r="Q266" s="263">
        <v>0.0001</v>
      </c>
      <c r="R266" s="263">
        <f>Q266*H266</f>
        <v>0.008866</v>
      </c>
      <c r="S266" s="263">
        <v>0</v>
      </c>
      <c r="T266" s="264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65" t="s">
        <v>528</v>
      </c>
      <c r="AT266" s="265" t="s">
        <v>214</v>
      </c>
      <c r="AU266" s="265" t="s">
        <v>89</v>
      </c>
      <c r="AY266" s="18" t="s">
        <v>211</v>
      </c>
      <c r="BE266" s="155">
        <f>IF(N266="základní",J266,0)</f>
        <v>0</v>
      </c>
      <c r="BF266" s="155">
        <f>IF(N266="snížená",J266,0)</f>
        <v>0</v>
      </c>
      <c r="BG266" s="155">
        <f>IF(N266="zákl. přenesená",J266,0)</f>
        <v>0</v>
      </c>
      <c r="BH266" s="155">
        <f>IF(N266="sníž. přenesená",J266,0)</f>
        <v>0</v>
      </c>
      <c r="BI266" s="155">
        <f>IF(N266="nulová",J266,0)</f>
        <v>0</v>
      </c>
      <c r="BJ266" s="18" t="s">
        <v>87</v>
      </c>
      <c r="BK266" s="155">
        <f>ROUND(I266*H266,2)</f>
        <v>0</v>
      </c>
      <c r="BL266" s="18" t="s">
        <v>528</v>
      </c>
      <c r="BM266" s="265" t="s">
        <v>4284</v>
      </c>
    </row>
    <row r="267" spans="1:51" s="14" customFormat="1" ht="12">
      <c r="A267" s="14"/>
      <c r="B267" s="277"/>
      <c r="C267" s="278"/>
      <c r="D267" s="268" t="s">
        <v>236</v>
      </c>
      <c r="E267" s="279" t="s">
        <v>1</v>
      </c>
      <c r="F267" s="280" t="s">
        <v>4264</v>
      </c>
      <c r="G267" s="278"/>
      <c r="H267" s="281">
        <v>88.66</v>
      </c>
      <c r="I267" s="282"/>
      <c r="J267" s="278"/>
      <c r="K267" s="278"/>
      <c r="L267" s="283"/>
      <c r="M267" s="284"/>
      <c r="N267" s="285"/>
      <c r="O267" s="285"/>
      <c r="P267" s="285"/>
      <c r="Q267" s="285"/>
      <c r="R267" s="285"/>
      <c r="S267" s="285"/>
      <c r="T267" s="286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87" t="s">
        <v>236</v>
      </c>
      <c r="AU267" s="287" t="s">
        <v>89</v>
      </c>
      <c r="AV267" s="14" t="s">
        <v>89</v>
      </c>
      <c r="AW267" s="14" t="s">
        <v>34</v>
      </c>
      <c r="AX267" s="14" t="s">
        <v>87</v>
      </c>
      <c r="AY267" s="287" t="s">
        <v>211</v>
      </c>
    </row>
    <row r="268" spans="1:63" s="12" customFormat="1" ht="25.9" customHeight="1">
      <c r="A268" s="12"/>
      <c r="B268" s="237"/>
      <c r="C268" s="238"/>
      <c r="D268" s="239" t="s">
        <v>80</v>
      </c>
      <c r="E268" s="240" t="s">
        <v>4285</v>
      </c>
      <c r="F268" s="240" t="s">
        <v>4286</v>
      </c>
      <c r="G268" s="238"/>
      <c r="H268" s="238"/>
      <c r="I268" s="241"/>
      <c r="J268" s="242">
        <f>BK268</f>
        <v>0</v>
      </c>
      <c r="K268" s="238"/>
      <c r="L268" s="243"/>
      <c r="M268" s="244"/>
      <c r="N268" s="245"/>
      <c r="O268" s="245"/>
      <c r="P268" s="246">
        <f>SUM(P269:P276)</f>
        <v>0</v>
      </c>
      <c r="Q268" s="245"/>
      <c r="R268" s="246">
        <f>SUM(R269:R276)</f>
        <v>0.7</v>
      </c>
      <c r="S268" s="245"/>
      <c r="T268" s="247">
        <f>SUM(T269:T276)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48" t="s">
        <v>87</v>
      </c>
      <c r="AT268" s="249" t="s">
        <v>80</v>
      </c>
      <c r="AU268" s="249" t="s">
        <v>81</v>
      </c>
      <c r="AY268" s="248" t="s">
        <v>211</v>
      </c>
      <c r="BK268" s="250">
        <f>SUM(BK269:BK276)</f>
        <v>0</v>
      </c>
    </row>
    <row r="269" spans="1:65" s="2" customFormat="1" ht="16.5" customHeight="1">
      <c r="A269" s="41"/>
      <c r="B269" s="42"/>
      <c r="C269" s="253" t="s">
        <v>681</v>
      </c>
      <c r="D269" s="253" t="s">
        <v>214</v>
      </c>
      <c r="E269" s="254" t="s">
        <v>4287</v>
      </c>
      <c r="F269" s="255" t="s">
        <v>4288</v>
      </c>
      <c r="G269" s="256" t="s">
        <v>217</v>
      </c>
      <c r="H269" s="257">
        <v>1</v>
      </c>
      <c r="I269" s="258"/>
      <c r="J269" s="259">
        <f>ROUND(I269*H269,2)</f>
        <v>0</v>
      </c>
      <c r="K269" s="260"/>
      <c r="L269" s="44"/>
      <c r="M269" s="261" t="s">
        <v>1</v>
      </c>
      <c r="N269" s="262" t="s">
        <v>46</v>
      </c>
      <c r="O269" s="94"/>
      <c r="P269" s="263">
        <f>O269*H269</f>
        <v>0</v>
      </c>
      <c r="Q269" s="263">
        <v>0</v>
      </c>
      <c r="R269" s="263">
        <f>Q269*H269</f>
        <v>0</v>
      </c>
      <c r="S269" s="263">
        <v>0</v>
      </c>
      <c r="T269" s="264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65" t="s">
        <v>100</v>
      </c>
      <c r="AT269" s="265" t="s">
        <v>214</v>
      </c>
      <c r="AU269" s="265" t="s">
        <v>87</v>
      </c>
      <c r="AY269" s="18" t="s">
        <v>211</v>
      </c>
      <c r="BE269" s="155">
        <f>IF(N269="základní",J269,0)</f>
        <v>0</v>
      </c>
      <c r="BF269" s="155">
        <f>IF(N269="snížená",J269,0)</f>
        <v>0</v>
      </c>
      <c r="BG269" s="155">
        <f>IF(N269="zákl. přenesená",J269,0)</f>
        <v>0</v>
      </c>
      <c r="BH269" s="155">
        <f>IF(N269="sníž. přenesená",J269,0)</f>
        <v>0</v>
      </c>
      <c r="BI269" s="155">
        <f>IF(N269="nulová",J269,0)</f>
        <v>0</v>
      </c>
      <c r="BJ269" s="18" t="s">
        <v>87</v>
      </c>
      <c r="BK269" s="155">
        <f>ROUND(I269*H269,2)</f>
        <v>0</v>
      </c>
      <c r="BL269" s="18" t="s">
        <v>100</v>
      </c>
      <c r="BM269" s="265" t="s">
        <v>4289</v>
      </c>
    </row>
    <row r="270" spans="1:51" s="13" customFormat="1" ht="12">
      <c r="A270" s="13"/>
      <c r="B270" s="266"/>
      <c r="C270" s="267"/>
      <c r="D270" s="268" t="s">
        <v>236</v>
      </c>
      <c r="E270" s="269" t="s">
        <v>1</v>
      </c>
      <c r="F270" s="270" t="s">
        <v>4290</v>
      </c>
      <c r="G270" s="267"/>
      <c r="H270" s="269" t="s">
        <v>1</v>
      </c>
      <c r="I270" s="271"/>
      <c r="J270" s="267"/>
      <c r="K270" s="267"/>
      <c r="L270" s="272"/>
      <c r="M270" s="273"/>
      <c r="N270" s="274"/>
      <c r="O270" s="274"/>
      <c r="P270" s="274"/>
      <c r="Q270" s="274"/>
      <c r="R270" s="274"/>
      <c r="S270" s="274"/>
      <c r="T270" s="27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76" t="s">
        <v>236</v>
      </c>
      <c r="AU270" s="276" t="s">
        <v>87</v>
      </c>
      <c r="AV270" s="13" t="s">
        <v>87</v>
      </c>
      <c r="AW270" s="13" t="s">
        <v>34</v>
      </c>
      <c r="AX270" s="13" t="s">
        <v>81</v>
      </c>
      <c r="AY270" s="276" t="s">
        <v>211</v>
      </c>
    </row>
    <row r="271" spans="1:51" s="13" customFormat="1" ht="12">
      <c r="A271" s="13"/>
      <c r="B271" s="266"/>
      <c r="C271" s="267"/>
      <c r="D271" s="268" t="s">
        <v>236</v>
      </c>
      <c r="E271" s="269" t="s">
        <v>1</v>
      </c>
      <c r="F271" s="270" t="s">
        <v>4291</v>
      </c>
      <c r="G271" s="267"/>
      <c r="H271" s="269" t="s">
        <v>1</v>
      </c>
      <c r="I271" s="271"/>
      <c r="J271" s="267"/>
      <c r="K271" s="267"/>
      <c r="L271" s="272"/>
      <c r="M271" s="273"/>
      <c r="N271" s="274"/>
      <c r="O271" s="274"/>
      <c r="P271" s="274"/>
      <c r="Q271" s="274"/>
      <c r="R271" s="274"/>
      <c r="S271" s="274"/>
      <c r="T271" s="27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76" t="s">
        <v>236</v>
      </c>
      <c r="AU271" s="276" t="s">
        <v>87</v>
      </c>
      <c r="AV271" s="13" t="s">
        <v>87</v>
      </c>
      <c r="AW271" s="13" t="s">
        <v>34</v>
      </c>
      <c r="AX271" s="13" t="s">
        <v>81</v>
      </c>
      <c r="AY271" s="276" t="s">
        <v>211</v>
      </c>
    </row>
    <row r="272" spans="1:51" s="14" customFormat="1" ht="12">
      <c r="A272" s="14"/>
      <c r="B272" s="277"/>
      <c r="C272" s="278"/>
      <c r="D272" s="268" t="s">
        <v>236</v>
      </c>
      <c r="E272" s="279" t="s">
        <v>1</v>
      </c>
      <c r="F272" s="280" t="s">
        <v>87</v>
      </c>
      <c r="G272" s="278"/>
      <c r="H272" s="281">
        <v>1</v>
      </c>
      <c r="I272" s="282"/>
      <c r="J272" s="278"/>
      <c r="K272" s="278"/>
      <c r="L272" s="283"/>
      <c r="M272" s="284"/>
      <c r="N272" s="285"/>
      <c r="O272" s="285"/>
      <c r="P272" s="285"/>
      <c r="Q272" s="285"/>
      <c r="R272" s="285"/>
      <c r="S272" s="285"/>
      <c r="T272" s="286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87" t="s">
        <v>236</v>
      </c>
      <c r="AU272" s="287" t="s">
        <v>87</v>
      </c>
      <c r="AV272" s="14" t="s">
        <v>89</v>
      </c>
      <c r="AW272" s="14" t="s">
        <v>34</v>
      </c>
      <c r="AX272" s="14" t="s">
        <v>87</v>
      </c>
      <c r="AY272" s="287" t="s">
        <v>211</v>
      </c>
    </row>
    <row r="273" spans="1:65" s="2" customFormat="1" ht="16.5" customHeight="1">
      <c r="A273" s="41"/>
      <c r="B273" s="42"/>
      <c r="C273" s="317" t="s">
        <v>685</v>
      </c>
      <c r="D273" s="317" t="s">
        <v>589</v>
      </c>
      <c r="E273" s="318" t="s">
        <v>4292</v>
      </c>
      <c r="F273" s="319" t="s">
        <v>4293</v>
      </c>
      <c r="G273" s="320" t="s">
        <v>702</v>
      </c>
      <c r="H273" s="321">
        <v>5</v>
      </c>
      <c r="I273" s="322"/>
      <c r="J273" s="323">
        <f>ROUND(I273*H273,2)</f>
        <v>0</v>
      </c>
      <c r="K273" s="324"/>
      <c r="L273" s="325"/>
      <c r="M273" s="326" t="s">
        <v>1</v>
      </c>
      <c r="N273" s="327" t="s">
        <v>46</v>
      </c>
      <c r="O273" s="94"/>
      <c r="P273" s="263">
        <f>O273*H273</f>
        <v>0</v>
      </c>
      <c r="Q273" s="263">
        <v>0.1</v>
      </c>
      <c r="R273" s="263">
        <f>Q273*H273</f>
        <v>0.5</v>
      </c>
      <c r="S273" s="263">
        <v>0</v>
      </c>
      <c r="T273" s="264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65" t="s">
        <v>247</v>
      </c>
      <c r="AT273" s="265" t="s">
        <v>589</v>
      </c>
      <c r="AU273" s="265" t="s">
        <v>87</v>
      </c>
      <c r="AY273" s="18" t="s">
        <v>211</v>
      </c>
      <c r="BE273" s="155">
        <f>IF(N273="základní",J273,0)</f>
        <v>0</v>
      </c>
      <c r="BF273" s="155">
        <f>IF(N273="snížená",J273,0)</f>
        <v>0</v>
      </c>
      <c r="BG273" s="155">
        <f>IF(N273="zákl. přenesená",J273,0)</f>
        <v>0</v>
      </c>
      <c r="BH273" s="155">
        <f>IF(N273="sníž. přenesená",J273,0)</f>
        <v>0</v>
      </c>
      <c r="BI273" s="155">
        <f>IF(N273="nulová",J273,0)</f>
        <v>0</v>
      </c>
      <c r="BJ273" s="18" t="s">
        <v>87</v>
      </c>
      <c r="BK273" s="155">
        <f>ROUND(I273*H273,2)</f>
        <v>0</v>
      </c>
      <c r="BL273" s="18" t="s">
        <v>100</v>
      </c>
      <c r="BM273" s="265" t="s">
        <v>4294</v>
      </c>
    </row>
    <row r="274" spans="1:51" s="14" customFormat="1" ht="12">
      <c r="A274" s="14"/>
      <c r="B274" s="277"/>
      <c r="C274" s="278"/>
      <c r="D274" s="268" t="s">
        <v>236</v>
      </c>
      <c r="E274" s="279" t="s">
        <v>1</v>
      </c>
      <c r="F274" s="280" t="s">
        <v>105</v>
      </c>
      <c r="G274" s="278"/>
      <c r="H274" s="281">
        <v>5</v>
      </c>
      <c r="I274" s="282"/>
      <c r="J274" s="278"/>
      <c r="K274" s="278"/>
      <c r="L274" s="283"/>
      <c r="M274" s="284"/>
      <c r="N274" s="285"/>
      <c r="O274" s="285"/>
      <c r="P274" s="285"/>
      <c r="Q274" s="285"/>
      <c r="R274" s="285"/>
      <c r="S274" s="285"/>
      <c r="T274" s="286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87" t="s">
        <v>236</v>
      </c>
      <c r="AU274" s="287" t="s">
        <v>87</v>
      </c>
      <c r="AV274" s="14" t="s">
        <v>89</v>
      </c>
      <c r="AW274" s="14" t="s">
        <v>34</v>
      </c>
      <c r="AX274" s="14" t="s">
        <v>87</v>
      </c>
      <c r="AY274" s="287" t="s">
        <v>211</v>
      </c>
    </row>
    <row r="275" spans="1:65" s="2" customFormat="1" ht="16.5" customHeight="1">
      <c r="A275" s="41"/>
      <c r="B275" s="42"/>
      <c r="C275" s="317" t="s">
        <v>690</v>
      </c>
      <c r="D275" s="317" t="s">
        <v>589</v>
      </c>
      <c r="E275" s="318" t="s">
        <v>4295</v>
      </c>
      <c r="F275" s="319" t="s">
        <v>4296</v>
      </c>
      <c r="G275" s="320" t="s">
        <v>217</v>
      </c>
      <c r="H275" s="321">
        <v>2</v>
      </c>
      <c r="I275" s="322"/>
      <c r="J275" s="323">
        <f>ROUND(I275*H275,2)</f>
        <v>0</v>
      </c>
      <c r="K275" s="324"/>
      <c r="L275" s="325"/>
      <c r="M275" s="326" t="s">
        <v>1</v>
      </c>
      <c r="N275" s="327" t="s">
        <v>46</v>
      </c>
      <c r="O275" s="94"/>
      <c r="P275" s="263">
        <f>O275*H275</f>
        <v>0</v>
      </c>
      <c r="Q275" s="263">
        <v>0.1</v>
      </c>
      <c r="R275" s="263">
        <f>Q275*H275</f>
        <v>0.2</v>
      </c>
      <c r="S275" s="263">
        <v>0</v>
      </c>
      <c r="T275" s="264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65" t="s">
        <v>247</v>
      </c>
      <c r="AT275" s="265" t="s">
        <v>589</v>
      </c>
      <c r="AU275" s="265" t="s">
        <v>87</v>
      </c>
      <c r="AY275" s="18" t="s">
        <v>211</v>
      </c>
      <c r="BE275" s="155">
        <f>IF(N275="základní",J275,0)</f>
        <v>0</v>
      </c>
      <c r="BF275" s="155">
        <f>IF(N275="snížená",J275,0)</f>
        <v>0</v>
      </c>
      <c r="BG275" s="155">
        <f>IF(N275="zákl. přenesená",J275,0)</f>
        <v>0</v>
      </c>
      <c r="BH275" s="155">
        <f>IF(N275="sníž. přenesená",J275,0)</f>
        <v>0</v>
      </c>
      <c r="BI275" s="155">
        <f>IF(N275="nulová",J275,0)</f>
        <v>0</v>
      </c>
      <c r="BJ275" s="18" t="s">
        <v>87</v>
      </c>
      <c r="BK275" s="155">
        <f>ROUND(I275*H275,2)</f>
        <v>0</v>
      </c>
      <c r="BL275" s="18" t="s">
        <v>100</v>
      </c>
      <c r="BM275" s="265" t="s">
        <v>4297</v>
      </c>
    </row>
    <row r="276" spans="1:51" s="14" customFormat="1" ht="12">
      <c r="A276" s="14"/>
      <c r="B276" s="277"/>
      <c r="C276" s="278"/>
      <c r="D276" s="268" t="s">
        <v>236</v>
      </c>
      <c r="E276" s="279" t="s">
        <v>1</v>
      </c>
      <c r="F276" s="280" t="s">
        <v>89</v>
      </c>
      <c r="G276" s="278"/>
      <c r="H276" s="281">
        <v>2</v>
      </c>
      <c r="I276" s="282"/>
      <c r="J276" s="278"/>
      <c r="K276" s="278"/>
      <c r="L276" s="283"/>
      <c r="M276" s="328"/>
      <c r="N276" s="329"/>
      <c r="O276" s="329"/>
      <c r="P276" s="329"/>
      <c r="Q276" s="329"/>
      <c r="R276" s="329"/>
      <c r="S276" s="329"/>
      <c r="T276" s="330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87" t="s">
        <v>236</v>
      </c>
      <c r="AU276" s="287" t="s">
        <v>87</v>
      </c>
      <c r="AV276" s="14" t="s">
        <v>89</v>
      </c>
      <c r="AW276" s="14" t="s">
        <v>34</v>
      </c>
      <c r="AX276" s="14" t="s">
        <v>87</v>
      </c>
      <c r="AY276" s="287" t="s">
        <v>211</v>
      </c>
    </row>
    <row r="277" spans="1:31" s="2" customFormat="1" ht="6.95" customHeight="1">
      <c r="A277" s="41"/>
      <c r="B277" s="69"/>
      <c r="C277" s="70"/>
      <c r="D277" s="70"/>
      <c r="E277" s="70"/>
      <c r="F277" s="70"/>
      <c r="G277" s="70"/>
      <c r="H277" s="70"/>
      <c r="I277" s="70"/>
      <c r="J277" s="70"/>
      <c r="K277" s="70"/>
      <c r="L277" s="44"/>
      <c r="M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</row>
  </sheetData>
  <sheetProtection password="CC35" sheet="1" objects="1" scenarios="1" formatColumns="0" formatRows="0" autoFilter="0"/>
  <autoFilter ref="C144:K276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15:F115"/>
    <mergeCell ref="D116:F116"/>
    <mergeCell ref="D117:F117"/>
    <mergeCell ref="D118:F118"/>
    <mergeCell ref="D119:F119"/>
    <mergeCell ref="E131:H131"/>
    <mergeCell ref="E135:H135"/>
    <mergeCell ref="E133:H133"/>
    <mergeCell ref="E137:H13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142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</row>
    <row r="4" spans="2:4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175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4298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6. 9. 2021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177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J108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ROUND((SUM(BE108:BE115)+SUM(BE139:BE170)),2)</f>
        <v>0</v>
      </c>
      <c r="G39" s="41"/>
      <c r="H39" s="41"/>
      <c r="I39" s="182">
        <v>0.21</v>
      </c>
      <c r="J39" s="181">
        <f>ROUND(((SUM(BE108:BE115)+SUM(BE139:BE170))*I39),2)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ROUND((SUM(BF108:BF115)+SUM(BF139:BF170)),2)</f>
        <v>0</v>
      </c>
      <c r="G40" s="41"/>
      <c r="H40" s="41"/>
      <c r="I40" s="182">
        <v>0.15</v>
      </c>
      <c r="J40" s="181">
        <f>ROUND(((SUM(BF108:BF115)+SUM(BF139:BF170))*I40),2)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ROUND((SUM(BG108:BG115)+SUM(BG139:BG170)),2)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ROUND((SUM(BH108:BH115)+SUM(BH139:BH170)),2)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ROUND((SUM(BI108:BI115)+SUM(BI139:BI170)),2)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175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222/2021/KCga - Vybavení gastroprovozu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6. 9. 2021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J139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413</v>
      </c>
      <c r="E101" s="209"/>
      <c r="F101" s="209"/>
      <c r="G101" s="209"/>
      <c r="H101" s="209"/>
      <c r="I101" s="209"/>
      <c r="J101" s="210">
        <f>J140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4299</v>
      </c>
      <c r="E102" s="214"/>
      <c r="F102" s="214"/>
      <c r="G102" s="214"/>
      <c r="H102" s="214"/>
      <c r="I102" s="214"/>
      <c r="J102" s="215">
        <f>J141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4300</v>
      </c>
      <c r="E103" s="214"/>
      <c r="F103" s="214"/>
      <c r="G103" s="214"/>
      <c r="H103" s="214"/>
      <c r="I103" s="214"/>
      <c r="J103" s="215">
        <f>J155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2"/>
      <c r="C104" s="135"/>
      <c r="D104" s="213" t="s">
        <v>4301</v>
      </c>
      <c r="E104" s="214"/>
      <c r="F104" s="214"/>
      <c r="G104" s="214"/>
      <c r="H104" s="214"/>
      <c r="I104" s="214"/>
      <c r="J104" s="215">
        <f>J163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212"/>
      <c r="C105" s="135"/>
      <c r="D105" s="213" t="s">
        <v>4302</v>
      </c>
      <c r="E105" s="214"/>
      <c r="F105" s="214"/>
      <c r="G105" s="214"/>
      <c r="H105" s="214"/>
      <c r="I105" s="214"/>
      <c r="J105" s="215">
        <f>J164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4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66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1" s="2" customFormat="1" ht="6.95" customHeight="1">
      <c r="A107" s="41"/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66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31" s="2" customFormat="1" ht="29.25" customHeight="1">
      <c r="A108" s="41"/>
      <c r="B108" s="42"/>
      <c r="C108" s="205" t="s">
        <v>189</v>
      </c>
      <c r="D108" s="43"/>
      <c r="E108" s="43"/>
      <c r="F108" s="43"/>
      <c r="G108" s="43"/>
      <c r="H108" s="43"/>
      <c r="I108" s="43"/>
      <c r="J108" s="217">
        <f>ROUND(J109+J110+J111+J112+J113+J114,2)</f>
        <v>0</v>
      </c>
      <c r="K108" s="43"/>
      <c r="L108" s="66"/>
      <c r="N108" s="218" t="s">
        <v>45</v>
      </c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</row>
    <row r="109" spans="1:65" s="2" customFormat="1" ht="18" customHeight="1">
      <c r="A109" s="41"/>
      <c r="B109" s="42"/>
      <c r="C109" s="43"/>
      <c r="D109" s="156" t="s">
        <v>190</v>
      </c>
      <c r="E109" s="151"/>
      <c r="F109" s="151"/>
      <c r="G109" s="43"/>
      <c r="H109" s="43"/>
      <c r="I109" s="43"/>
      <c r="J109" s="152">
        <v>0</v>
      </c>
      <c r="K109" s="43"/>
      <c r="L109" s="219"/>
      <c r="M109" s="220"/>
      <c r="N109" s="221" t="s">
        <v>46</v>
      </c>
      <c r="O109" s="220"/>
      <c r="P109" s="220"/>
      <c r="Q109" s="220"/>
      <c r="R109" s="220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3" t="s">
        <v>104</v>
      </c>
      <c r="AZ109" s="220"/>
      <c r="BA109" s="220"/>
      <c r="BB109" s="220"/>
      <c r="BC109" s="220"/>
      <c r="BD109" s="220"/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223" t="s">
        <v>87</v>
      </c>
      <c r="BK109" s="220"/>
      <c r="BL109" s="220"/>
      <c r="BM109" s="220"/>
    </row>
    <row r="110" spans="1:65" s="2" customFormat="1" ht="18" customHeight="1">
      <c r="A110" s="41"/>
      <c r="B110" s="42"/>
      <c r="C110" s="43"/>
      <c r="D110" s="156" t="s">
        <v>191</v>
      </c>
      <c r="E110" s="151"/>
      <c r="F110" s="151"/>
      <c r="G110" s="43"/>
      <c r="H110" s="43"/>
      <c r="I110" s="43"/>
      <c r="J110" s="152">
        <v>0</v>
      </c>
      <c r="K110" s="43"/>
      <c r="L110" s="219"/>
      <c r="M110" s="220"/>
      <c r="N110" s="221" t="s">
        <v>46</v>
      </c>
      <c r="O110" s="220"/>
      <c r="P110" s="220"/>
      <c r="Q110" s="220"/>
      <c r="R110" s="220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3" t="s">
        <v>104</v>
      </c>
      <c r="AZ110" s="220"/>
      <c r="BA110" s="220"/>
      <c r="BB110" s="220"/>
      <c r="BC110" s="220"/>
      <c r="BD110" s="220"/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23" t="s">
        <v>87</v>
      </c>
      <c r="BK110" s="220"/>
      <c r="BL110" s="220"/>
      <c r="BM110" s="220"/>
    </row>
    <row r="111" spans="1:65" s="2" customFormat="1" ht="18" customHeight="1">
      <c r="A111" s="41"/>
      <c r="B111" s="42"/>
      <c r="C111" s="43"/>
      <c r="D111" s="156" t="s">
        <v>192</v>
      </c>
      <c r="E111" s="151"/>
      <c r="F111" s="151"/>
      <c r="G111" s="43"/>
      <c r="H111" s="43"/>
      <c r="I111" s="43"/>
      <c r="J111" s="152">
        <v>0</v>
      </c>
      <c r="K111" s="43"/>
      <c r="L111" s="219"/>
      <c r="M111" s="220"/>
      <c r="N111" s="221" t="s">
        <v>46</v>
      </c>
      <c r="O111" s="220"/>
      <c r="P111" s="220"/>
      <c r="Q111" s="220"/>
      <c r="R111" s="220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3" t="s">
        <v>104</v>
      </c>
      <c r="AZ111" s="220"/>
      <c r="BA111" s="220"/>
      <c r="BB111" s="220"/>
      <c r="BC111" s="220"/>
      <c r="BD111" s="220"/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223" t="s">
        <v>87</v>
      </c>
      <c r="BK111" s="220"/>
      <c r="BL111" s="220"/>
      <c r="BM111" s="220"/>
    </row>
    <row r="112" spans="1:65" s="2" customFormat="1" ht="18" customHeight="1">
      <c r="A112" s="41"/>
      <c r="B112" s="42"/>
      <c r="C112" s="43"/>
      <c r="D112" s="156" t="s">
        <v>193</v>
      </c>
      <c r="E112" s="151"/>
      <c r="F112" s="151"/>
      <c r="G112" s="43"/>
      <c r="H112" s="43"/>
      <c r="I112" s="43"/>
      <c r="J112" s="152">
        <v>0</v>
      </c>
      <c r="K112" s="43"/>
      <c r="L112" s="219"/>
      <c r="M112" s="220"/>
      <c r="N112" s="221" t="s">
        <v>46</v>
      </c>
      <c r="O112" s="220"/>
      <c r="P112" s="220"/>
      <c r="Q112" s="220"/>
      <c r="R112" s="220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3" t="s">
        <v>104</v>
      </c>
      <c r="AZ112" s="220"/>
      <c r="BA112" s="220"/>
      <c r="BB112" s="220"/>
      <c r="BC112" s="220"/>
      <c r="BD112" s="220"/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223" t="s">
        <v>87</v>
      </c>
      <c r="BK112" s="220"/>
      <c r="BL112" s="220"/>
      <c r="BM112" s="220"/>
    </row>
    <row r="113" spans="1:65" s="2" customFormat="1" ht="18" customHeight="1">
      <c r="A113" s="41"/>
      <c r="B113" s="42"/>
      <c r="C113" s="43"/>
      <c r="D113" s="156" t="s">
        <v>194</v>
      </c>
      <c r="E113" s="151"/>
      <c r="F113" s="151"/>
      <c r="G113" s="43"/>
      <c r="H113" s="43"/>
      <c r="I113" s="43"/>
      <c r="J113" s="152">
        <v>0</v>
      </c>
      <c r="K113" s="43"/>
      <c r="L113" s="219"/>
      <c r="M113" s="220"/>
      <c r="N113" s="221" t="s">
        <v>46</v>
      </c>
      <c r="O113" s="220"/>
      <c r="P113" s="220"/>
      <c r="Q113" s="220"/>
      <c r="R113" s="220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3" t="s">
        <v>104</v>
      </c>
      <c r="AZ113" s="220"/>
      <c r="BA113" s="220"/>
      <c r="BB113" s="220"/>
      <c r="BC113" s="220"/>
      <c r="BD113" s="220"/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223" t="s">
        <v>87</v>
      </c>
      <c r="BK113" s="220"/>
      <c r="BL113" s="220"/>
      <c r="BM113" s="220"/>
    </row>
    <row r="114" spans="1:65" s="2" customFormat="1" ht="18" customHeight="1">
      <c r="A114" s="41"/>
      <c r="B114" s="42"/>
      <c r="C114" s="43"/>
      <c r="D114" s="151" t="s">
        <v>195</v>
      </c>
      <c r="E114" s="43"/>
      <c r="F114" s="43"/>
      <c r="G114" s="43"/>
      <c r="H114" s="43"/>
      <c r="I114" s="43"/>
      <c r="J114" s="152">
        <f>ROUND(J34*T114,2)</f>
        <v>0</v>
      </c>
      <c r="K114" s="43"/>
      <c r="L114" s="219"/>
      <c r="M114" s="220"/>
      <c r="N114" s="221" t="s">
        <v>46</v>
      </c>
      <c r="O114" s="220"/>
      <c r="P114" s="220"/>
      <c r="Q114" s="220"/>
      <c r="R114" s="220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0"/>
      <c r="AG114" s="220"/>
      <c r="AH114" s="220"/>
      <c r="AI114" s="220"/>
      <c r="AJ114" s="220"/>
      <c r="AK114" s="220"/>
      <c r="AL114" s="220"/>
      <c r="AM114" s="220"/>
      <c r="AN114" s="220"/>
      <c r="AO114" s="220"/>
      <c r="AP114" s="220"/>
      <c r="AQ114" s="220"/>
      <c r="AR114" s="220"/>
      <c r="AS114" s="220"/>
      <c r="AT114" s="220"/>
      <c r="AU114" s="220"/>
      <c r="AV114" s="220"/>
      <c r="AW114" s="220"/>
      <c r="AX114" s="220"/>
      <c r="AY114" s="223" t="s">
        <v>196</v>
      </c>
      <c r="AZ114" s="220"/>
      <c r="BA114" s="220"/>
      <c r="BB114" s="220"/>
      <c r="BC114" s="220"/>
      <c r="BD114" s="220"/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223" t="s">
        <v>87</v>
      </c>
      <c r="BK114" s="220"/>
      <c r="BL114" s="220"/>
      <c r="BM114" s="220"/>
    </row>
    <row r="115" spans="1:31" s="2" customFormat="1" ht="12">
      <c r="A115" s="41"/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29.25" customHeight="1">
      <c r="A116" s="41"/>
      <c r="B116" s="42"/>
      <c r="C116" s="159" t="s">
        <v>169</v>
      </c>
      <c r="D116" s="160"/>
      <c r="E116" s="160"/>
      <c r="F116" s="160"/>
      <c r="G116" s="160"/>
      <c r="H116" s="160"/>
      <c r="I116" s="160"/>
      <c r="J116" s="161">
        <f>ROUND(J100+J108,2)</f>
        <v>0</v>
      </c>
      <c r="K116" s="160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17" spans="1:31" s="2" customFormat="1" ht="6.95" customHeight="1">
      <c r="A117" s="41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6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21" spans="1:31" s="2" customFormat="1" ht="6.95" customHeight="1">
      <c r="A121" s="41"/>
      <c r="B121" s="71"/>
      <c r="C121" s="72"/>
      <c r="D121" s="72"/>
      <c r="E121" s="72"/>
      <c r="F121" s="72"/>
      <c r="G121" s="72"/>
      <c r="H121" s="72"/>
      <c r="I121" s="72"/>
      <c r="J121" s="72"/>
      <c r="K121" s="72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24.95" customHeight="1">
      <c r="A122" s="41"/>
      <c r="B122" s="42"/>
      <c r="C122" s="24" t="s">
        <v>197</v>
      </c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6.95" customHeight="1">
      <c r="A123" s="41"/>
      <c r="B123" s="42"/>
      <c r="C123" s="43"/>
      <c r="D123" s="43"/>
      <c r="E123" s="43"/>
      <c r="F123" s="43"/>
      <c r="G123" s="43"/>
      <c r="H123" s="4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12" customHeight="1">
      <c r="A124" s="41"/>
      <c r="B124" s="42"/>
      <c r="C124" s="33" t="s">
        <v>16</v>
      </c>
      <c r="D124" s="43"/>
      <c r="E124" s="43"/>
      <c r="F124" s="43"/>
      <c r="G124" s="43"/>
      <c r="H124" s="4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2" customFormat="1" ht="16.5" customHeight="1">
      <c r="A125" s="41"/>
      <c r="B125" s="42"/>
      <c r="C125" s="43"/>
      <c r="D125" s="43"/>
      <c r="E125" s="201" t="str">
        <f>E7</f>
        <v>Komunitní centrum Jahodnice - rozdělení do etap .I.etapa</v>
      </c>
      <c r="F125" s="33"/>
      <c r="G125" s="33"/>
      <c r="H125" s="33"/>
      <c r="I125" s="43"/>
      <c r="J125" s="43"/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2:12" s="1" customFormat="1" ht="12" customHeight="1">
      <c r="B126" s="22"/>
      <c r="C126" s="33" t="s">
        <v>171</v>
      </c>
      <c r="D126" s="23"/>
      <c r="E126" s="23"/>
      <c r="F126" s="23"/>
      <c r="G126" s="23"/>
      <c r="H126" s="23"/>
      <c r="I126" s="23"/>
      <c r="J126" s="23"/>
      <c r="K126" s="23"/>
      <c r="L126" s="21"/>
    </row>
    <row r="127" spans="2:12" s="1" customFormat="1" ht="23.25" customHeight="1">
      <c r="B127" s="22"/>
      <c r="C127" s="23"/>
      <c r="D127" s="23"/>
      <c r="E127" s="201" t="s">
        <v>172</v>
      </c>
      <c r="F127" s="23"/>
      <c r="G127" s="23"/>
      <c r="H127" s="23"/>
      <c r="I127" s="23"/>
      <c r="J127" s="23"/>
      <c r="K127" s="23"/>
      <c r="L127" s="21"/>
    </row>
    <row r="128" spans="2:12" s="1" customFormat="1" ht="12" customHeight="1">
      <c r="B128" s="22"/>
      <c r="C128" s="33" t="s">
        <v>173</v>
      </c>
      <c r="D128" s="23"/>
      <c r="E128" s="23"/>
      <c r="F128" s="23"/>
      <c r="G128" s="23"/>
      <c r="H128" s="23"/>
      <c r="I128" s="23"/>
      <c r="J128" s="23"/>
      <c r="K128" s="23"/>
      <c r="L128" s="21"/>
    </row>
    <row r="129" spans="1:31" s="2" customFormat="1" ht="16.5" customHeight="1">
      <c r="A129" s="41"/>
      <c r="B129" s="42"/>
      <c r="C129" s="43"/>
      <c r="D129" s="43"/>
      <c r="E129" s="202" t="s">
        <v>174</v>
      </c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2" customHeight="1">
      <c r="A130" s="41"/>
      <c r="B130" s="42"/>
      <c r="C130" s="33" t="s">
        <v>175</v>
      </c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6.5" customHeight="1">
      <c r="A131" s="41"/>
      <c r="B131" s="42"/>
      <c r="C131" s="43"/>
      <c r="D131" s="43"/>
      <c r="E131" s="79" t="str">
        <f>E13</f>
        <v>222/2021/KCga - Vybavení gastroprovozu</v>
      </c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6.95" customHeight="1">
      <c r="A132" s="41"/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12" customHeight="1">
      <c r="A133" s="41"/>
      <c r="B133" s="42"/>
      <c r="C133" s="33" t="s">
        <v>20</v>
      </c>
      <c r="D133" s="43"/>
      <c r="E133" s="43"/>
      <c r="F133" s="28" t="str">
        <f>F16</f>
        <v>Baštýřská 67/2,19800 Praha 14</v>
      </c>
      <c r="G133" s="43"/>
      <c r="H133" s="43"/>
      <c r="I133" s="33" t="s">
        <v>22</v>
      </c>
      <c r="J133" s="82" t="str">
        <f>IF(J16="","",J16)</f>
        <v>6. 9. 2021</v>
      </c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6.95" customHeight="1">
      <c r="A134" s="41"/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25.65" customHeight="1">
      <c r="A135" s="41"/>
      <c r="B135" s="42"/>
      <c r="C135" s="33" t="s">
        <v>24</v>
      </c>
      <c r="D135" s="43"/>
      <c r="E135" s="43"/>
      <c r="F135" s="28" t="str">
        <f>E19</f>
        <v>Městská část Praha 14,Br.Venclíků 1073,Praha 14</v>
      </c>
      <c r="G135" s="43"/>
      <c r="H135" s="43"/>
      <c r="I135" s="33" t="s">
        <v>31</v>
      </c>
      <c r="J135" s="37" t="str">
        <f>E25</f>
        <v>a3atelier s.r.o.,Praha 1</v>
      </c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2" customFormat="1" ht="15.15" customHeight="1">
      <c r="A136" s="41"/>
      <c r="B136" s="42"/>
      <c r="C136" s="33" t="s">
        <v>29</v>
      </c>
      <c r="D136" s="43"/>
      <c r="E136" s="43"/>
      <c r="F136" s="28" t="str">
        <f>IF(E22="","",E22)</f>
        <v>Vyplň údaj</v>
      </c>
      <c r="G136" s="43"/>
      <c r="H136" s="43"/>
      <c r="I136" s="33" t="s">
        <v>35</v>
      </c>
      <c r="J136" s="37" t="str">
        <f>E28</f>
        <v>Ing.Myšík Petr</v>
      </c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2" customFormat="1" ht="10.3" customHeight="1">
      <c r="A137" s="41"/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66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spans="1:31" s="11" customFormat="1" ht="29.25" customHeight="1">
      <c r="A138" s="225"/>
      <c r="B138" s="226"/>
      <c r="C138" s="227" t="s">
        <v>198</v>
      </c>
      <c r="D138" s="228" t="s">
        <v>66</v>
      </c>
      <c r="E138" s="228" t="s">
        <v>62</v>
      </c>
      <c r="F138" s="228" t="s">
        <v>63</v>
      </c>
      <c r="G138" s="228" t="s">
        <v>199</v>
      </c>
      <c r="H138" s="228" t="s">
        <v>200</v>
      </c>
      <c r="I138" s="228" t="s">
        <v>201</v>
      </c>
      <c r="J138" s="229" t="s">
        <v>181</v>
      </c>
      <c r="K138" s="230" t="s">
        <v>202</v>
      </c>
      <c r="L138" s="231"/>
      <c r="M138" s="103" t="s">
        <v>1</v>
      </c>
      <c r="N138" s="104" t="s">
        <v>45</v>
      </c>
      <c r="O138" s="104" t="s">
        <v>203</v>
      </c>
      <c r="P138" s="104" t="s">
        <v>204</v>
      </c>
      <c r="Q138" s="104" t="s">
        <v>205</v>
      </c>
      <c r="R138" s="104" t="s">
        <v>206</v>
      </c>
      <c r="S138" s="104" t="s">
        <v>207</v>
      </c>
      <c r="T138" s="105" t="s">
        <v>208</v>
      </c>
      <c r="U138" s="225"/>
      <c r="V138" s="225"/>
      <c r="W138" s="225"/>
      <c r="X138" s="225"/>
      <c r="Y138" s="225"/>
      <c r="Z138" s="225"/>
      <c r="AA138" s="225"/>
      <c r="AB138" s="225"/>
      <c r="AC138" s="225"/>
      <c r="AD138" s="225"/>
      <c r="AE138" s="225"/>
    </row>
    <row r="139" spans="1:63" s="2" customFormat="1" ht="22.8" customHeight="1">
      <c r="A139" s="41"/>
      <c r="B139" s="42"/>
      <c r="C139" s="110" t="s">
        <v>209</v>
      </c>
      <c r="D139" s="43"/>
      <c r="E139" s="43"/>
      <c r="F139" s="43"/>
      <c r="G139" s="43"/>
      <c r="H139" s="43"/>
      <c r="I139" s="43"/>
      <c r="J139" s="232">
        <f>BK139</f>
        <v>0</v>
      </c>
      <c r="K139" s="43"/>
      <c r="L139" s="44"/>
      <c r="M139" s="106"/>
      <c r="N139" s="233"/>
      <c r="O139" s="107"/>
      <c r="P139" s="234">
        <f>P140</f>
        <v>0</v>
      </c>
      <c r="Q139" s="107"/>
      <c r="R139" s="234">
        <f>R140</f>
        <v>0</v>
      </c>
      <c r="S139" s="107"/>
      <c r="T139" s="235">
        <f>T140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8" t="s">
        <v>80</v>
      </c>
      <c r="AU139" s="18" t="s">
        <v>183</v>
      </c>
      <c r="BK139" s="236">
        <f>BK140</f>
        <v>0</v>
      </c>
    </row>
    <row r="140" spans="1:63" s="12" customFormat="1" ht="25.9" customHeight="1">
      <c r="A140" s="12"/>
      <c r="B140" s="237"/>
      <c r="C140" s="238"/>
      <c r="D140" s="239" t="s">
        <v>80</v>
      </c>
      <c r="E140" s="240" t="s">
        <v>1099</v>
      </c>
      <c r="F140" s="240" t="s">
        <v>1100</v>
      </c>
      <c r="G140" s="238"/>
      <c r="H140" s="238"/>
      <c r="I140" s="241"/>
      <c r="J140" s="242">
        <f>BK140</f>
        <v>0</v>
      </c>
      <c r="K140" s="238"/>
      <c r="L140" s="243"/>
      <c r="M140" s="244"/>
      <c r="N140" s="245"/>
      <c r="O140" s="245"/>
      <c r="P140" s="246">
        <f>P141+P155+P163</f>
        <v>0</v>
      </c>
      <c r="Q140" s="245"/>
      <c r="R140" s="246">
        <f>R141+R155+R163</f>
        <v>0</v>
      </c>
      <c r="S140" s="245"/>
      <c r="T140" s="247">
        <f>T141+T155+T163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48" t="s">
        <v>89</v>
      </c>
      <c r="AT140" s="249" t="s">
        <v>80</v>
      </c>
      <c r="AU140" s="249" t="s">
        <v>81</v>
      </c>
      <c r="AY140" s="248" t="s">
        <v>211</v>
      </c>
      <c r="BK140" s="250">
        <f>BK141+BK155+BK163</f>
        <v>0</v>
      </c>
    </row>
    <row r="141" spans="1:63" s="12" customFormat="1" ht="22.8" customHeight="1">
      <c r="A141" s="12"/>
      <c r="B141" s="237"/>
      <c r="C141" s="238"/>
      <c r="D141" s="239" t="s">
        <v>80</v>
      </c>
      <c r="E141" s="251" t="s">
        <v>3328</v>
      </c>
      <c r="F141" s="251" t="s">
        <v>123</v>
      </c>
      <c r="G141" s="238"/>
      <c r="H141" s="238"/>
      <c r="I141" s="241"/>
      <c r="J141" s="252">
        <f>BK141</f>
        <v>0</v>
      </c>
      <c r="K141" s="238"/>
      <c r="L141" s="243"/>
      <c r="M141" s="244"/>
      <c r="N141" s="245"/>
      <c r="O141" s="245"/>
      <c r="P141" s="246">
        <f>SUM(P142:P154)</f>
        <v>0</v>
      </c>
      <c r="Q141" s="245"/>
      <c r="R141" s="246">
        <f>SUM(R142:R154)</f>
        <v>0</v>
      </c>
      <c r="S141" s="245"/>
      <c r="T141" s="247">
        <f>SUM(T142:T154)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8" t="s">
        <v>87</v>
      </c>
      <c r="AT141" s="249" t="s">
        <v>80</v>
      </c>
      <c r="AU141" s="249" t="s">
        <v>87</v>
      </c>
      <c r="AY141" s="248" t="s">
        <v>211</v>
      </c>
      <c r="BK141" s="250">
        <f>SUM(BK142:BK154)</f>
        <v>0</v>
      </c>
    </row>
    <row r="142" spans="1:65" s="2" customFormat="1" ht="16.5" customHeight="1">
      <c r="A142" s="41"/>
      <c r="B142" s="42"/>
      <c r="C142" s="317" t="s">
        <v>87</v>
      </c>
      <c r="D142" s="317" t="s">
        <v>589</v>
      </c>
      <c r="E142" s="318" t="s">
        <v>87</v>
      </c>
      <c r="F142" s="319" t="s">
        <v>4303</v>
      </c>
      <c r="G142" s="320" t="s">
        <v>702</v>
      </c>
      <c r="H142" s="321">
        <v>2</v>
      </c>
      <c r="I142" s="322"/>
      <c r="J142" s="323">
        <f>ROUND(I142*H142,2)</f>
        <v>0</v>
      </c>
      <c r="K142" s="324"/>
      <c r="L142" s="325"/>
      <c r="M142" s="326" t="s">
        <v>1</v>
      </c>
      <c r="N142" s="327" t="s">
        <v>46</v>
      </c>
      <c r="O142" s="94"/>
      <c r="P142" s="263">
        <f>O142*H142</f>
        <v>0</v>
      </c>
      <c r="Q142" s="263">
        <v>0</v>
      </c>
      <c r="R142" s="263">
        <f>Q142*H142</f>
        <v>0</v>
      </c>
      <c r="S142" s="263">
        <v>0</v>
      </c>
      <c r="T142" s="264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65" t="s">
        <v>247</v>
      </c>
      <c r="AT142" s="265" t="s">
        <v>589</v>
      </c>
      <c r="AU142" s="265" t="s">
        <v>89</v>
      </c>
      <c r="AY142" s="18" t="s">
        <v>211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8" t="s">
        <v>87</v>
      </c>
      <c r="BK142" s="155">
        <f>ROUND(I142*H142,2)</f>
        <v>0</v>
      </c>
      <c r="BL142" s="18" t="s">
        <v>100</v>
      </c>
      <c r="BM142" s="265" t="s">
        <v>4304</v>
      </c>
    </row>
    <row r="143" spans="1:65" s="2" customFormat="1" ht="16.5" customHeight="1">
      <c r="A143" s="41"/>
      <c r="B143" s="42"/>
      <c r="C143" s="317" t="s">
        <v>89</v>
      </c>
      <c r="D143" s="317" t="s">
        <v>589</v>
      </c>
      <c r="E143" s="318" t="s">
        <v>96</v>
      </c>
      <c r="F143" s="319" t="s">
        <v>4305</v>
      </c>
      <c r="G143" s="320" t="s">
        <v>702</v>
      </c>
      <c r="H143" s="321">
        <v>6</v>
      </c>
      <c r="I143" s="322"/>
      <c r="J143" s="323">
        <f>ROUND(I143*H143,2)</f>
        <v>0</v>
      </c>
      <c r="K143" s="324"/>
      <c r="L143" s="325"/>
      <c r="M143" s="326" t="s">
        <v>1</v>
      </c>
      <c r="N143" s="327" t="s">
        <v>46</v>
      </c>
      <c r="O143" s="94"/>
      <c r="P143" s="263">
        <f>O143*H143</f>
        <v>0</v>
      </c>
      <c r="Q143" s="263">
        <v>0</v>
      </c>
      <c r="R143" s="263">
        <f>Q143*H143</f>
        <v>0</v>
      </c>
      <c r="S143" s="263">
        <v>0</v>
      </c>
      <c r="T143" s="264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65" t="s">
        <v>247</v>
      </c>
      <c r="AT143" s="265" t="s">
        <v>589</v>
      </c>
      <c r="AU143" s="265" t="s">
        <v>89</v>
      </c>
      <c r="AY143" s="18" t="s">
        <v>211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8" t="s">
        <v>87</v>
      </c>
      <c r="BK143" s="155">
        <f>ROUND(I143*H143,2)</f>
        <v>0</v>
      </c>
      <c r="BL143" s="18" t="s">
        <v>100</v>
      </c>
      <c r="BM143" s="265" t="s">
        <v>4306</v>
      </c>
    </row>
    <row r="144" spans="1:65" s="2" customFormat="1" ht="16.5" customHeight="1">
      <c r="A144" s="41"/>
      <c r="B144" s="42"/>
      <c r="C144" s="317" t="s">
        <v>96</v>
      </c>
      <c r="D144" s="317" t="s">
        <v>589</v>
      </c>
      <c r="E144" s="318" t="s">
        <v>243</v>
      </c>
      <c r="F144" s="319" t="s">
        <v>4307</v>
      </c>
      <c r="G144" s="320" t="s">
        <v>702</v>
      </c>
      <c r="H144" s="321">
        <v>2</v>
      </c>
      <c r="I144" s="322"/>
      <c r="J144" s="323">
        <f>ROUND(I144*H144,2)</f>
        <v>0</v>
      </c>
      <c r="K144" s="324"/>
      <c r="L144" s="325"/>
      <c r="M144" s="326" t="s">
        <v>1</v>
      </c>
      <c r="N144" s="327" t="s">
        <v>46</v>
      </c>
      <c r="O144" s="94"/>
      <c r="P144" s="263">
        <f>O144*H144</f>
        <v>0</v>
      </c>
      <c r="Q144" s="263">
        <v>0</v>
      </c>
      <c r="R144" s="263">
        <f>Q144*H144</f>
        <v>0</v>
      </c>
      <c r="S144" s="263">
        <v>0</v>
      </c>
      <c r="T144" s="264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65" t="s">
        <v>247</v>
      </c>
      <c r="AT144" s="265" t="s">
        <v>589</v>
      </c>
      <c r="AU144" s="265" t="s">
        <v>89</v>
      </c>
      <c r="AY144" s="18" t="s">
        <v>211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8" t="s">
        <v>87</v>
      </c>
      <c r="BK144" s="155">
        <f>ROUND(I144*H144,2)</f>
        <v>0</v>
      </c>
      <c r="BL144" s="18" t="s">
        <v>100</v>
      </c>
      <c r="BM144" s="265" t="s">
        <v>4308</v>
      </c>
    </row>
    <row r="145" spans="1:65" s="2" customFormat="1" ht="16.5" customHeight="1">
      <c r="A145" s="41"/>
      <c r="B145" s="42"/>
      <c r="C145" s="317" t="s">
        <v>100</v>
      </c>
      <c r="D145" s="317" t="s">
        <v>589</v>
      </c>
      <c r="E145" s="318" t="s">
        <v>257</v>
      </c>
      <c r="F145" s="319" t="s">
        <v>3329</v>
      </c>
      <c r="G145" s="320" t="s">
        <v>702</v>
      </c>
      <c r="H145" s="321">
        <v>6</v>
      </c>
      <c r="I145" s="322"/>
      <c r="J145" s="323">
        <f>ROUND(I145*H145,2)</f>
        <v>0</v>
      </c>
      <c r="K145" s="324"/>
      <c r="L145" s="325"/>
      <c r="M145" s="326" t="s">
        <v>1</v>
      </c>
      <c r="N145" s="327" t="s">
        <v>46</v>
      </c>
      <c r="O145" s="94"/>
      <c r="P145" s="263">
        <f>O145*H145</f>
        <v>0</v>
      </c>
      <c r="Q145" s="263">
        <v>0</v>
      </c>
      <c r="R145" s="263">
        <f>Q145*H145</f>
        <v>0</v>
      </c>
      <c r="S145" s="263">
        <v>0</v>
      </c>
      <c r="T145" s="264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65" t="s">
        <v>247</v>
      </c>
      <c r="AT145" s="265" t="s">
        <v>589</v>
      </c>
      <c r="AU145" s="265" t="s">
        <v>89</v>
      </c>
      <c r="AY145" s="18" t="s">
        <v>211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8" t="s">
        <v>87</v>
      </c>
      <c r="BK145" s="155">
        <f>ROUND(I145*H145,2)</f>
        <v>0</v>
      </c>
      <c r="BL145" s="18" t="s">
        <v>100</v>
      </c>
      <c r="BM145" s="265" t="s">
        <v>4309</v>
      </c>
    </row>
    <row r="146" spans="1:65" s="2" customFormat="1" ht="16.5" customHeight="1">
      <c r="A146" s="41"/>
      <c r="B146" s="42"/>
      <c r="C146" s="317" t="s">
        <v>105</v>
      </c>
      <c r="D146" s="317" t="s">
        <v>589</v>
      </c>
      <c r="E146" s="318" t="s">
        <v>8</v>
      </c>
      <c r="F146" s="319" t="s">
        <v>4310</v>
      </c>
      <c r="G146" s="320" t="s">
        <v>702</v>
      </c>
      <c r="H146" s="321">
        <v>15</v>
      </c>
      <c r="I146" s="322"/>
      <c r="J146" s="323">
        <f>ROUND(I146*H146,2)</f>
        <v>0</v>
      </c>
      <c r="K146" s="324"/>
      <c r="L146" s="325"/>
      <c r="M146" s="326" t="s">
        <v>1</v>
      </c>
      <c r="N146" s="327" t="s">
        <v>46</v>
      </c>
      <c r="O146" s="94"/>
      <c r="P146" s="263">
        <f>O146*H146</f>
        <v>0</v>
      </c>
      <c r="Q146" s="263">
        <v>0</v>
      </c>
      <c r="R146" s="263">
        <f>Q146*H146</f>
        <v>0</v>
      </c>
      <c r="S146" s="263">
        <v>0</v>
      </c>
      <c r="T146" s="264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65" t="s">
        <v>247</v>
      </c>
      <c r="AT146" s="265" t="s">
        <v>589</v>
      </c>
      <c r="AU146" s="265" t="s">
        <v>89</v>
      </c>
      <c r="AY146" s="18" t="s">
        <v>211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8" t="s">
        <v>87</v>
      </c>
      <c r="BK146" s="155">
        <f>ROUND(I146*H146,2)</f>
        <v>0</v>
      </c>
      <c r="BL146" s="18" t="s">
        <v>100</v>
      </c>
      <c r="BM146" s="265" t="s">
        <v>4311</v>
      </c>
    </row>
    <row r="147" spans="1:65" s="2" customFormat="1" ht="16.5" customHeight="1">
      <c r="A147" s="41"/>
      <c r="B147" s="42"/>
      <c r="C147" s="317" t="s">
        <v>232</v>
      </c>
      <c r="D147" s="317" t="s">
        <v>589</v>
      </c>
      <c r="E147" s="318" t="s">
        <v>533</v>
      </c>
      <c r="F147" s="319" t="s">
        <v>4312</v>
      </c>
      <c r="G147" s="320" t="s">
        <v>702</v>
      </c>
      <c r="H147" s="321">
        <v>4</v>
      </c>
      <c r="I147" s="322"/>
      <c r="J147" s="323">
        <f>ROUND(I147*H147,2)</f>
        <v>0</v>
      </c>
      <c r="K147" s="324"/>
      <c r="L147" s="325"/>
      <c r="M147" s="326" t="s">
        <v>1</v>
      </c>
      <c r="N147" s="327" t="s">
        <v>46</v>
      </c>
      <c r="O147" s="94"/>
      <c r="P147" s="263">
        <f>O147*H147</f>
        <v>0</v>
      </c>
      <c r="Q147" s="263">
        <v>0</v>
      </c>
      <c r="R147" s="263">
        <f>Q147*H147</f>
        <v>0</v>
      </c>
      <c r="S147" s="263">
        <v>0</v>
      </c>
      <c r="T147" s="264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65" t="s">
        <v>247</v>
      </c>
      <c r="AT147" s="265" t="s">
        <v>589</v>
      </c>
      <c r="AU147" s="265" t="s">
        <v>89</v>
      </c>
      <c r="AY147" s="18" t="s">
        <v>211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8" t="s">
        <v>87</v>
      </c>
      <c r="BK147" s="155">
        <f>ROUND(I147*H147,2)</f>
        <v>0</v>
      </c>
      <c r="BL147" s="18" t="s">
        <v>100</v>
      </c>
      <c r="BM147" s="265" t="s">
        <v>4313</v>
      </c>
    </row>
    <row r="148" spans="1:65" s="2" customFormat="1" ht="16.5" customHeight="1">
      <c r="A148" s="41"/>
      <c r="B148" s="42"/>
      <c r="C148" s="317" t="s">
        <v>243</v>
      </c>
      <c r="D148" s="317" t="s">
        <v>589</v>
      </c>
      <c r="E148" s="318" t="s">
        <v>7</v>
      </c>
      <c r="F148" s="319" t="s">
        <v>4314</v>
      </c>
      <c r="G148" s="320" t="s">
        <v>307</v>
      </c>
      <c r="H148" s="321">
        <v>250.001</v>
      </c>
      <c r="I148" s="322"/>
      <c r="J148" s="323">
        <f>ROUND(I148*H148,2)</f>
        <v>0</v>
      </c>
      <c r="K148" s="324"/>
      <c r="L148" s="325"/>
      <c r="M148" s="326" t="s">
        <v>1</v>
      </c>
      <c r="N148" s="327" t="s">
        <v>46</v>
      </c>
      <c r="O148" s="94"/>
      <c r="P148" s="263">
        <f>O148*H148</f>
        <v>0</v>
      </c>
      <c r="Q148" s="263">
        <v>0</v>
      </c>
      <c r="R148" s="263">
        <f>Q148*H148</f>
        <v>0</v>
      </c>
      <c r="S148" s="263">
        <v>0</v>
      </c>
      <c r="T148" s="264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65" t="s">
        <v>247</v>
      </c>
      <c r="AT148" s="265" t="s">
        <v>589</v>
      </c>
      <c r="AU148" s="265" t="s">
        <v>89</v>
      </c>
      <c r="AY148" s="18" t="s">
        <v>211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8" t="s">
        <v>87</v>
      </c>
      <c r="BK148" s="155">
        <f>ROUND(I148*H148,2)</f>
        <v>0</v>
      </c>
      <c r="BL148" s="18" t="s">
        <v>100</v>
      </c>
      <c r="BM148" s="265" t="s">
        <v>4315</v>
      </c>
    </row>
    <row r="149" spans="1:51" s="14" customFormat="1" ht="12">
      <c r="A149" s="14"/>
      <c r="B149" s="277"/>
      <c r="C149" s="278"/>
      <c r="D149" s="268" t="s">
        <v>236</v>
      </c>
      <c r="E149" s="278"/>
      <c r="F149" s="280" t="s">
        <v>4316</v>
      </c>
      <c r="G149" s="278"/>
      <c r="H149" s="281">
        <v>250.001</v>
      </c>
      <c r="I149" s="282"/>
      <c r="J149" s="278"/>
      <c r="K149" s="278"/>
      <c r="L149" s="283"/>
      <c r="M149" s="284"/>
      <c r="N149" s="285"/>
      <c r="O149" s="285"/>
      <c r="P149" s="285"/>
      <c r="Q149" s="285"/>
      <c r="R149" s="285"/>
      <c r="S149" s="285"/>
      <c r="T149" s="28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87" t="s">
        <v>236</v>
      </c>
      <c r="AU149" s="287" t="s">
        <v>89</v>
      </c>
      <c r="AV149" s="14" t="s">
        <v>89</v>
      </c>
      <c r="AW149" s="14" t="s">
        <v>4</v>
      </c>
      <c r="AX149" s="14" t="s">
        <v>87</v>
      </c>
      <c r="AY149" s="287" t="s">
        <v>211</v>
      </c>
    </row>
    <row r="150" spans="1:65" s="2" customFormat="1" ht="16.5" customHeight="1">
      <c r="A150" s="41"/>
      <c r="B150" s="42"/>
      <c r="C150" s="317" t="s">
        <v>247</v>
      </c>
      <c r="D150" s="317" t="s">
        <v>589</v>
      </c>
      <c r="E150" s="318" t="s">
        <v>570</v>
      </c>
      <c r="F150" s="319" t="s">
        <v>4317</v>
      </c>
      <c r="G150" s="320" t="s">
        <v>307</v>
      </c>
      <c r="H150" s="321">
        <v>365</v>
      </c>
      <c r="I150" s="322"/>
      <c r="J150" s="323">
        <f>ROUND(I150*H150,2)</f>
        <v>0</v>
      </c>
      <c r="K150" s="324"/>
      <c r="L150" s="325"/>
      <c r="M150" s="326" t="s">
        <v>1</v>
      </c>
      <c r="N150" s="327" t="s">
        <v>46</v>
      </c>
      <c r="O150" s="94"/>
      <c r="P150" s="263">
        <f>O150*H150</f>
        <v>0</v>
      </c>
      <c r="Q150" s="263">
        <v>0</v>
      </c>
      <c r="R150" s="263">
        <f>Q150*H150</f>
        <v>0</v>
      </c>
      <c r="S150" s="263">
        <v>0</v>
      </c>
      <c r="T150" s="264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65" t="s">
        <v>247</v>
      </c>
      <c r="AT150" s="265" t="s">
        <v>589</v>
      </c>
      <c r="AU150" s="265" t="s">
        <v>89</v>
      </c>
      <c r="AY150" s="18" t="s">
        <v>211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8" t="s">
        <v>87</v>
      </c>
      <c r="BK150" s="155">
        <f>ROUND(I150*H150,2)</f>
        <v>0</v>
      </c>
      <c r="BL150" s="18" t="s">
        <v>100</v>
      </c>
      <c r="BM150" s="265" t="s">
        <v>4318</v>
      </c>
    </row>
    <row r="151" spans="1:51" s="14" customFormat="1" ht="12">
      <c r="A151" s="14"/>
      <c r="B151" s="277"/>
      <c r="C151" s="278"/>
      <c r="D151" s="268" t="s">
        <v>236</v>
      </c>
      <c r="E151" s="278"/>
      <c r="F151" s="280" t="s">
        <v>4319</v>
      </c>
      <c r="G151" s="278"/>
      <c r="H151" s="281">
        <v>365</v>
      </c>
      <c r="I151" s="282"/>
      <c r="J151" s="278"/>
      <c r="K151" s="278"/>
      <c r="L151" s="283"/>
      <c r="M151" s="284"/>
      <c r="N151" s="285"/>
      <c r="O151" s="285"/>
      <c r="P151" s="285"/>
      <c r="Q151" s="285"/>
      <c r="R151" s="285"/>
      <c r="S151" s="285"/>
      <c r="T151" s="28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7" t="s">
        <v>236</v>
      </c>
      <c r="AU151" s="287" t="s">
        <v>89</v>
      </c>
      <c r="AV151" s="14" t="s">
        <v>89</v>
      </c>
      <c r="AW151" s="14" t="s">
        <v>4</v>
      </c>
      <c r="AX151" s="14" t="s">
        <v>87</v>
      </c>
      <c r="AY151" s="287" t="s">
        <v>211</v>
      </c>
    </row>
    <row r="152" spans="1:65" s="2" customFormat="1" ht="16.5" customHeight="1">
      <c r="A152" s="41"/>
      <c r="B152" s="42"/>
      <c r="C152" s="317" t="s">
        <v>253</v>
      </c>
      <c r="D152" s="317" t="s">
        <v>589</v>
      </c>
      <c r="E152" s="318" t="s">
        <v>581</v>
      </c>
      <c r="F152" s="319" t="s">
        <v>4320</v>
      </c>
      <c r="G152" s="320" t="s">
        <v>307</v>
      </c>
      <c r="H152" s="321">
        <v>15</v>
      </c>
      <c r="I152" s="322"/>
      <c r="J152" s="323">
        <f>ROUND(I152*H152,2)</f>
        <v>0</v>
      </c>
      <c r="K152" s="324"/>
      <c r="L152" s="325"/>
      <c r="M152" s="326" t="s">
        <v>1</v>
      </c>
      <c r="N152" s="327" t="s">
        <v>46</v>
      </c>
      <c r="O152" s="94"/>
      <c r="P152" s="263">
        <f>O152*H152</f>
        <v>0</v>
      </c>
      <c r="Q152" s="263">
        <v>0</v>
      </c>
      <c r="R152" s="263">
        <f>Q152*H152</f>
        <v>0</v>
      </c>
      <c r="S152" s="263">
        <v>0</v>
      </c>
      <c r="T152" s="264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65" t="s">
        <v>247</v>
      </c>
      <c r="AT152" s="265" t="s">
        <v>589</v>
      </c>
      <c r="AU152" s="265" t="s">
        <v>89</v>
      </c>
      <c r="AY152" s="18" t="s">
        <v>211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8" t="s">
        <v>87</v>
      </c>
      <c r="BK152" s="155">
        <f>ROUND(I152*H152,2)</f>
        <v>0</v>
      </c>
      <c r="BL152" s="18" t="s">
        <v>100</v>
      </c>
      <c r="BM152" s="265" t="s">
        <v>4321</v>
      </c>
    </row>
    <row r="153" spans="1:51" s="14" customFormat="1" ht="12">
      <c r="A153" s="14"/>
      <c r="B153" s="277"/>
      <c r="C153" s="278"/>
      <c r="D153" s="268" t="s">
        <v>236</v>
      </c>
      <c r="E153" s="278"/>
      <c r="F153" s="280" t="s">
        <v>4322</v>
      </c>
      <c r="G153" s="278"/>
      <c r="H153" s="281">
        <v>15</v>
      </c>
      <c r="I153" s="282"/>
      <c r="J153" s="278"/>
      <c r="K153" s="278"/>
      <c r="L153" s="283"/>
      <c r="M153" s="284"/>
      <c r="N153" s="285"/>
      <c r="O153" s="285"/>
      <c r="P153" s="285"/>
      <c r="Q153" s="285"/>
      <c r="R153" s="285"/>
      <c r="S153" s="285"/>
      <c r="T153" s="28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7" t="s">
        <v>236</v>
      </c>
      <c r="AU153" s="287" t="s">
        <v>89</v>
      </c>
      <c r="AV153" s="14" t="s">
        <v>89</v>
      </c>
      <c r="AW153" s="14" t="s">
        <v>4</v>
      </c>
      <c r="AX153" s="14" t="s">
        <v>87</v>
      </c>
      <c r="AY153" s="287" t="s">
        <v>211</v>
      </c>
    </row>
    <row r="154" spans="1:65" s="2" customFormat="1" ht="24.15" customHeight="1">
      <c r="A154" s="41"/>
      <c r="B154" s="42"/>
      <c r="C154" s="253" t="s">
        <v>257</v>
      </c>
      <c r="D154" s="253" t="s">
        <v>214</v>
      </c>
      <c r="E154" s="254" t="s">
        <v>610</v>
      </c>
      <c r="F154" s="255" t="s">
        <v>4323</v>
      </c>
      <c r="G154" s="256" t="s">
        <v>4324</v>
      </c>
      <c r="H154" s="257">
        <v>2</v>
      </c>
      <c r="I154" s="258"/>
      <c r="J154" s="259">
        <f>ROUND(I154*H154,2)</f>
        <v>0</v>
      </c>
      <c r="K154" s="260"/>
      <c r="L154" s="44"/>
      <c r="M154" s="261" t="s">
        <v>1</v>
      </c>
      <c r="N154" s="262" t="s">
        <v>46</v>
      </c>
      <c r="O154" s="94"/>
      <c r="P154" s="263">
        <f>O154*H154</f>
        <v>0</v>
      </c>
      <c r="Q154" s="263">
        <v>0</v>
      </c>
      <c r="R154" s="263">
        <f>Q154*H154</f>
        <v>0</v>
      </c>
      <c r="S154" s="263">
        <v>0</v>
      </c>
      <c r="T154" s="264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65" t="s">
        <v>100</v>
      </c>
      <c r="AT154" s="265" t="s">
        <v>214</v>
      </c>
      <c r="AU154" s="265" t="s">
        <v>89</v>
      </c>
      <c r="AY154" s="18" t="s">
        <v>211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8" t="s">
        <v>87</v>
      </c>
      <c r="BK154" s="155">
        <f>ROUND(I154*H154,2)</f>
        <v>0</v>
      </c>
      <c r="BL154" s="18" t="s">
        <v>100</v>
      </c>
      <c r="BM154" s="265" t="s">
        <v>4325</v>
      </c>
    </row>
    <row r="155" spans="1:63" s="12" customFormat="1" ht="22.8" customHeight="1">
      <c r="A155" s="12"/>
      <c r="B155" s="237"/>
      <c r="C155" s="238"/>
      <c r="D155" s="239" t="s">
        <v>80</v>
      </c>
      <c r="E155" s="251" t="s">
        <v>3573</v>
      </c>
      <c r="F155" s="251" t="s">
        <v>3490</v>
      </c>
      <c r="G155" s="238"/>
      <c r="H155" s="238"/>
      <c r="I155" s="241"/>
      <c r="J155" s="252">
        <f>BK155</f>
        <v>0</v>
      </c>
      <c r="K155" s="238"/>
      <c r="L155" s="243"/>
      <c r="M155" s="244"/>
      <c r="N155" s="245"/>
      <c r="O155" s="245"/>
      <c r="P155" s="246">
        <f>SUM(P156:P162)</f>
        <v>0</v>
      </c>
      <c r="Q155" s="245"/>
      <c r="R155" s="246">
        <f>SUM(R156:R162)</f>
        <v>0</v>
      </c>
      <c r="S155" s="245"/>
      <c r="T155" s="247">
        <f>SUM(T156:T162)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48" t="s">
        <v>87</v>
      </c>
      <c r="AT155" s="249" t="s">
        <v>80</v>
      </c>
      <c r="AU155" s="249" t="s">
        <v>87</v>
      </c>
      <c r="AY155" s="248" t="s">
        <v>211</v>
      </c>
      <c r="BK155" s="250">
        <f>SUM(BK156:BK162)</f>
        <v>0</v>
      </c>
    </row>
    <row r="156" spans="1:65" s="2" customFormat="1" ht="16.5" customHeight="1">
      <c r="A156" s="41"/>
      <c r="B156" s="42"/>
      <c r="C156" s="253" t="s">
        <v>263</v>
      </c>
      <c r="D156" s="253" t="s">
        <v>214</v>
      </c>
      <c r="E156" s="254" t="s">
        <v>87</v>
      </c>
      <c r="F156" s="255" t="s">
        <v>4326</v>
      </c>
      <c r="G156" s="256" t="s">
        <v>217</v>
      </c>
      <c r="H156" s="257">
        <v>1</v>
      </c>
      <c r="I156" s="258"/>
      <c r="J156" s="259">
        <f>ROUND(I156*H156,2)</f>
        <v>0</v>
      </c>
      <c r="K156" s="260"/>
      <c r="L156" s="44"/>
      <c r="M156" s="261" t="s">
        <v>1</v>
      </c>
      <c r="N156" s="262" t="s">
        <v>46</v>
      </c>
      <c r="O156" s="94"/>
      <c r="P156" s="263">
        <f>O156*H156</f>
        <v>0</v>
      </c>
      <c r="Q156" s="263">
        <v>0</v>
      </c>
      <c r="R156" s="263">
        <f>Q156*H156</f>
        <v>0</v>
      </c>
      <c r="S156" s="263">
        <v>0</v>
      </c>
      <c r="T156" s="264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5" t="s">
        <v>100</v>
      </c>
      <c r="AT156" s="265" t="s">
        <v>214</v>
      </c>
      <c r="AU156" s="265" t="s">
        <v>89</v>
      </c>
      <c r="AY156" s="18" t="s">
        <v>211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8" t="s">
        <v>87</v>
      </c>
      <c r="BK156" s="155">
        <f>ROUND(I156*H156,2)</f>
        <v>0</v>
      </c>
      <c r="BL156" s="18" t="s">
        <v>100</v>
      </c>
      <c r="BM156" s="265" t="s">
        <v>4327</v>
      </c>
    </row>
    <row r="157" spans="1:65" s="2" customFormat="1" ht="16.5" customHeight="1">
      <c r="A157" s="41"/>
      <c r="B157" s="42"/>
      <c r="C157" s="253" t="s">
        <v>492</v>
      </c>
      <c r="D157" s="253" t="s">
        <v>214</v>
      </c>
      <c r="E157" s="254" t="s">
        <v>257</v>
      </c>
      <c r="F157" s="255" t="s">
        <v>4328</v>
      </c>
      <c r="G157" s="256" t="s">
        <v>217</v>
      </c>
      <c r="H157" s="257">
        <v>1</v>
      </c>
      <c r="I157" s="258"/>
      <c r="J157" s="259">
        <f>ROUND(I157*H157,2)</f>
        <v>0</v>
      </c>
      <c r="K157" s="260"/>
      <c r="L157" s="44"/>
      <c r="M157" s="261" t="s">
        <v>1</v>
      </c>
      <c r="N157" s="262" t="s">
        <v>46</v>
      </c>
      <c r="O157" s="94"/>
      <c r="P157" s="263">
        <f>O157*H157</f>
        <v>0</v>
      </c>
      <c r="Q157" s="263">
        <v>0</v>
      </c>
      <c r="R157" s="263">
        <f>Q157*H157</f>
        <v>0</v>
      </c>
      <c r="S157" s="263">
        <v>0</v>
      </c>
      <c r="T157" s="264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5" t="s">
        <v>100</v>
      </c>
      <c r="AT157" s="265" t="s">
        <v>214</v>
      </c>
      <c r="AU157" s="265" t="s">
        <v>89</v>
      </c>
      <c r="AY157" s="18" t="s">
        <v>211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8" t="s">
        <v>87</v>
      </c>
      <c r="BK157" s="155">
        <f>ROUND(I157*H157,2)</f>
        <v>0</v>
      </c>
      <c r="BL157" s="18" t="s">
        <v>100</v>
      </c>
      <c r="BM157" s="265" t="s">
        <v>4329</v>
      </c>
    </row>
    <row r="158" spans="1:65" s="2" customFormat="1" ht="16.5" customHeight="1">
      <c r="A158" s="41"/>
      <c r="B158" s="42"/>
      <c r="C158" s="253" t="s">
        <v>500</v>
      </c>
      <c r="D158" s="253" t="s">
        <v>214</v>
      </c>
      <c r="E158" s="254" t="s">
        <v>89</v>
      </c>
      <c r="F158" s="255" t="s">
        <v>3493</v>
      </c>
      <c r="G158" s="256" t="s">
        <v>217</v>
      </c>
      <c r="H158" s="257">
        <v>1</v>
      </c>
      <c r="I158" s="258"/>
      <c r="J158" s="259">
        <f>ROUND(I158*H158,2)</f>
        <v>0</v>
      </c>
      <c r="K158" s="260"/>
      <c r="L158" s="44"/>
      <c r="M158" s="261" t="s">
        <v>1</v>
      </c>
      <c r="N158" s="262" t="s">
        <v>46</v>
      </c>
      <c r="O158" s="94"/>
      <c r="P158" s="263">
        <f>O158*H158</f>
        <v>0</v>
      </c>
      <c r="Q158" s="263">
        <v>0</v>
      </c>
      <c r="R158" s="263">
        <f>Q158*H158</f>
        <v>0</v>
      </c>
      <c r="S158" s="263">
        <v>0</v>
      </c>
      <c r="T158" s="264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65" t="s">
        <v>100</v>
      </c>
      <c r="AT158" s="265" t="s">
        <v>214</v>
      </c>
      <c r="AU158" s="265" t="s">
        <v>89</v>
      </c>
      <c r="AY158" s="18" t="s">
        <v>211</v>
      </c>
      <c r="BE158" s="155">
        <f>IF(N158="základní",J158,0)</f>
        <v>0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8" t="s">
        <v>87</v>
      </c>
      <c r="BK158" s="155">
        <f>ROUND(I158*H158,2)</f>
        <v>0</v>
      </c>
      <c r="BL158" s="18" t="s">
        <v>100</v>
      </c>
      <c r="BM158" s="265" t="s">
        <v>4330</v>
      </c>
    </row>
    <row r="159" spans="1:65" s="2" customFormat="1" ht="16.5" customHeight="1">
      <c r="A159" s="41"/>
      <c r="B159" s="42"/>
      <c r="C159" s="253" t="s">
        <v>504</v>
      </c>
      <c r="D159" s="253" t="s">
        <v>214</v>
      </c>
      <c r="E159" s="254" t="s">
        <v>96</v>
      </c>
      <c r="F159" s="255" t="s">
        <v>3495</v>
      </c>
      <c r="G159" s="256" t="s">
        <v>217</v>
      </c>
      <c r="H159" s="257">
        <v>1</v>
      </c>
      <c r="I159" s="258"/>
      <c r="J159" s="259">
        <f>ROUND(I159*H159,2)</f>
        <v>0</v>
      </c>
      <c r="K159" s="260"/>
      <c r="L159" s="44"/>
      <c r="M159" s="261" t="s">
        <v>1</v>
      </c>
      <c r="N159" s="262" t="s">
        <v>46</v>
      </c>
      <c r="O159" s="94"/>
      <c r="P159" s="263">
        <f>O159*H159</f>
        <v>0</v>
      </c>
      <c r="Q159" s="263">
        <v>0</v>
      </c>
      <c r="R159" s="263">
        <f>Q159*H159</f>
        <v>0</v>
      </c>
      <c r="S159" s="263">
        <v>0</v>
      </c>
      <c r="T159" s="264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5" t="s">
        <v>100</v>
      </c>
      <c r="AT159" s="265" t="s">
        <v>214</v>
      </c>
      <c r="AU159" s="265" t="s">
        <v>89</v>
      </c>
      <c r="AY159" s="18" t="s">
        <v>211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8" t="s">
        <v>87</v>
      </c>
      <c r="BK159" s="155">
        <f>ROUND(I159*H159,2)</f>
        <v>0</v>
      </c>
      <c r="BL159" s="18" t="s">
        <v>100</v>
      </c>
      <c r="BM159" s="265" t="s">
        <v>4331</v>
      </c>
    </row>
    <row r="160" spans="1:65" s="2" customFormat="1" ht="16.5" customHeight="1">
      <c r="A160" s="41"/>
      <c r="B160" s="42"/>
      <c r="C160" s="253" t="s">
        <v>8</v>
      </c>
      <c r="D160" s="253" t="s">
        <v>214</v>
      </c>
      <c r="E160" s="254" t="s">
        <v>105</v>
      </c>
      <c r="F160" s="255" t="s">
        <v>4332</v>
      </c>
      <c r="G160" s="256" t="s">
        <v>217</v>
      </c>
      <c r="H160" s="257">
        <v>1</v>
      </c>
      <c r="I160" s="258"/>
      <c r="J160" s="259">
        <f>ROUND(I160*H160,2)</f>
        <v>0</v>
      </c>
      <c r="K160" s="260"/>
      <c r="L160" s="44"/>
      <c r="M160" s="261" t="s">
        <v>1</v>
      </c>
      <c r="N160" s="262" t="s">
        <v>46</v>
      </c>
      <c r="O160" s="94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100</v>
      </c>
      <c r="AT160" s="265" t="s">
        <v>214</v>
      </c>
      <c r="AU160" s="265" t="s">
        <v>89</v>
      </c>
      <c r="AY160" s="18" t="s">
        <v>211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87</v>
      </c>
      <c r="BK160" s="155">
        <f>ROUND(I160*H160,2)</f>
        <v>0</v>
      </c>
      <c r="BL160" s="18" t="s">
        <v>100</v>
      </c>
      <c r="BM160" s="265" t="s">
        <v>4333</v>
      </c>
    </row>
    <row r="161" spans="1:65" s="2" customFormat="1" ht="16.5" customHeight="1">
      <c r="A161" s="41"/>
      <c r="B161" s="42"/>
      <c r="C161" s="253" t="s">
        <v>528</v>
      </c>
      <c r="D161" s="253" t="s">
        <v>214</v>
      </c>
      <c r="E161" s="254" t="s">
        <v>232</v>
      </c>
      <c r="F161" s="255" t="s">
        <v>4334</v>
      </c>
      <c r="G161" s="256" t="s">
        <v>217</v>
      </c>
      <c r="H161" s="257">
        <v>1</v>
      </c>
      <c r="I161" s="258"/>
      <c r="J161" s="259">
        <f>ROUND(I161*H161,2)</f>
        <v>0</v>
      </c>
      <c r="K161" s="260"/>
      <c r="L161" s="44"/>
      <c r="M161" s="261" t="s">
        <v>1</v>
      </c>
      <c r="N161" s="262" t="s">
        <v>46</v>
      </c>
      <c r="O161" s="94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5" t="s">
        <v>100</v>
      </c>
      <c r="AT161" s="265" t="s">
        <v>214</v>
      </c>
      <c r="AU161" s="265" t="s">
        <v>89</v>
      </c>
      <c r="AY161" s="18" t="s">
        <v>211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8" t="s">
        <v>87</v>
      </c>
      <c r="BK161" s="155">
        <f>ROUND(I161*H161,2)</f>
        <v>0</v>
      </c>
      <c r="BL161" s="18" t="s">
        <v>100</v>
      </c>
      <c r="BM161" s="265" t="s">
        <v>4335</v>
      </c>
    </row>
    <row r="162" spans="1:65" s="2" customFormat="1" ht="16.5" customHeight="1">
      <c r="A162" s="41"/>
      <c r="B162" s="42"/>
      <c r="C162" s="253" t="s">
        <v>533</v>
      </c>
      <c r="D162" s="253" t="s">
        <v>214</v>
      </c>
      <c r="E162" s="254" t="s">
        <v>253</v>
      </c>
      <c r="F162" s="255" t="s">
        <v>4336</v>
      </c>
      <c r="G162" s="256" t="s">
        <v>217</v>
      </c>
      <c r="H162" s="257">
        <v>1</v>
      </c>
      <c r="I162" s="258"/>
      <c r="J162" s="259">
        <f>ROUND(I162*H162,2)</f>
        <v>0</v>
      </c>
      <c r="K162" s="260"/>
      <c r="L162" s="44"/>
      <c r="M162" s="261" t="s">
        <v>1</v>
      </c>
      <c r="N162" s="262" t="s">
        <v>46</v>
      </c>
      <c r="O162" s="94"/>
      <c r="P162" s="263">
        <f>O162*H162</f>
        <v>0</v>
      </c>
      <c r="Q162" s="263">
        <v>0</v>
      </c>
      <c r="R162" s="263">
        <f>Q162*H162</f>
        <v>0</v>
      </c>
      <c r="S162" s="263">
        <v>0</v>
      </c>
      <c r="T162" s="264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5" t="s">
        <v>100</v>
      </c>
      <c r="AT162" s="265" t="s">
        <v>214</v>
      </c>
      <c r="AU162" s="265" t="s">
        <v>89</v>
      </c>
      <c r="AY162" s="18" t="s">
        <v>211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8" t="s">
        <v>87</v>
      </c>
      <c r="BK162" s="155">
        <f>ROUND(I162*H162,2)</f>
        <v>0</v>
      </c>
      <c r="BL162" s="18" t="s">
        <v>100</v>
      </c>
      <c r="BM162" s="265" t="s">
        <v>4337</v>
      </c>
    </row>
    <row r="163" spans="1:63" s="12" customFormat="1" ht="22.8" customHeight="1">
      <c r="A163" s="12"/>
      <c r="B163" s="237"/>
      <c r="C163" s="238"/>
      <c r="D163" s="239" t="s">
        <v>80</v>
      </c>
      <c r="E163" s="251" t="s">
        <v>3402</v>
      </c>
      <c r="F163" s="251" t="s">
        <v>4338</v>
      </c>
      <c r="G163" s="238"/>
      <c r="H163" s="238"/>
      <c r="I163" s="241"/>
      <c r="J163" s="252">
        <f>BK163</f>
        <v>0</v>
      </c>
      <c r="K163" s="238"/>
      <c r="L163" s="243"/>
      <c r="M163" s="244"/>
      <c r="N163" s="245"/>
      <c r="O163" s="245"/>
      <c r="P163" s="246">
        <f>P164</f>
        <v>0</v>
      </c>
      <c r="Q163" s="245"/>
      <c r="R163" s="246">
        <f>R164</f>
        <v>0</v>
      </c>
      <c r="S163" s="245"/>
      <c r="T163" s="247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48" t="s">
        <v>87</v>
      </c>
      <c r="AT163" s="249" t="s">
        <v>80</v>
      </c>
      <c r="AU163" s="249" t="s">
        <v>87</v>
      </c>
      <c r="AY163" s="248" t="s">
        <v>211</v>
      </c>
      <c r="BK163" s="250">
        <f>BK164</f>
        <v>0</v>
      </c>
    </row>
    <row r="164" spans="1:63" s="12" customFormat="1" ht="20.85" customHeight="1">
      <c r="A164" s="12"/>
      <c r="B164" s="237"/>
      <c r="C164" s="238"/>
      <c r="D164" s="239" t="s">
        <v>80</v>
      </c>
      <c r="E164" s="251" t="s">
        <v>4339</v>
      </c>
      <c r="F164" s="251" t="s">
        <v>4340</v>
      </c>
      <c r="G164" s="238"/>
      <c r="H164" s="238"/>
      <c r="I164" s="241"/>
      <c r="J164" s="252">
        <f>BK164</f>
        <v>0</v>
      </c>
      <c r="K164" s="238"/>
      <c r="L164" s="243"/>
      <c r="M164" s="244"/>
      <c r="N164" s="245"/>
      <c r="O164" s="245"/>
      <c r="P164" s="246">
        <f>SUM(P165:P170)</f>
        <v>0</v>
      </c>
      <c r="Q164" s="245"/>
      <c r="R164" s="246">
        <f>SUM(R165:R170)</f>
        <v>0</v>
      </c>
      <c r="S164" s="245"/>
      <c r="T164" s="247">
        <f>SUM(T165:T170)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48" t="s">
        <v>87</v>
      </c>
      <c r="AT164" s="249" t="s">
        <v>80</v>
      </c>
      <c r="AU164" s="249" t="s">
        <v>89</v>
      </c>
      <c r="AY164" s="248" t="s">
        <v>211</v>
      </c>
      <c r="BK164" s="250">
        <f>SUM(BK165:BK170)</f>
        <v>0</v>
      </c>
    </row>
    <row r="165" spans="1:65" s="2" customFormat="1" ht="24.15" customHeight="1">
      <c r="A165" s="41"/>
      <c r="B165" s="42"/>
      <c r="C165" s="317" t="s">
        <v>537</v>
      </c>
      <c r="D165" s="317" t="s">
        <v>589</v>
      </c>
      <c r="E165" s="318" t="s">
        <v>3456</v>
      </c>
      <c r="F165" s="319" t="s">
        <v>3457</v>
      </c>
      <c r="G165" s="320" t="s">
        <v>702</v>
      </c>
      <c r="H165" s="321">
        <v>1</v>
      </c>
      <c r="I165" s="322"/>
      <c r="J165" s="323">
        <f>ROUND(I165*H165,2)</f>
        <v>0</v>
      </c>
      <c r="K165" s="324"/>
      <c r="L165" s="325"/>
      <c r="M165" s="326" t="s">
        <v>1</v>
      </c>
      <c r="N165" s="327" t="s">
        <v>46</v>
      </c>
      <c r="O165" s="94"/>
      <c r="P165" s="263">
        <f>O165*H165</f>
        <v>0</v>
      </c>
      <c r="Q165" s="263">
        <v>0</v>
      </c>
      <c r="R165" s="263">
        <f>Q165*H165</f>
        <v>0</v>
      </c>
      <c r="S165" s="263">
        <v>0</v>
      </c>
      <c r="T165" s="264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5" t="s">
        <v>247</v>
      </c>
      <c r="AT165" s="265" t="s">
        <v>589</v>
      </c>
      <c r="AU165" s="265" t="s">
        <v>96</v>
      </c>
      <c r="AY165" s="18" t="s">
        <v>211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87</v>
      </c>
      <c r="BK165" s="155">
        <f>ROUND(I165*H165,2)</f>
        <v>0</v>
      </c>
      <c r="BL165" s="18" t="s">
        <v>100</v>
      </c>
      <c r="BM165" s="265" t="s">
        <v>4341</v>
      </c>
    </row>
    <row r="166" spans="1:65" s="2" customFormat="1" ht="16.5" customHeight="1">
      <c r="A166" s="41"/>
      <c r="B166" s="42"/>
      <c r="C166" s="317" t="s">
        <v>547</v>
      </c>
      <c r="D166" s="317" t="s">
        <v>589</v>
      </c>
      <c r="E166" s="318" t="s">
        <v>3445</v>
      </c>
      <c r="F166" s="319" t="s">
        <v>3446</v>
      </c>
      <c r="G166" s="320" t="s">
        <v>702</v>
      </c>
      <c r="H166" s="321">
        <v>1</v>
      </c>
      <c r="I166" s="322"/>
      <c r="J166" s="323">
        <f>ROUND(I166*H166,2)</f>
        <v>0</v>
      </c>
      <c r="K166" s="324"/>
      <c r="L166" s="325"/>
      <c r="M166" s="326" t="s">
        <v>1</v>
      </c>
      <c r="N166" s="327" t="s">
        <v>46</v>
      </c>
      <c r="O166" s="94"/>
      <c r="P166" s="263">
        <f>O166*H166</f>
        <v>0</v>
      </c>
      <c r="Q166" s="263">
        <v>0</v>
      </c>
      <c r="R166" s="263">
        <f>Q166*H166</f>
        <v>0</v>
      </c>
      <c r="S166" s="263">
        <v>0</v>
      </c>
      <c r="T166" s="264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65" t="s">
        <v>247</v>
      </c>
      <c r="AT166" s="265" t="s">
        <v>589</v>
      </c>
      <c r="AU166" s="265" t="s">
        <v>96</v>
      </c>
      <c r="AY166" s="18" t="s">
        <v>211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8" t="s">
        <v>87</v>
      </c>
      <c r="BK166" s="155">
        <f>ROUND(I166*H166,2)</f>
        <v>0</v>
      </c>
      <c r="BL166" s="18" t="s">
        <v>100</v>
      </c>
      <c r="BM166" s="265" t="s">
        <v>4342</v>
      </c>
    </row>
    <row r="167" spans="1:65" s="2" customFormat="1" ht="16.5" customHeight="1">
      <c r="A167" s="41"/>
      <c r="B167" s="42"/>
      <c r="C167" s="317" t="s">
        <v>553</v>
      </c>
      <c r="D167" s="317" t="s">
        <v>589</v>
      </c>
      <c r="E167" s="318" t="s">
        <v>3423</v>
      </c>
      <c r="F167" s="319" t="s">
        <v>3424</v>
      </c>
      <c r="G167" s="320" t="s">
        <v>702</v>
      </c>
      <c r="H167" s="321">
        <v>1</v>
      </c>
      <c r="I167" s="322"/>
      <c r="J167" s="323">
        <f>ROUND(I167*H167,2)</f>
        <v>0</v>
      </c>
      <c r="K167" s="324"/>
      <c r="L167" s="325"/>
      <c r="M167" s="326" t="s">
        <v>1</v>
      </c>
      <c r="N167" s="327" t="s">
        <v>46</v>
      </c>
      <c r="O167" s="94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5" t="s">
        <v>247</v>
      </c>
      <c r="AT167" s="265" t="s">
        <v>589</v>
      </c>
      <c r="AU167" s="265" t="s">
        <v>96</v>
      </c>
      <c r="AY167" s="18" t="s">
        <v>211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87</v>
      </c>
      <c r="BK167" s="155">
        <f>ROUND(I167*H167,2)</f>
        <v>0</v>
      </c>
      <c r="BL167" s="18" t="s">
        <v>100</v>
      </c>
      <c r="BM167" s="265" t="s">
        <v>4343</v>
      </c>
    </row>
    <row r="168" spans="1:65" s="2" customFormat="1" ht="16.5" customHeight="1">
      <c r="A168" s="41"/>
      <c r="B168" s="42"/>
      <c r="C168" s="317" t="s">
        <v>7</v>
      </c>
      <c r="D168" s="317" t="s">
        <v>589</v>
      </c>
      <c r="E168" s="318" t="s">
        <v>3462</v>
      </c>
      <c r="F168" s="319" t="s">
        <v>3430</v>
      </c>
      <c r="G168" s="320" t="s">
        <v>702</v>
      </c>
      <c r="H168" s="321">
        <v>8</v>
      </c>
      <c r="I168" s="322"/>
      <c r="J168" s="323">
        <f>ROUND(I168*H168,2)</f>
        <v>0</v>
      </c>
      <c r="K168" s="324"/>
      <c r="L168" s="325"/>
      <c r="M168" s="326" t="s">
        <v>1</v>
      </c>
      <c r="N168" s="327" t="s">
        <v>46</v>
      </c>
      <c r="O168" s="94"/>
      <c r="P168" s="263">
        <f>O168*H168</f>
        <v>0</v>
      </c>
      <c r="Q168" s="263">
        <v>0</v>
      </c>
      <c r="R168" s="263">
        <f>Q168*H168</f>
        <v>0</v>
      </c>
      <c r="S168" s="263">
        <v>0</v>
      </c>
      <c r="T168" s="264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65" t="s">
        <v>247</v>
      </c>
      <c r="AT168" s="265" t="s">
        <v>589</v>
      </c>
      <c r="AU168" s="265" t="s">
        <v>96</v>
      </c>
      <c r="AY168" s="18" t="s">
        <v>211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8" t="s">
        <v>87</v>
      </c>
      <c r="BK168" s="155">
        <f>ROUND(I168*H168,2)</f>
        <v>0</v>
      </c>
      <c r="BL168" s="18" t="s">
        <v>100</v>
      </c>
      <c r="BM168" s="265" t="s">
        <v>4344</v>
      </c>
    </row>
    <row r="169" spans="1:65" s="2" customFormat="1" ht="16.5" customHeight="1">
      <c r="A169" s="41"/>
      <c r="B169" s="42"/>
      <c r="C169" s="317" t="s">
        <v>570</v>
      </c>
      <c r="D169" s="317" t="s">
        <v>589</v>
      </c>
      <c r="E169" s="318" t="s">
        <v>3438</v>
      </c>
      <c r="F169" s="319" t="s">
        <v>3410</v>
      </c>
      <c r="G169" s="320" t="s">
        <v>702</v>
      </c>
      <c r="H169" s="321">
        <v>16</v>
      </c>
      <c r="I169" s="322"/>
      <c r="J169" s="323">
        <f>ROUND(I169*H169,2)</f>
        <v>0</v>
      </c>
      <c r="K169" s="324"/>
      <c r="L169" s="325"/>
      <c r="M169" s="326" t="s">
        <v>1</v>
      </c>
      <c r="N169" s="327" t="s">
        <v>46</v>
      </c>
      <c r="O169" s="94"/>
      <c r="P169" s="263">
        <f>O169*H169</f>
        <v>0</v>
      </c>
      <c r="Q169" s="263">
        <v>0</v>
      </c>
      <c r="R169" s="263">
        <f>Q169*H169</f>
        <v>0</v>
      </c>
      <c r="S169" s="263">
        <v>0</v>
      </c>
      <c r="T169" s="264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5" t="s">
        <v>247</v>
      </c>
      <c r="AT169" s="265" t="s">
        <v>589</v>
      </c>
      <c r="AU169" s="265" t="s">
        <v>96</v>
      </c>
      <c r="AY169" s="18" t="s">
        <v>211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8" t="s">
        <v>87</v>
      </c>
      <c r="BK169" s="155">
        <f>ROUND(I169*H169,2)</f>
        <v>0</v>
      </c>
      <c r="BL169" s="18" t="s">
        <v>100</v>
      </c>
      <c r="BM169" s="265" t="s">
        <v>4345</v>
      </c>
    </row>
    <row r="170" spans="1:65" s="2" customFormat="1" ht="16.5" customHeight="1">
      <c r="A170" s="41"/>
      <c r="B170" s="42"/>
      <c r="C170" s="317" t="s">
        <v>574</v>
      </c>
      <c r="D170" s="317" t="s">
        <v>589</v>
      </c>
      <c r="E170" s="318" t="s">
        <v>3432</v>
      </c>
      <c r="F170" s="319" t="s">
        <v>3433</v>
      </c>
      <c r="G170" s="320" t="s">
        <v>702</v>
      </c>
      <c r="H170" s="321">
        <v>40</v>
      </c>
      <c r="I170" s="322"/>
      <c r="J170" s="323">
        <f>ROUND(I170*H170,2)</f>
        <v>0</v>
      </c>
      <c r="K170" s="324"/>
      <c r="L170" s="325"/>
      <c r="M170" s="331" t="s">
        <v>1</v>
      </c>
      <c r="N170" s="332" t="s">
        <v>46</v>
      </c>
      <c r="O170" s="290"/>
      <c r="P170" s="291">
        <f>O170*H170</f>
        <v>0</v>
      </c>
      <c r="Q170" s="291">
        <v>0</v>
      </c>
      <c r="R170" s="291">
        <f>Q170*H170</f>
        <v>0</v>
      </c>
      <c r="S170" s="291">
        <v>0</v>
      </c>
      <c r="T170" s="292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65" t="s">
        <v>247</v>
      </c>
      <c r="AT170" s="265" t="s">
        <v>589</v>
      </c>
      <c r="AU170" s="265" t="s">
        <v>96</v>
      </c>
      <c r="AY170" s="18" t="s">
        <v>211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8" t="s">
        <v>87</v>
      </c>
      <c r="BK170" s="155">
        <f>ROUND(I170*H170,2)</f>
        <v>0</v>
      </c>
      <c r="BL170" s="18" t="s">
        <v>100</v>
      </c>
      <c r="BM170" s="265" t="s">
        <v>4346</v>
      </c>
    </row>
    <row r="171" spans="1:31" s="2" customFormat="1" ht="6.95" customHeight="1">
      <c r="A171" s="41"/>
      <c r="B171" s="69"/>
      <c r="C171" s="70"/>
      <c r="D171" s="70"/>
      <c r="E171" s="70"/>
      <c r="F171" s="70"/>
      <c r="G171" s="70"/>
      <c r="H171" s="70"/>
      <c r="I171" s="70"/>
      <c r="J171" s="70"/>
      <c r="K171" s="70"/>
      <c r="L171" s="44"/>
      <c r="M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</row>
  </sheetData>
  <sheetProtection password="CC35" sheet="1" objects="1" scenarios="1" formatColumns="0" formatRows="0" autoFilter="0"/>
  <autoFilter ref="C138:K170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09:F109"/>
    <mergeCell ref="D110:F110"/>
    <mergeCell ref="D111:F111"/>
    <mergeCell ref="D112:F112"/>
    <mergeCell ref="D113:F113"/>
    <mergeCell ref="E125:H125"/>
    <mergeCell ref="E129:H129"/>
    <mergeCell ref="E127:H127"/>
    <mergeCell ref="E131:H13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148</v>
      </c>
      <c r="AZ2" s="293" t="s">
        <v>348</v>
      </c>
      <c r="BA2" s="293" t="s">
        <v>349</v>
      </c>
      <c r="BB2" s="293" t="s">
        <v>269</v>
      </c>
      <c r="BC2" s="293" t="s">
        <v>4347</v>
      </c>
      <c r="BD2" s="293" t="s">
        <v>96</v>
      </c>
    </row>
    <row r="3" spans="2:5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  <c r="AZ3" s="293" t="s">
        <v>4348</v>
      </c>
      <c r="BA3" s="293" t="s">
        <v>322</v>
      </c>
      <c r="BB3" s="293" t="s">
        <v>269</v>
      </c>
      <c r="BC3" s="293" t="s">
        <v>4349</v>
      </c>
      <c r="BD3" s="293" t="s">
        <v>89</v>
      </c>
    </row>
    <row r="4" spans="2:5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  <c r="AZ4" s="293" t="s">
        <v>4350</v>
      </c>
      <c r="BA4" s="293" t="s">
        <v>4351</v>
      </c>
      <c r="BB4" s="293" t="s">
        <v>307</v>
      </c>
      <c r="BC4" s="293" t="s">
        <v>4352</v>
      </c>
      <c r="BD4" s="293" t="s">
        <v>89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4353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4354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6. 9. 2021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16.5" customHeight="1">
      <c r="A31" s="171"/>
      <c r="B31" s="172"/>
      <c r="C31" s="171"/>
      <c r="D31" s="171"/>
      <c r="E31" s="173" t="s">
        <v>1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J107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ROUND((SUM(BE107:BE114)+SUM(BE138:BE199)),2)</f>
        <v>0</v>
      </c>
      <c r="G39" s="41"/>
      <c r="H39" s="41"/>
      <c r="I39" s="182">
        <v>0.21</v>
      </c>
      <c r="J39" s="181">
        <f>ROUND(((SUM(BE107:BE114)+SUM(BE138:BE199))*I39),2)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ROUND((SUM(BF107:BF114)+SUM(BF138:BF199)),2)</f>
        <v>0</v>
      </c>
      <c r="G40" s="41"/>
      <c r="H40" s="41"/>
      <c r="I40" s="182">
        <v>0.15</v>
      </c>
      <c r="J40" s="181">
        <f>ROUND(((SUM(BF107:BF114)+SUM(BF138:BF199))*I40),2)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ROUND((SUM(BG107:BG114)+SUM(BG138:BG199)),2)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ROUND((SUM(BH107:BH114)+SUM(BH138:BH199)),2)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ROUND((SUM(BI107:BI114)+SUM(BI138:BI199)),2)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4353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222 - Obvodová stěna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6. 9. 2021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J138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4355</v>
      </c>
      <c r="E101" s="209"/>
      <c r="F101" s="209"/>
      <c r="G101" s="209"/>
      <c r="H101" s="209"/>
      <c r="I101" s="209"/>
      <c r="J101" s="210">
        <f>J139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416</v>
      </c>
      <c r="E102" s="214"/>
      <c r="F102" s="214"/>
      <c r="G102" s="214"/>
      <c r="H102" s="214"/>
      <c r="I102" s="214"/>
      <c r="J102" s="215">
        <f>J140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212"/>
      <c r="C103" s="135"/>
      <c r="D103" s="213" t="s">
        <v>4356</v>
      </c>
      <c r="E103" s="214"/>
      <c r="F103" s="214"/>
      <c r="G103" s="214"/>
      <c r="H103" s="214"/>
      <c r="I103" s="214"/>
      <c r="J103" s="215">
        <f>J150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212"/>
      <c r="C104" s="135"/>
      <c r="D104" s="213" t="s">
        <v>4357</v>
      </c>
      <c r="E104" s="214"/>
      <c r="F104" s="214"/>
      <c r="G104" s="214"/>
      <c r="H104" s="214"/>
      <c r="I104" s="214"/>
      <c r="J104" s="215">
        <f>J168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4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66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31" s="2" customFormat="1" ht="6.95" customHeight="1">
      <c r="A106" s="4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66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1" s="2" customFormat="1" ht="29.25" customHeight="1">
      <c r="A107" s="41"/>
      <c r="B107" s="42"/>
      <c r="C107" s="205" t="s">
        <v>189</v>
      </c>
      <c r="D107" s="43"/>
      <c r="E107" s="43"/>
      <c r="F107" s="43"/>
      <c r="G107" s="43"/>
      <c r="H107" s="43"/>
      <c r="I107" s="43"/>
      <c r="J107" s="217">
        <f>ROUND(J108+J109+J110+J111+J112+J113,2)</f>
        <v>0</v>
      </c>
      <c r="K107" s="43"/>
      <c r="L107" s="66"/>
      <c r="N107" s="218" t="s">
        <v>45</v>
      </c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65" s="2" customFormat="1" ht="18" customHeight="1">
      <c r="A108" s="41"/>
      <c r="B108" s="42"/>
      <c r="C108" s="43"/>
      <c r="D108" s="156" t="s">
        <v>190</v>
      </c>
      <c r="E108" s="151"/>
      <c r="F108" s="151"/>
      <c r="G108" s="43"/>
      <c r="H108" s="43"/>
      <c r="I108" s="43"/>
      <c r="J108" s="152">
        <v>0</v>
      </c>
      <c r="K108" s="43"/>
      <c r="L108" s="219"/>
      <c r="M108" s="220"/>
      <c r="N108" s="221" t="s">
        <v>46</v>
      </c>
      <c r="O108" s="220"/>
      <c r="P108" s="220"/>
      <c r="Q108" s="220"/>
      <c r="R108" s="220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3" t="s">
        <v>104</v>
      </c>
      <c r="AZ108" s="220"/>
      <c r="BA108" s="220"/>
      <c r="BB108" s="220"/>
      <c r="BC108" s="220"/>
      <c r="BD108" s="220"/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223" t="s">
        <v>87</v>
      </c>
      <c r="BK108" s="220"/>
      <c r="BL108" s="220"/>
      <c r="BM108" s="220"/>
    </row>
    <row r="109" spans="1:65" s="2" customFormat="1" ht="18" customHeight="1">
      <c r="A109" s="41"/>
      <c r="B109" s="42"/>
      <c r="C109" s="43"/>
      <c r="D109" s="156" t="s">
        <v>191</v>
      </c>
      <c r="E109" s="151"/>
      <c r="F109" s="151"/>
      <c r="G109" s="43"/>
      <c r="H109" s="43"/>
      <c r="I109" s="43"/>
      <c r="J109" s="152">
        <v>0</v>
      </c>
      <c r="K109" s="43"/>
      <c r="L109" s="219"/>
      <c r="M109" s="220"/>
      <c r="N109" s="221" t="s">
        <v>46</v>
      </c>
      <c r="O109" s="220"/>
      <c r="P109" s="220"/>
      <c r="Q109" s="220"/>
      <c r="R109" s="220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3" t="s">
        <v>104</v>
      </c>
      <c r="AZ109" s="220"/>
      <c r="BA109" s="220"/>
      <c r="BB109" s="220"/>
      <c r="BC109" s="220"/>
      <c r="BD109" s="220"/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223" t="s">
        <v>87</v>
      </c>
      <c r="BK109" s="220"/>
      <c r="BL109" s="220"/>
      <c r="BM109" s="220"/>
    </row>
    <row r="110" spans="1:65" s="2" customFormat="1" ht="18" customHeight="1">
      <c r="A110" s="41"/>
      <c r="B110" s="42"/>
      <c r="C110" s="43"/>
      <c r="D110" s="156" t="s">
        <v>192</v>
      </c>
      <c r="E110" s="151"/>
      <c r="F110" s="151"/>
      <c r="G110" s="43"/>
      <c r="H110" s="43"/>
      <c r="I110" s="43"/>
      <c r="J110" s="152">
        <v>0</v>
      </c>
      <c r="K110" s="43"/>
      <c r="L110" s="219"/>
      <c r="M110" s="220"/>
      <c r="N110" s="221" t="s">
        <v>46</v>
      </c>
      <c r="O110" s="220"/>
      <c r="P110" s="220"/>
      <c r="Q110" s="220"/>
      <c r="R110" s="220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3" t="s">
        <v>104</v>
      </c>
      <c r="AZ110" s="220"/>
      <c r="BA110" s="220"/>
      <c r="BB110" s="220"/>
      <c r="BC110" s="220"/>
      <c r="BD110" s="220"/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23" t="s">
        <v>87</v>
      </c>
      <c r="BK110" s="220"/>
      <c r="BL110" s="220"/>
      <c r="BM110" s="220"/>
    </row>
    <row r="111" spans="1:65" s="2" customFormat="1" ht="18" customHeight="1">
      <c r="A111" s="41"/>
      <c r="B111" s="42"/>
      <c r="C111" s="43"/>
      <c r="D111" s="156" t="s">
        <v>193</v>
      </c>
      <c r="E111" s="151"/>
      <c r="F111" s="151"/>
      <c r="G111" s="43"/>
      <c r="H111" s="43"/>
      <c r="I111" s="43"/>
      <c r="J111" s="152">
        <v>0</v>
      </c>
      <c r="K111" s="43"/>
      <c r="L111" s="219"/>
      <c r="M111" s="220"/>
      <c r="N111" s="221" t="s">
        <v>46</v>
      </c>
      <c r="O111" s="220"/>
      <c r="P111" s="220"/>
      <c r="Q111" s="220"/>
      <c r="R111" s="220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3" t="s">
        <v>104</v>
      </c>
      <c r="AZ111" s="220"/>
      <c r="BA111" s="220"/>
      <c r="BB111" s="220"/>
      <c r="BC111" s="220"/>
      <c r="BD111" s="220"/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223" t="s">
        <v>87</v>
      </c>
      <c r="BK111" s="220"/>
      <c r="BL111" s="220"/>
      <c r="BM111" s="220"/>
    </row>
    <row r="112" spans="1:65" s="2" customFormat="1" ht="18" customHeight="1">
      <c r="A112" s="41"/>
      <c r="B112" s="42"/>
      <c r="C112" s="43"/>
      <c r="D112" s="156" t="s">
        <v>194</v>
      </c>
      <c r="E112" s="151"/>
      <c r="F112" s="151"/>
      <c r="G112" s="43"/>
      <c r="H112" s="43"/>
      <c r="I112" s="43"/>
      <c r="J112" s="152">
        <v>0</v>
      </c>
      <c r="K112" s="43"/>
      <c r="L112" s="219"/>
      <c r="M112" s="220"/>
      <c r="N112" s="221" t="s">
        <v>46</v>
      </c>
      <c r="O112" s="220"/>
      <c r="P112" s="220"/>
      <c r="Q112" s="220"/>
      <c r="R112" s="220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3" t="s">
        <v>104</v>
      </c>
      <c r="AZ112" s="220"/>
      <c r="BA112" s="220"/>
      <c r="BB112" s="220"/>
      <c r="BC112" s="220"/>
      <c r="BD112" s="220"/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223" t="s">
        <v>87</v>
      </c>
      <c r="BK112" s="220"/>
      <c r="BL112" s="220"/>
      <c r="BM112" s="220"/>
    </row>
    <row r="113" spans="1:65" s="2" customFormat="1" ht="18" customHeight="1">
      <c r="A113" s="41"/>
      <c r="B113" s="42"/>
      <c r="C113" s="43"/>
      <c r="D113" s="151" t="s">
        <v>195</v>
      </c>
      <c r="E113" s="43"/>
      <c r="F113" s="43"/>
      <c r="G113" s="43"/>
      <c r="H113" s="43"/>
      <c r="I113" s="43"/>
      <c r="J113" s="152">
        <f>ROUND(J34*T113,2)</f>
        <v>0</v>
      </c>
      <c r="K113" s="43"/>
      <c r="L113" s="219"/>
      <c r="M113" s="220"/>
      <c r="N113" s="221" t="s">
        <v>46</v>
      </c>
      <c r="O113" s="220"/>
      <c r="P113" s="220"/>
      <c r="Q113" s="220"/>
      <c r="R113" s="220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3" t="s">
        <v>196</v>
      </c>
      <c r="AZ113" s="220"/>
      <c r="BA113" s="220"/>
      <c r="BB113" s="220"/>
      <c r="BC113" s="220"/>
      <c r="BD113" s="220"/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223" t="s">
        <v>87</v>
      </c>
      <c r="BK113" s="220"/>
      <c r="BL113" s="220"/>
      <c r="BM113" s="220"/>
    </row>
    <row r="114" spans="1:31" s="2" customFormat="1" ht="12">
      <c r="A114" s="4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29.25" customHeight="1">
      <c r="A115" s="41"/>
      <c r="B115" s="42"/>
      <c r="C115" s="159" t="s">
        <v>169</v>
      </c>
      <c r="D115" s="160"/>
      <c r="E115" s="160"/>
      <c r="F115" s="160"/>
      <c r="G115" s="160"/>
      <c r="H115" s="160"/>
      <c r="I115" s="160"/>
      <c r="J115" s="161">
        <f>ROUND(J100+J107,2)</f>
        <v>0</v>
      </c>
      <c r="K115" s="160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6.95" customHeight="1">
      <c r="A116" s="41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20" spans="1:31" s="2" customFormat="1" ht="6.95" customHeight="1">
      <c r="A120" s="41"/>
      <c r="B120" s="71"/>
      <c r="C120" s="72"/>
      <c r="D120" s="72"/>
      <c r="E120" s="72"/>
      <c r="F120" s="72"/>
      <c r="G120" s="72"/>
      <c r="H120" s="72"/>
      <c r="I120" s="72"/>
      <c r="J120" s="72"/>
      <c r="K120" s="72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24.95" customHeight="1">
      <c r="A121" s="41"/>
      <c r="B121" s="42"/>
      <c r="C121" s="24" t="s">
        <v>197</v>
      </c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6.95" customHeight="1">
      <c r="A122" s="41"/>
      <c r="B122" s="42"/>
      <c r="C122" s="43"/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2" customHeight="1">
      <c r="A123" s="41"/>
      <c r="B123" s="42"/>
      <c r="C123" s="33" t="s">
        <v>16</v>
      </c>
      <c r="D123" s="43"/>
      <c r="E123" s="43"/>
      <c r="F123" s="43"/>
      <c r="G123" s="43"/>
      <c r="H123" s="4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16.5" customHeight="1">
      <c r="A124" s="41"/>
      <c r="B124" s="42"/>
      <c r="C124" s="43"/>
      <c r="D124" s="43"/>
      <c r="E124" s="201" t="str">
        <f>E7</f>
        <v>Komunitní centrum Jahodnice - rozdělení do etap .I.etapa</v>
      </c>
      <c r="F124" s="33"/>
      <c r="G124" s="33"/>
      <c r="H124" s="3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2:12" s="1" customFormat="1" ht="12" customHeight="1">
      <c r="B125" s="22"/>
      <c r="C125" s="33" t="s">
        <v>171</v>
      </c>
      <c r="D125" s="23"/>
      <c r="E125" s="23"/>
      <c r="F125" s="23"/>
      <c r="G125" s="23"/>
      <c r="H125" s="23"/>
      <c r="I125" s="23"/>
      <c r="J125" s="23"/>
      <c r="K125" s="23"/>
      <c r="L125" s="21"/>
    </row>
    <row r="126" spans="2:12" s="1" customFormat="1" ht="23.25" customHeight="1">
      <c r="B126" s="22"/>
      <c r="C126" s="23"/>
      <c r="D126" s="23"/>
      <c r="E126" s="201" t="s">
        <v>172</v>
      </c>
      <c r="F126" s="23"/>
      <c r="G126" s="23"/>
      <c r="H126" s="23"/>
      <c r="I126" s="23"/>
      <c r="J126" s="23"/>
      <c r="K126" s="23"/>
      <c r="L126" s="21"/>
    </row>
    <row r="127" spans="2:12" s="1" customFormat="1" ht="12" customHeight="1">
      <c r="B127" s="22"/>
      <c r="C127" s="33" t="s">
        <v>173</v>
      </c>
      <c r="D127" s="23"/>
      <c r="E127" s="23"/>
      <c r="F127" s="23"/>
      <c r="G127" s="23"/>
      <c r="H127" s="23"/>
      <c r="I127" s="23"/>
      <c r="J127" s="23"/>
      <c r="K127" s="23"/>
      <c r="L127" s="21"/>
    </row>
    <row r="128" spans="1:31" s="2" customFormat="1" ht="16.5" customHeight="1">
      <c r="A128" s="41"/>
      <c r="B128" s="42"/>
      <c r="C128" s="43"/>
      <c r="D128" s="43"/>
      <c r="E128" s="202" t="s">
        <v>174</v>
      </c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2" customHeight="1">
      <c r="A129" s="41"/>
      <c r="B129" s="42"/>
      <c r="C129" s="33" t="s">
        <v>4353</v>
      </c>
      <c r="D129" s="43"/>
      <c r="E129" s="43"/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6.5" customHeight="1">
      <c r="A130" s="41"/>
      <c r="B130" s="42"/>
      <c r="C130" s="43"/>
      <c r="D130" s="43"/>
      <c r="E130" s="79" t="str">
        <f>E13</f>
        <v>222 - Obvodová stěna</v>
      </c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6.95" customHeight="1">
      <c r="A131" s="41"/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12" customHeight="1">
      <c r="A132" s="41"/>
      <c r="B132" s="42"/>
      <c r="C132" s="33" t="s">
        <v>20</v>
      </c>
      <c r="D132" s="43"/>
      <c r="E132" s="43"/>
      <c r="F132" s="28" t="str">
        <f>F16</f>
        <v>Baštýřská 67/2,19800 Praha 14</v>
      </c>
      <c r="G132" s="43"/>
      <c r="H132" s="43"/>
      <c r="I132" s="33" t="s">
        <v>22</v>
      </c>
      <c r="J132" s="82" t="str">
        <f>IF(J16="","",J16)</f>
        <v>6. 9. 2021</v>
      </c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6.95" customHeight="1">
      <c r="A133" s="41"/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25.65" customHeight="1">
      <c r="A134" s="41"/>
      <c r="B134" s="42"/>
      <c r="C134" s="33" t="s">
        <v>24</v>
      </c>
      <c r="D134" s="43"/>
      <c r="E134" s="43"/>
      <c r="F134" s="28" t="str">
        <f>E19</f>
        <v>Městská část Praha 14,Br.Venclíků 1073,Praha 14</v>
      </c>
      <c r="G134" s="43"/>
      <c r="H134" s="43"/>
      <c r="I134" s="33" t="s">
        <v>31</v>
      </c>
      <c r="J134" s="37" t="str">
        <f>E25</f>
        <v>a3atelier s.r.o.,Praha 1</v>
      </c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15.15" customHeight="1">
      <c r="A135" s="41"/>
      <c r="B135" s="42"/>
      <c r="C135" s="33" t="s">
        <v>29</v>
      </c>
      <c r="D135" s="43"/>
      <c r="E135" s="43"/>
      <c r="F135" s="28" t="str">
        <f>IF(E22="","",E22)</f>
        <v>Vyplň údaj</v>
      </c>
      <c r="G135" s="43"/>
      <c r="H135" s="43"/>
      <c r="I135" s="33" t="s">
        <v>35</v>
      </c>
      <c r="J135" s="37" t="str">
        <f>E28</f>
        <v>Ing.Myšík Petr</v>
      </c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2" customFormat="1" ht="10.3" customHeight="1">
      <c r="A136" s="41"/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11" customFormat="1" ht="29.25" customHeight="1">
      <c r="A137" s="225"/>
      <c r="B137" s="226"/>
      <c r="C137" s="227" t="s">
        <v>198</v>
      </c>
      <c r="D137" s="228" t="s">
        <v>66</v>
      </c>
      <c r="E137" s="228" t="s">
        <v>62</v>
      </c>
      <c r="F137" s="228" t="s">
        <v>63</v>
      </c>
      <c r="G137" s="228" t="s">
        <v>199</v>
      </c>
      <c r="H137" s="228" t="s">
        <v>200</v>
      </c>
      <c r="I137" s="228" t="s">
        <v>201</v>
      </c>
      <c r="J137" s="229" t="s">
        <v>181</v>
      </c>
      <c r="K137" s="230" t="s">
        <v>202</v>
      </c>
      <c r="L137" s="231"/>
      <c r="M137" s="103" t="s">
        <v>1</v>
      </c>
      <c r="N137" s="104" t="s">
        <v>45</v>
      </c>
      <c r="O137" s="104" t="s">
        <v>203</v>
      </c>
      <c r="P137" s="104" t="s">
        <v>204</v>
      </c>
      <c r="Q137" s="104" t="s">
        <v>205</v>
      </c>
      <c r="R137" s="104" t="s">
        <v>206</v>
      </c>
      <c r="S137" s="104" t="s">
        <v>207</v>
      </c>
      <c r="T137" s="105" t="s">
        <v>208</v>
      </c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</row>
    <row r="138" spans="1:63" s="2" customFormat="1" ht="22.8" customHeight="1">
      <c r="A138" s="41"/>
      <c r="B138" s="42"/>
      <c r="C138" s="110" t="s">
        <v>209</v>
      </c>
      <c r="D138" s="43"/>
      <c r="E138" s="43"/>
      <c r="F138" s="43"/>
      <c r="G138" s="43"/>
      <c r="H138" s="43"/>
      <c r="I138" s="43"/>
      <c r="J138" s="232">
        <f>BK138</f>
        <v>0</v>
      </c>
      <c r="K138" s="43"/>
      <c r="L138" s="44"/>
      <c r="M138" s="106"/>
      <c r="N138" s="233"/>
      <c r="O138" s="107"/>
      <c r="P138" s="234">
        <f>P139</f>
        <v>0</v>
      </c>
      <c r="Q138" s="107"/>
      <c r="R138" s="234">
        <f>R139</f>
        <v>23.41582861</v>
      </c>
      <c r="S138" s="107"/>
      <c r="T138" s="235">
        <f>T139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18" t="s">
        <v>80</v>
      </c>
      <c r="AU138" s="18" t="s">
        <v>183</v>
      </c>
      <c r="BK138" s="236">
        <f>BK139</f>
        <v>0</v>
      </c>
    </row>
    <row r="139" spans="1:63" s="12" customFormat="1" ht="25.9" customHeight="1">
      <c r="A139" s="12"/>
      <c r="B139" s="237"/>
      <c r="C139" s="238"/>
      <c r="D139" s="239" t="s">
        <v>80</v>
      </c>
      <c r="E139" s="240" t="s">
        <v>4358</v>
      </c>
      <c r="F139" s="240" t="s">
        <v>4359</v>
      </c>
      <c r="G139" s="238"/>
      <c r="H139" s="238"/>
      <c r="I139" s="241"/>
      <c r="J139" s="242">
        <f>BK139</f>
        <v>0</v>
      </c>
      <c r="K139" s="238"/>
      <c r="L139" s="243"/>
      <c r="M139" s="244"/>
      <c r="N139" s="245"/>
      <c r="O139" s="245"/>
      <c r="P139" s="246">
        <f>P140</f>
        <v>0</v>
      </c>
      <c r="Q139" s="245"/>
      <c r="R139" s="246">
        <f>R140</f>
        <v>23.41582861</v>
      </c>
      <c r="S139" s="245"/>
      <c r="T139" s="247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48" t="s">
        <v>89</v>
      </c>
      <c r="AT139" s="249" t="s">
        <v>80</v>
      </c>
      <c r="AU139" s="249" t="s">
        <v>81</v>
      </c>
      <c r="AY139" s="248" t="s">
        <v>211</v>
      </c>
      <c r="BK139" s="250">
        <f>BK140</f>
        <v>0</v>
      </c>
    </row>
    <row r="140" spans="1:63" s="12" customFormat="1" ht="22.8" customHeight="1">
      <c r="A140" s="12"/>
      <c r="B140" s="237"/>
      <c r="C140" s="238"/>
      <c r="D140" s="239" t="s">
        <v>80</v>
      </c>
      <c r="E140" s="251" t="s">
        <v>1313</v>
      </c>
      <c r="F140" s="251" t="s">
        <v>1314</v>
      </c>
      <c r="G140" s="238"/>
      <c r="H140" s="238"/>
      <c r="I140" s="241"/>
      <c r="J140" s="252">
        <f>BK140</f>
        <v>0</v>
      </c>
      <c r="K140" s="238"/>
      <c r="L140" s="243"/>
      <c r="M140" s="244"/>
      <c r="N140" s="245"/>
      <c r="O140" s="245"/>
      <c r="P140" s="246">
        <f>P141+SUM(P142:P150)+P168</f>
        <v>0</v>
      </c>
      <c r="Q140" s="245"/>
      <c r="R140" s="246">
        <f>R141+SUM(R142:R150)+R168</f>
        <v>23.41582861</v>
      </c>
      <c r="S140" s="245"/>
      <c r="T140" s="247">
        <f>T141+SUM(T142:T150)+T168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48" t="s">
        <v>89</v>
      </c>
      <c r="AT140" s="249" t="s">
        <v>80</v>
      </c>
      <c r="AU140" s="249" t="s">
        <v>87</v>
      </c>
      <c r="AY140" s="248" t="s">
        <v>211</v>
      </c>
      <c r="BK140" s="250">
        <f>BK141+SUM(BK142:BK150)+BK168</f>
        <v>0</v>
      </c>
    </row>
    <row r="141" spans="1:65" s="2" customFormat="1" ht="24.15" customHeight="1">
      <c r="A141" s="41"/>
      <c r="B141" s="42"/>
      <c r="C141" s="253" t="s">
        <v>87</v>
      </c>
      <c r="D141" s="253" t="s">
        <v>214</v>
      </c>
      <c r="E141" s="254" t="s">
        <v>4360</v>
      </c>
      <c r="F141" s="255" t="s">
        <v>4361</v>
      </c>
      <c r="G141" s="256" t="s">
        <v>269</v>
      </c>
      <c r="H141" s="257">
        <v>264.441</v>
      </c>
      <c r="I141" s="258"/>
      <c r="J141" s="259">
        <f>ROUND(I141*H141,2)</f>
        <v>0</v>
      </c>
      <c r="K141" s="260"/>
      <c r="L141" s="44"/>
      <c r="M141" s="261" t="s">
        <v>1</v>
      </c>
      <c r="N141" s="262" t="s">
        <v>46</v>
      </c>
      <c r="O141" s="94"/>
      <c r="P141" s="263">
        <f>O141*H141</f>
        <v>0</v>
      </c>
      <c r="Q141" s="263">
        <v>0.00024</v>
      </c>
      <c r="R141" s="263">
        <f>Q141*H141</f>
        <v>0.06346584</v>
      </c>
      <c r="S141" s="263">
        <v>0</v>
      </c>
      <c r="T141" s="264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65" t="s">
        <v>528</v>
      </c>
      <c r="AT141" s="265" t="s">
        <v>214</v>
      </c>
      <c r="AU141" s="265" t="s">
        <v>89</v>
      </c>
      <c r="AY141" s="18" t="s">
        <v>211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8" t="s">
        <v>87</v>
      </c>
      <c r="BK141" s="155">
        <f>ROUND(I141*H141,2)</f>
        <v>0</v>
      </c>
      <c r="BL141" s="18" t="s">
        <v>528</v>
      </c>
      <c r="BM141" s="265" t="s">
        <v>4362</v>
      </c>
    </row>
    <row r="142" spans="1:51" s="14" customFormat="1" ht="12">
      <c r="A142" s="14"/>
      <c r="B142" s="277"/>
      <c r="C142" s="278"/>
      <c r="D142" s="268" t="s">
        <v>236</v>
      </c>
      <c r="E142" s="279" t="s">
        <v>1</v>
      </c>
      <c r="F142" s="280" t="s">
        <v>4363</v>
      </c>
      <c r="G142" s="278"/>
      <c r="H142" s="281">
        <v>297.591</v>
      </c>
      <c r="I142" s="282"/>
      <c r="J142" s="278"/>
      <c r="K142" s="278"/>
      <c r="L142" s="283"/>
      <c r="M142" s="284"/>
      <c r="N142" s="285"/>
      <c r="O142" s="285"/>
      <c r="P142" s="285"/>
      <c r="Q142" s="285"/>
      <c r="R142" s="285"/>
      <c r="S142" s="285"/>
      <c r="T142" s="28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87" t="s">
        <v>236</v>
      </c>
      <c r="AU142" s="287" t="s">
        <v>89</v>
      </c>
      <c r="AV142" s="14" t="s">
        <v>89</v>
      </c>
      <c r="AW142" s="14" t="s">
        <v>34</v>
      </c>
      <c r="AX142" s="14" t="s">
        <v>81</v>
      </c>
      <c r="AY142" s="287" t="s">
        <v>211</v>
      </c>
    </row>
    <row r="143" spans="1:51" s="14" customFormat="1" ht="12">
      <c r="A143" s="14"/>
      <c r="B143" s="277"/>
      <c r="C143" s="278"/>
      <c r="D143" s="268" t="s">
        <v>236</v>
      </c>
      <c r="E143" s="279" t="s">
        <v>1</v>
      </c>
      <c r="F143" s="280" t="s">
        <v>4364</v>
      </c>
      <c r="G143" s="278"/>
      <c r="H143" s="281">
        <v>-33.15</v>
      </c>
      <c r="I143" s="282"/>
      <c r="J143" s="278"/>
      <c r="K143" s="278"/>
      <c r="L143" s="283"/>
      <c r="M143" s="284"/>
      <c r="N143" s="285"/>
      <c r="O143" s="285"/>
      <c r="P143" s="285"/>
      <c r="Q143" s="285"/>
      <c r="R143" s="285"/>
      <c r="S143" s="285"/>
      <c r="T143" s="28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87" t="s">
        <v>236</v>
      </c>
      <c r="AU143" s="287" t="s">
        <v>89</v>
      </c>
      <c r="AV143" s="14" t="s">
        <v>89</v>
      </c>
      <c r="AW143" s="14" t="s">
        <v>34</v>
      </c>
      <c r="AX143" s="14" t="s">
        <v>81</v>
      </c>
      <c r="AY143" s="287" t="s">
        <v>211</v>
      </c>
    </row>
    <row r="144" spans="1:51" s="15" customFormat="1" ht="12">
      <c r="A144" s="15"/>
      <c r="B144" s="295"/>
      <c r="C144" s="296"/>
      <c r="D144" s="268" t="s">
        <v>236</v>
      </c>
      <c r="E144" s="297" t="s">
        <v>1</v>
      </c>
      <c r="F144" s="298" t="s">
        <v>438</v>
      </c>
      <c r="G144" s="296"/>
      <c r="H144" s="299">
        <v>264.441</v>
      </c>
      <c r="I144" s="300"/>
      <c r="J144" s="296"/>
      <c r="K144" s="296"/>
      <c r="L144" s="301"/>
      <c r="M144" s="302"/>
      <c r="N144" s="303"/>
      <c r="O144" s="303"/>
      <c r="P144" s="303"/>
      <c r="Q144" s="303"/>
      <c r="R144" s="303"/>
      <c r="S144" s="303"/>
      <c r="T144" s="304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305" t="s">
        <v>236</v>
      </c>
      <c r="AU144" s="305" t="s">
        <v>89</v>
      </c>
      <c r="AV144" s="15" t="s">
        <v>100</v>
      </c>
      <c r="AW144" s="15" t="s">
        <v>34</v>
      </c>
      <c r="AX144" s="15" t="s">
        <v>87</v>
      </c>
      <c r="AY144" s="305" t="s">
        <v>211</v>
      </c>
    </row>
    <row r="145" spans="1:65" s="2" customFormat="1" ht="24.15" customHeight="1">
      <c r="A145" s="41"/>
      <c r="B145" s="42"/>
      <c r="C145" s="317" t="s">
        <v>89</v>
      </c>
      <c r="D145" s="317" t="s">
        <v>589</v>
      </c>
      <c r="E145" s="318" t="s">
        <v>4365</v>
      </c>
      <c r="F145" s="319" t="s">
        <v>4366</v>
      </c>
      <c r="G145" s="320" t="s">
        <v>269</v>
      </c>
      <c r="H145" s="321">
        <v>277.663</v>
      </c>
      <c r="I145" s="322"/>
      <c r="J145" s="323">
        <f>ROUND(I145*H145,2)</f>
        <v>0</v>
      </c>
      <c r="K145" s="324"/>
      <c r="L145" s="325"/>
      <c r="M145" s="326" t="s">
        <v>1</v>
      </c>
      <c r="N145" s="327" t="s">
        <v>46</v>
      </c>
      <c r="O145" s="94"/>
      <c r="P145" s="263">
        <f>O145*H145</f>
        <v>0</v>
      </c>
      <c r="Q145" s="263">
        <v>0.01</v>
      </c>
      <c r="R145" s="263">
        <f>Q145*H145</f>
        <v>2.7766300000000004</v>
      </c>
      <c r="S145" s="263">
        <v>0</v>
      </c>
      <c r="T145" s="264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65" t="s">
        <v>634</v>
      </c>
      <c r="AT145" s="265" t="s">
        <v>589</v>
      </c>
      <c r="AU145" s="265" t="s">
        <v>89</v>
      </c>
      <c r="AY145" s="18" t="s">
        <v>211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8" t="s">
        <v>87</v>
      </c>
      <c r="BK145" s="155">
        <f>ROUND(I145*H145,2)</f>
        <v>0</v>
      </c>
      <c r="BL145" s="18" t="s">
        <v>528</v>
      </c>
      <c r="BM145" s="265" t="s">
        <v>4367</v>
      </c>
    </row>
    <row r="146" spans="1:51" s="14" customFormat="1" ht="12">
      <c r="A146" s="14"/>
      <c r="B146" s="277"/>
      <c r="C146" s="278"/>
      <c r="D146" s="268" t="s">
        <v>236</v>
      </c>
      <c r="E146" s="278"/>
      <c r="F146" s="280" t="s">
        <v>4368</v>
      </c>
      <c r="G146" s="278"/>
      <c r="H146" s="281">
        <v>277.663</v>
      </c>
      <c r="I146" s="282"/>
      <c r="J146" s="278"/>
      <c r="K146" s="278"/>
      <c r="L146" s="283"/>
      <c r="M146" s="284"/>
      <c r="N146" s="285"/>
      <c r="O146" s="285"/>
      <c r="P146" s="285"/>
      <c r="Q146" s="285"/>
      <c r="R146" s="285"/>
      <c r="S146" s="285"/>
      <c r="T146" s="28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87" t="s">
        <v>236</v>
      </c>
      <c r="AU146" s="287" t="s">
        <v>89</v>
      </c>
      <c r="AV146" s="14" t="s">
        <v>89</v>
      </c>
      <c r="AW146" s="14" t="s">
        <v>4</v>
      </c>
      <c r="AX146" s="14" t="s">
        <v>87</v>
      </c>
      <c r="AY146" s="287" t="s">
        <v>211</v>
      </c>
    </row>
    <row r="147" spans="1:65" s="2" customFormat="1" ht="24.15" customHeight="1">
      <c r="A147" s="41"/>
      <c r="B147" s="42"/>
      <c r="C147" s="253" t="s">
        <v>96</v>
      </c>
      <c r="D147" s="253" t="s">
        <v>214</v>
      </c>
      <c r="E147" s="254" t="s">
        <v>1404</v>
      </c>
      <c r="F147" s="255" t="s">
        <v>4369</v>
      </c>
      <c r="G147" s="256" t="s">
        <v>507</v>
      </c>
      <c r="H147" s="257">
        <v>19.857</v>
      </c>
      <c r="I147" s="258"/>
      <c r="J147" s="259">
        <f>ROUND(I147*H147,2)</f>
        <v>0</v>
      </c>
      <c r="K147" s="260"/>
      <c r="L147" s="44"/>
      <c r="M147" s="261" t="s">
        <v>1</v>
      </c>
      <c r="N147" s="262" t="s">
        <v>46</v>
      </c>
      <c r="O147" s="94"/>
      <c r="P147" s="263">
        <f>O147*H147</f>
        <v>0</v>
      </c>
      <c r="Q147" s="263">
        <v>0</v>
      </c>
      <c r="R147" s="263">
        <f>Q147*H147</f>
        <v>0</v>
      </c>
      <c r="S147" s="263">
        <v>0</v>
      </c>
      <c r="T147" s="264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65" t="s">
        <v>528</v>
      </c>
      <c r="AT147" s="265" t="s">
        <v>214</v>
      </c>
      <c r="AU147" s="265" t="s">
        <v>89</v>
      </c>
      <c r="AY147" s="18" t="s">
        <v>211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8" t="s">
        <v>87</v>
      </c>
      <c r="BK147" s="155">
        <f>ROUND(I147*H147,2)</f>
        <v>0</v>
      </c>
      <c r="BL147" s="18" t="s">
        <v>528</v>
      </c>
      <c r="BM147" s="265" t="s">
        <v>4370</v>
      </c>
    </row>
    <row r="148" spans="1:65" s="2" customFormat="1" ht="24.15" customHeight="1">
      <c r="A148" s="41"/>
      <c r="B148" s="42"/>
      <c r="C148" s="253" t="s">
        <v>100</v>
      </c>
      <c r="D148" s="253" t="s">
        <v>214</v>
      </c>
      <c r="E148" s="254" t="s">
        <v>1408</v>
      </c>
      <c r="F148" s="255" t="s">
        <v>1409</v>
      </c>
      <c r="G148" s="256" t="s">
        <v>507</v>
      </c>
      <c r="H148" s="257">
        <v>39.714</v>
      </c>
      <c r="I148" s="258"/>
      <c r="J148" s="259">
        <f>ROUND(I148*H148,2)</f>
        <v>0</v>
      </c>
      <c r="K148" s="260"/>
      <c r="L148" s="44"/>
      <c r="M148" s="261" t="s">
        <v>1</v>
      </c>
      <c r="N148" s="262" t="s">
        <v>46</v>
      </c>
      <c r="O148" s="94"/>
      <c r="P148" s="263">
        <f>O148*H148</f>
        <v>0</v>
      </c>
      <c r="Q148" s="263">
        <v>0</v>
      </c>
      <c r="R148" s="263">
        <f>Q148*H148</f>
        <v>0</v>
      </c>
      <c r="S148" s="263">
        <v>0</v>
      </c>
      <c r="T148" s="264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65" t="s">
        <v>528</v>
      </c>
      <c r="AT148" s="265" t="s">
        <v>214</v>
      </c>
      <c r="AU148" s="265" t="s">
        <v>89</v>
      </c>
      <c r="AY148" s="18" t="s">
        <v>211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8" t="s">
        <v>87</v>
      </c>
      <c r="BK148" s="155">
        <f>ROUND(I148*H148,2)</f>
        <v>0</v>
      </c>
      <c r="BL148" s="18" t="s">
        <v>528</v>
      </c>
      <c r="BM148" s="265" t="s">
        <v>4371</v>
      </c>
    </row>
    <row r="149" spans="1:51" s="14" customFormat="1" ht="12">
      <c r="A149" s="14"/>
      <c r="B149" s="277"/>
      <c r="C149" s="278"/>
      <c r="D149" s="268" t="s">
        <v>236</v>
      </c>
      <c r="E149" s="278"/>
      <c r="F149" s="280" t="s">
        <v>4372</v>
      </c>
      <c r="G149" s="278"/>
      <c r="H149" s="281">
        <v>39.714</v>
      </c>
      <c r="I149" s="282"/>
      <c r="J149" s="278"/>
      <c r="K149" s="278"/>
      <c r="L149" s="283"/>
      <c r="M149" s="284"/>
      <c r="N149" s="285"/>
      <c r="O149" s="285"/>
      <c r="P149" s="285"/>
      <c r="Q149" s="285"/>
      <c r="R149" s="285"/>
      <c r="S149" s="285"/>
      <c r="T149" s="28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87" t="s">
        <v>236</v>
      </c>
      <c r="AU149" s="287" t="s">
        <v>89</v>
      </c>
      <c r="AV149" s="14" t="s">
        <v>89</v>
      </c>
      <c r="AW149" s="14" t="s">
        <v>4</v>
      </c>
      <c r="AX149" s="14" t="s">
        <v>87</v>
      </c>
      <c r="AY149" s="287" t="s">
        <v>211</v>
      </c>
    </row>
    <row r="150" spans="1:63" s="12" customFormat="1" ht="20.85" customHeight="1">
      <c r="A150" s="12"/>
      <c r="B150" s="237"/>
      <c r="C150" s="238"/>
      <c r="D150" s="239" t="s">
        <v>80</v>
      </c>
      <c r="E150" s="251" t="s">
        <v>1438</v>
      </c>
      <c r="F150" s="251" t="s">
        <v>1439</v>
      </c>
      <c r="G150" s="238"/>
      <c r="H150" s="238"/>
      <c r="I150" s="241"/>
      <c r="J150" s="252">
        <f>BK150</f>
        <v>0</v>
      </c>
      <c r="K150" s="238"/>
      <c r="L150" s="243"/>
      <c r="M150" s="244"/>
      <c r="N150" s="245"/>
      <c r="O150" s="245"/>
      <c r="P150" s="246">
        <f>SUM(P151:P167)</f>
        <v>0</v>
      </c>
      <c r="Q150" s="245"/>
      <c r="R150" s="246">
        <f>SUM(R151:R167)</f>
        <v>7.846252919999999</v>
      </c>
      <c r="S150" s="245"/>
      <c r="T150" s="247">
        <f>SUM(T151:T167)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48" t="s">
        <v>89</v>
      </c>
      <c r="AT150" s="249" t="s">
        <v>80</v>
      </c>
      <c r="AU150" s="249" t="s">
        <v>89</v>
      </c>
      <c r="AY150" s="248" t="s">
        <v>211</v>
      </c>
      <c r="BK150" s="250">
        <f>SUM(BK151:BK167)</f>
        <v>0</v>
      </c>
    </row>
    <row r="151" spans="1:65" s="2" customFormat="1" ht="33" customHeight="1">
      <c r="A151" s="41"/>
      <c r="B151" s="42"/>
      <c r="C151" s="253" t="s">
        <v>105</v>
      </c>
      <c r="D151" s="253" t="s">
        <v>214</v>
      </c>
      <c r="E151" s="254" t="s">
        <v>1441</v>
      </c>
      <c r="F151" s="255" t="s">
        <v>1442</v>
      </c>
      <c r="G151" s="256" t="s">
        <v>332</v>
      </c>
      <c r="H151" s="257">
        <v>8.088</v>
      </c>
      <c r="I151" s="258"/>
      <c r="J151" s="259">
        <f>ROUND(I151*H151,2)</f>
        <v>0</v>
      </c>
      <c r="K151" s="260"/>
      <c r="L151" s="44"/>
      <c r="M151" s="261" t="s">
        <v>1</v>
      </c>
      <c r="N151" s="262" t="s">
        <v>46</v>
      </c>
      <c r="O151" s="94"/>
      <c r="P151" s="263">
        <f>O151*H151</f>
        <v>0</v>
      </c>
      <c r="Q151" s="263">
        <v>0.00189</v>
      </c>
      <c r="R151" s="263">
        <f>Q151*H151</f>
        <v>0.015286319999999999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528</v>
      </c>
      <c r="AT151" s="265" t="s">
        <v>214</v>
      </c>
      <c r="AU151" s="265" t="s">
        <v>96</v>
      </c>
      <c r="AY151" s="18" t="s">
        <v>211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87</v>
      </c>
      <c r="BK151" s="155">
        <f>ROUND(I151*H151,2)</f>
        <v>0</v>
      </c>
      <c r="BL151" s="18" t="s">
        <v>528</v>
      </c>
      <c r="BM151" s="265" t="s">
        <v>4373</v>
      </c>
    </row>
    <row r="152" spans="1:51" s="14" customFormat="1" ht="12">
      <c r="A152" s="14"/>
      <c r="B152" s="277"/>
      <c r="C152" s="278"/>
      <c r="D152" s="268" t="s">
        <v>236</v>
      </c>
      <c r="E152" s="279" t="s">
        <v>1</v>
      </c>
      <c r="F152" s="280" t="s">
        <v>4374</v>
      </c>
      <c r="G152" s="278"/>
      <c r="H152" s="281">
        <v>8.088</v>
      </c>
      <c r="I152" s="282"/>
      <c r="J152" s="278"/>
      <c r="K152" s="278"/>
      <c r="L152" s="283"/>
      <c r="M152" s="284"/>
      <c r="N152" s="285"/>
      <c r="O152" s="285"/>
      <c r="P152" s="285"/>
      <c r="Q152" s="285"/>
      <c r="R152" s="285"/>
      <c r="S152" s="285"/>
      <c r="T152" s="28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7" t="s">
        <v>236</v>
      </c>
      <c r="AU152" s="287" t="s">
        <v>96</v>
      </c>
      <c r="AV152" s="14" t="s">
        <v>89</v>
      </c>
      <c r="AW152" s="14" t="s">
        <v>34</v>
      </c>
      <c r="AX152" s="14" t="s">
        <v>87</v>
      </c>
      <c r="AY152" s="287" t="s">
        <v>211</v>
      </c>
    </row>
    <row r="153" spans="1:65" s="2" customFormat="1" ht="24.15" customHeight="1">
      <c r="A153" s="41"/>
      <c r="B153" s="42"/>
      <c r="C153" s="253" t="s">
        <v>232</v>
      </c>
      <c r="D153" s="253" t="s">
        <v>214</v>
      </c>
      <c r="E153" s="254" t="s">
        <v>4375</v>
      </c>
      <c r="F153" s="255" t="s">
        <v>4376</v>
      </c>
      <c r="G153" s="256" t="s">
        <v>269</v>
      </c>
      <c r="H153" s="257">
        <v>811.884</v>
      </c>
      <c r="I153" s="258"/>
      <c r="J153" s="259">
        <f>ROUND(I153*H153,2)</f>
        <v>0</v>
      </c>
      <c r="K153" s="260"/>
      <c r="L153" s="44"/>
      <c r="M153" s="261" t="s">
        <v>1</v>
      </c>
      <c r="N153" s="262" t="s">
        <v>46</v>
      </c>
      <c r="O153" s="94"/>
      <c r="P153" s="263">
        <f>O153*H153</f>
        <v>0</v>
      </c>
      <c r="Q153" s="263">
        <v>0</v>
      </c>
      <c r="R153" s="263">
        <f>Q153*H153</f>
        <v>0</v>
      </c>
      <c r="S153" s="263">
        <v>0</v>
      </c>
      <c r="T153" s="264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5" t="s">
        <v>528</v>
      </c>
      <c r="AT153" s="265" t="s">
        <v>214</v>
      </c>
      <c r="AU153" s="265" t="s">
        <v>96</v>
      </c>
      <c r="AY153" s="18" t="s">
        <v>211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87</v>
      </c>
      <c r="BK153" s="155">
        <f>ROUND(I153*H153,2)</f>
        <v>0</v>
      </c>
      <c r="BL153" s="18" t="s">
        <v>528</v>
      </c>
      <c r="BM153" s="265" t="s">
        <v>4377</v>
      </c>
    </row>
    <row r="154" spans="1:51" s="13" customFormat="1" ht="12">
      <c r="A154" s="13"/>
      <c r="B154" s="266"/>
      <c r="C154" s="267"/>
      <c r="D154" s="268" t="s">
        <v>236</v>
      </c>
      <c r="E154" s="269" t="s">
        <v>1</v>
      </c>
      <c r="F154" s="270" t="s">
        <v>4378</v>
      </c>
      <c r="G154" s="267"/>
      <c r="H154" s="269" t="s">
        <v>1</v>
      </c>
      <c r="I154" s="271"/>
      <c r="J154" s="267"/>
      <c r="K154" s="267"/>
      <c r="L154" s="272"/>
      <c r="M154" s="273"/>
      <c r="N154" s="274"/>
      <c r="O154" s="274"/>
      <c r="P154" s="274"/>
      <c r="Q154" s="274"/>
      <c r="R154" s="274"/>
      <c r="S154" s="274"/>
      <c r="T154" s="27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76" t="s">
        <v>236</v>
      </c>
      <c r="AU154" s="276" t="s">
        <v>96</v>
      </c>
      <c r="AV154" s="13" t="s">
        <v>87</v>
      </c>
      <c r="AW154" s="13" t="s">
        <v>34</v>
      </c>
      <c r="AX154" s="13" t="s">
        <v>81</v>
      </c>
      <c r="AY154" s="276" t="s">
        <v>211</v>
      </c>
    </row>
    <row r="155" spans="1:51" s="13" customFormat="1" ht="12">
      <c r="A155" s="13"/>
      <c r="B155" s="266"/>
      <c r="C155" s="267"/>
      <c r="D155" s="268" t="s">
        <v>236</v>
      </c>
      <c r="E155" s="269" t="s">
        <v>1</v>
      </c>
      <c r="F155" s="270" t="s">
        <v>4379</v>
      </c>
      <c r="G155" s="267"/>
      <c r="H155" s="269" t="s">
        <v>1</v>
      </c>
      <c r="I155" s="271"/>
      <c r="J155" s="267"/>
      <c r="K155" s="267"/>
      <c r="L155" s="272"/>
      <c r="M155" s="273"/>
      <c r="N155" s="274"/>
      <c r="O155" s="274"/>
      <c r="P155" s="274"/>
      <c r="Q155" s="274"/>
      <c r="R155" s="274"/>
      <c r="S155" s="274"/>
      <c r="T155" s="27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76" t="s">
        <v>236</v>
      </c>
      <c r="AU155" s="276" t="s">
        <v>96</v>
      </c>
      <c r="AV155" s="13" t="s">
        <v>87</v>
      </c>
      <c r="AW155" s="13" t="s">
        <v>34</v>
      </c>
      <c r="AX155" s="13" t="s">
        <v>81</v>
      </c>
      <c r="AY155" s="276" t="s">
        <v>211</v>
      </c>
    </row>
    <row r="156" spans="1:51" s="14" customFormat="1" ht="12">
      <c r="A156" s="14"/>
      <c r="B156" s="277"/>
      <c r="C156" s="278"/>
      <c r="D156" s="268" t="s">
        <v>236</v>
      </c>
      <c r="E156" s="279" t="s">
        <v>1</v>
      </c>
      <c r="F156" s="280" t="s">
        <v>4380</v>
      </c>
      <c r="G156" s="278"/>
      <c r="H156" s="281">
        <v>283.002</v>
      </c>
      <c r="I156" s="282"/>
      <c r="J156" s="278"/>
      <c r="K156" s="278"/>
      <c r="L156" s="283"/>
      <c r="M156" s="284"/>
      <c r="N156" s="285"/>
      <c r="O156" s="285"/>
      <c r="P156" s="285"/>
      <c r="Q156" s="285"/>
      <c r="R156" s="285"/>
      <c r="S156" s="285"/>
      <c r="T156" s="28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7" t="s">
        <v>236</v>
      </c>
      <c r="AU156" s="287" t="s">
        <v>96</v>
      </c>
      <c r="AV156" s="14" t="s">
        <v>89</v>
      </c>
      <c r="AW156" s="14" t="s">
        <v>34</v>
      </c>
      <c r="AX156" s="14" t="s">
        <v>81</v>
      </c>
      <c r="AY156" s="287" t="s">
        <v>211</v>
      </c>
    </row>
    <row r="157" spans="1:51" s="13" customFormat="1" ht="12">
      <c r="A157" s="13"/>
      <c r="B157" s="266"/>
      <c r="C157" s="267"/>
      <c r="D157" s="268" t="s">
        <v>236</v>
      </c>
      <c r="E157" s="269" t="s">
        <v>1</v>
      </c>
      <c r="F157" s="270" t="s">
        <v>4381</v>
      </c>
      <c r="G157" s="267"/>
      <c r="H157" s="269" t="s">
        <v>1</v>
      </c>
      <c r="I157" s="271"/>
      <c r="J157" s="267"/>
      <c r="K157" s="267"/>
      <c r="L157" s="272"/>
      <c r="M157" s="273"/>
      <c r="N157" s="274"/>
      <c r="O157" s="274"/>
      <c r="P157" s="274"/>
      <c r="Q157" s="274"/>
      <c r="R157" s="274"/>
      <c r="S157" s="274"/>
      <c r="T157" s="27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76" t="s">
        <v>236</v>
      </c>
      <c r="AU157" s="276" t="s">
        <v>96</v>
      </c>
      <c r="AV157" s="13" t="s">
        <v>87</v>
      </c>
      <c r="AW157" s="13" t="s">
        <v>34</v>
      </c>
      <c r="AX157" s="13" t="s">
        <v>81</v>
      </c>
      <c r="AY157" s="276" t="s">
        <v>211</v>
      </c>
    </row>
    <row r="158" spans="1:51" s="14" customFormat="1" ht="12">
      <c r="A158" s="14"/>
      <c r="B158" s="277"/>
      <c r="C158" s="278"/>
      <c r="D158" s="268" t="s">
        <v>236</v>
      </c>
      <c r="E158" s="279" t="s">
        <v>1</v>
      </c>
      <c r="F158" s="280" t="s">
        <v>4382</v>
      </c>
      <c r="G158" s="278"/>
      <c r="H158" s="281">
        <v>528.882</v>
      </c>
      <c r="I158" s="282"/>
      <c r="J158" s="278"/>
      <c r="K158" s="278"/>
      <c r="L158" s="283"/>
      <c r="M158" s="284"/>
      <c r="N158" s="285"/>
      <c r="O158" s="285"/>
      <c r="P158" s="285"/>
      <c r="Q158" s="285"/>
      <c r="R158" s="285"/>
      <c r="S158" s="285"/>
      <c r="T158" s="28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7" t="s">
        <v>236</v>
      </c>
      <c r="AU158" s="287" t="s">
        <v>96</v>
      </c>
      <c r="AV158" s="14" t="s">
        <v>89</v>
      </c>
      <c r="AW158" s="14" t="s">
        <v>34</v>
      </c>
      <c r="AX158" s="14" t="s">
        <v>81</v>
      </c>
      <c r="AY158" s="287" t="s">
        <v>211</v>
      </c>
    </row>
    <row r="159" spans="1:51" s="15" customFormat="1" ht="12">
      <c r="A159" s="15"/>
      <c r="B159" s="295"/>
      <c r="C159" s="296"/>
      <c r="D159" s="268" t="s">
        <v>236</v>
      </c>
      <c r="E159" s="297" t="s">
        <v>1</v>
      </c>
      <c r="F159" s="298" t="s">
        <v>438</v>
      </c>
      <c r="G159" s="296"/>
      <c r="H159" s="299">
        <v>811.884</v>
      </c>
      <c r="I159" s="300"/>
      <c r="J159" s="296"/>
      <c r="K159" s="296"/>
      <c r="L159" s="301"/>
      <c r="M159" s="302"/>
      <c r="N159" s="303"/>
      <c r="O159" s="303"/>
      <c r="P159" s="303"/>
      <c r="Q159" s="303"/>
      <c r="R159" s="303"/>
      <c r="S159" s="303"/>
      <c r="T159" s="304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305" t="s">
        <v>236</v>
      </c>
      <c r="AU159" s="305" t="s">
        <v>96</v>
      </c>
      <c r="AV159" s="15" t="s">
        <v>100</v>
      </c>
      <c r="AW159" s="15" t="s">
        <v>34</v>
      </c>
      <c r="AX159" s="15" t="s">
        <v>87</v>
      </c>
      <c r="AY159" s="305" t="s">
        <v>211</v>
      </c>
    </row>
    <row r="160" spans="1:65" s="2" customFormat="1" ht="16.5" customHeight="1">
      <c r="A160" s="41"/>
      <c r="B160" s="42"/>
      <c r="C160" s="317" t="s">
        <v>243</v>
      </c>
      <c r="D160" s="317" t="s">
        <v>589</v>
      </c>
      <c r="E160" s="318" t="s">
        <v>4383</v>
      </c>
      <c r="F160" s="319" t="s">
        <v>4384</v>
      </c>
      <c r="G160" s="320" t="s">
        <v>269</v>
      </c>
      <c r="H160" s="321">
        <v>297.082</v>
      </c>
      <c r="I160" s="322"/>
      <c r="J160" s="323">
        <f>ROUND(I160*H160,2)</f>
        <v>0</v>
      </c>
      <c r="K160" s="324"/>
      <c r="L160" s="325"/>
      <c r="M160" s="326" t="s">
        <v>1</v>
      </c>
      <c r="N160" s="327" t="s">
        <v>46</v>
      </c>
      <c r="O160" s="94"/>
      <c r="P160" s="263">
        <f>O160*H160</f>
        <v>0</v>
      </c>
      <c r="Q160" s="263">
        <v>0.009</v>
      </c>
      <c r="R160" s="263">
        <f>Q160*H160</f>
        <v>2.6737379999999997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634</v>
      </c>
      <c r="AT160" s="265" t="s">
        <v>589</v>
      </c>
      <c r="AU160" s="265" t="s">
        <v>96</v>
      </c>
      <c r="AY160" s="18" t="s">
        <v>211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87</v>
      </c>
      <c r="BK160" s="155">
        <f>ROUND(I160*H160,2)</f>
        <v>0</v>
      </c>
      <c r="BL160" s="18" t="s">
        <v>528</v>
      </c>
      <c r="BM160" s="265" t="s">
        <v>4385</v>
      </c>
    </row>
    <row r="161" spans="1:51" s="14" customFormat="1" ht="12">
      <c r="A161" s="14"/>
      <c r="B161" s="277"/>
      <c r="C161" s="278"/>
      <c r="D161" s="268" t="s">
        <v>236</v>
      </c>
      <c r="E161" s="278"/>
      <c r="F161" s="280" t="s">
        <v>4386</v>
      </c>
      <c r="G161" s="278"/>
      <c r="H161" s="281">
        <v>297.082</v>
      </c>
      <c r="I161" s="282"/>
      <c r="J161" s="278"/>
      <c r="K161" s="278"/>
      <c r="L161" s="283"/>
      <c r="M161" s="284"/>
      <c r="N161" s="285"/>
      <c r="O161" s="285"/>
      <c r="P161" s="285"/>
      <c r="Q161" s="285"/>
      <c r="R161" s="285"/>
      <c r="S161" s="285"/>
      <c r="T161" s="28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7" t="s">
        <v>236</v>
      </c>
      <c r="AU161" s="287" t="s">
        <v>96</v>
      </c>
      <c r="AV161" s="14" t="s">
        <v>89</v>
      </c>
      <c r="AW161" s="14" t="s">
        <v>4</v>
      </c>
      <c r="AX161" s="14" t="s">
        <v>87</v>
      </c>
      <c r="AY161" s="287" t="s">
        <v>211</v>
      </c>
    </row>
    <row r="162" spans="1:65" s="2" customFormat="1" ht="16.5" customHeight="1">
      <c r="A162" s="41"/>
      <c r="B162" s="42"/>
      <c r="C162" s="317" t="s">
        <v>247</v>
      </c>
      <c r="D162" s="317" t="s">
        <v>589</v>
      </c>
      <c r="E162" s="318" t="s">
        <v>4387</v>
      </c>
      <c r="F162" s="319" t="s">
        <v>4388</v>
      </c>
      <c r="G162" s="320" t="s">
        <v>269</v>
      </c>
      <c r="H162" s="321">
        <v>555.396</v>
      </c>
      <c r="I162" s="322"/>
      <c r="J162" s="323">
        <f>ROUND(I162*H162,2)</f>
        <v>0</v>
      </c>
      <c r="K162" s="324"/>
      <c r="L162" s="325"/>
      <c r="M162" s="326" t="s">
        <v>1</v>
      </c>
      <c r="N162" s="327" t="s">
        <v>46</v>
      </c>
      <c r="O162" s="94"/>
      <c r="P162" s="263">
        <f>O162*H162</f>
        <v>0</v>
      </c>
      <c r="Q162" s="263">
        <v>0.009</v>
      </c>
      <c r="R162" s="263">
        <f>Q162*H162</f>
        <v>4.998563999999999</v>
      </c>
      <c r="S162" s="263">
        <v>0</v>
      </c>
      <c r="T162" s="264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5" t="s">
        <v>634</v>
      </c>
      <c r="AT162" s="265" t="s">
        <v>589</v>
      </c>
      <c r="AU162" s="265" t="s">
        <v>96</v>
      </c>
      <c r="AY162" s="18" t="s">
        <v>211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8" t="s">
        <v>87</v>
      </c>
      <c r="BK162" s="155">
        <f>ROUND(I162*H162,2)</f>
        <v>0</v>
      </c>
      <c r="BL162" s="18" t="s">
        <v>528</v>
      </c>
      <c r="BM162" s="265" t="s">
        <v>4389</v>
      </c>
    </row>
    <row r="163" spans="1:51" s="14" customFormat="1" ht="12">
      <c r="A163" s="14"/>
      <c r="B163" s="277"/>
      <c r="C163" s="278"/>
      <c r="D163" s="268" t="s">
        <v>236</v>
      </c>
      <c r="E163" s="278"/>
      <c r="F163" s="280" t="s">
        <v>4390</v>
      </c>
      <c r="G163" s="278"/>
      <c r="H163" s="281">
        <v>555.396</v>
      </c>
      <c r="I163" s="282"/>
      <c r="J163" s="278"/>
      <c r="K163" s="278"/>
      <c r="L163" s="283"/>
      <c r="M163" s="284"/>
      <c r="N163" s="285"/>
      <c r="O163" s="285"/>
      <c r="P163" s="285"/>
      <c r="Q163" s="285"/>
      <c r="R163" s="285"/>
      <c r="S163" s="285"/>
      <c r="T163" s="28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7" t="s">
        <v>236</v>
      </c>
      <c r="AU163" s="287" t="s">
        <v>96</v>
      </c>
      <c r="AV163" s="14" t="s">
        <v>89</v>
      </c>
      <c r="AW163" s="14" t="s">
        <v>4</v>
      </c>
      <c r="AX163" s="14" t="s">
        <v>87</v>
      </c>
      <c r="AY163" s="287" t="s">
        <v>211</v>
      </c>
    </row>
    <row r="164" spans="1:65" s="2" customFormat="1" ht="24.15" customHeight="1">
      <c r="A164" s="41"/>
      <c r="B164" s="42"/>
      <c r="C164" s="253" t="s">
        <v>253</v>
      </c>
      <c r="D164" s="253" t="s">
        <v>214</v>
      </c>
      <c r="E164" s="254" t="s">
        <v>4391</v>
      </c>
      <c r="F164" s="255" t="s">
        <v>4392</v>
      </c>
      <c r="G164" s="256" t="s">
        <v>269</v>
      </c>
      <c r="H164" s="257">
        <v>793.323</v>
      </c>
      <c r="I164" s="258"/>
      <c r="J164" s="259">
        <f>ROUND(I164*H164,2)</f>
        <v>0</v>
      </c>
      <c r="K164" s="260"/>
      <c r="L164" s="44"/>
      <c r="M164" s="261" t="s">
        <v>1</v>
      </c>
      <c r="N164" s="262" t="s">
        <v>46</v>
      </c>
      <c r="O164" s="94"/>
      <c r="P164" s="263">
        <f>O164*H164</f>
        <v>0</v>
      </c>
      <c r="Q164" s="263">
        <v>0.0002</v>
      </c>
      <c r="R164" s="263">
        <f>Q164*H164</f>
        <v>0.15866460000000002</v>
      </c>
      <c r="S164" s="263">
        <v>0</v>
      </c>
      <c r="T164" s="264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5" t="s">
        <v>528</v>
      </c>
      <c r="AT164" s="265" t="s">
        <v>214</v>
      </c>
      <c r="AU164" s="265" t="s">
        <v>96</v>
      </c>
      <c r="AY164" s="18" t="s">
        <v>211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8" t="s">
        <v>87</v>
      </c>
      <c r="BK164" s="155">
        <f>ROUND(I164*H164,2)</f>
        <v>0</v>
      </c>
      <c r="BL164" s="18" t="s">
        <v>528</v>
      </c>
      <c r="BM164" s="265" t="s">
        <v>4393</v>
      </c>
    </row>
    <row r="165" spans="1:51" s="14" customFormat="1" ht="12">
      <c r="A165" s="14"/>
      <c r="B165" s="277"/>
      <c r="C165" s="278"/>
      <c r="D165" s="268" t="s">
        <v>236</v>
      </c>
      <c r="E165" s="279" t="s">
        <v>1</v>
      </c>
      <c r="F165" s="280" t="s">
        <v>4394</v>
      </c>
      <c r="G165" s="278"/>
      <c r="H165" s="281">
        <v>793.323</v>
      </c>
      <c r="I165" s="282"/>
      <c r="J165" s="278"/>
      <c r="K165" s="278"/>
      <c r="L165" s="283"/>
      <c r="M165" s="284"/>
      <c r="N165" s="285"/>
      <c r="O165" s="285"/>
      <c r="P165" s="285"/>
      <c r="Q165" s="285"/>
      <c r="R165" s="285"/>
      <c r="S165" s="285"/>
      <c r="T165" s="28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7" t="s">
        <v>236</v>
      </c>
      <c r="AU165" s="287" t="s">
        <v>96</v>
      </c>
      <c r="AV165" s="14" t="s">
        <v>89</v>
      </c>
      <c r="AW165" s="14" t="s">
        <v>34</v>
      </c>
      <c r="AX165" s="14" t="s">
        <v>87</v>
      </c>
      <c r="AY165" s="287" t="s">
        <v>211</v>
      </c>
    </row>
    <row r="166" spans="1:65" s="2" customFormat="1" ht="24.15" customHeight="1">
      <c r="A166" s="41"/>
      <c r="B166" s="42"/>
      <c r="C166" s="253" t="s">
        <v>257</v>
      </c>
      <c r="D166" s="253" t="s">
        <v>214</v>
      </c>
      <c r="E166" s="254" t="s">
        <v>1508</v>
      </c>
      <c r="F166" s="255" t="s">
        <v>4395</v>
      </c>
      <c r="G166" s="256" t="s">
        <v>507</v>
      </c>
      <c r="H166" s="257">
        <v>7.846</v>
      </c>
      <c r="I166" s="258"/>
      <c r="J166" s="259">
        <f>ROUND(I166*H166,2)</f>
        <v>0</v>
      </c>
      <c r="K166" s="260"/>
      <c r="L166" s="44"/>
      <c r="M166" s="261" t="s">
        <v>1</v>
      </c>
      <c r="N166" s="262" t="s">
        <v>46</v>
      </c>
      <c r="O166" s="94"/>
      <c r="P166" s="263">
        <f>O166*H166</f>
        <v>0</v>
      </c>
      <c r="Q166" s="263">
        <v>0</v>
      </c>
      <c r="R166" s="263">
        <f>Q166*H166</f>
        <v>0</v>
      </c>
      <c r="S166" s="263">
        <v>0</v>
      </c>
      <c r="T166" s="264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65" t="s">
        <v>528</v>
      </c>
      <c r="AT166" s="265" t="s">
        <v>214</v>
      </c>
      <c r="AU166" s="265" t="s">
        <v>96</v>
      </c>
      <c r="AY166" s="18" t="s">
        <v>211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8" t="s">
        <v>87</v>
      </c>
      <c r="BK166" s="155">
        <f>ROUND(I166*H166,2)</f>
        <v>0</v>
      </c>
      <c r="BL166" s="18" t="s">
        <v>528</v>
      </c>
      <c r="BM166" s="265" t="s">
        <v>4396</v>
      </c>
    </row>
    <row r="167" spans="1:65" s="2" customFormat="1" ht="24.15" customHeight="1">
      <c r="A167" s="41"/>
      <c r="B167" s="42"/>
      <c r="C167" s="253" t="s">
        <v>263</v>
      </c>
      <c r="D167" s="253" t="s">
        <v>214</v>
      </c>
      <c r="E167" s="254" t="s">
        <v>1512</v>
      </c>
      <c r="F167" s="255" t="s">
        <v>1513</v>
      </c>
      <c r="G167" s="256" t="s">
        <v>507</v>
      </c>
      <c r="H167" s="257">
        <v>7.846</v>
      </c>
      <c r="I167" s="258"/>
      <c r="J167" s="259">
        <f>ROUND(I167*H167,2)</f>
        <v>0</v>
      </c>
      <c r="K167" s="260"/>
      <c r="L167" s="44"/>
      <c r="M167" s="261" t="s">
        <v>1</v>
      </c>
      <c r="N167" s="262" t="s">
        <v>46</v>
      </c>
      <c r="O167" s="94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5" t="s">
        <v>528</v>
      </c>
      <c r="AT167" s="265" t="s">
        <v>214</v>
      </c>
      <c r="AU167" s="265" t="s">
        <v>96</v>
      </c>
      <c r="AY167" s="18" t="s">
        <v>211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87</v>
      </c>
      <c r="BK167" s="155">
        <f>ROUND(I167*H167,2)</f>
        <v>0</v>
      </c>
      <c r="BL167" s="18" t="s">
        <v>528</v>
      </c>
      <c r="BM167" s="265" t="s">
        <v>4397</v>
      </c>
    </row>
    <row r="168" spans="1:63" s="12" customFormat="1" ht="20.85" customHeight="1">
      <c r="A168" s="12"/>
      <c r="B168" s="237"/>
      <c r="C168" s="238"/>
      <c r="D168" s="239" t="s">
        <v>80</v>
      </c>
      <c r="E168" s="251" t="s">
        <v>1515</v>
      </c>
      <c r="F168" s="251" t="s">
        <v>1516</v>
      </c>
      <c r="G168" s="238"/>
      <c r="H168" s="238"/>
      <c r="I168" s="241"/>
      <c r="J168" s="252">
        <f>BK168</f>
        <v>0</v>
      </c>
      <c r="K168" s="238"/>
      <c r="L168" s="243"/>
      <c r="M168" s="244"/>
      <c r="N168" s="245"/>
      <c r="O168" s="245"/>
      <c r="P168" s="246">
        <f>SUM(P169:P199)</f>
        <v>0</v>
      </c>
      <c r="Q168" s="245"/>
      <c r="R168" s="246">
        <f>SUM(R169:R199)</f>
        <v>12.729479849999999</v>
      </c>
      <c r="S168" s="245"/>
      <c r="T168" s="247">
        <f>SUM(T169:T199)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48" t="s">
        <v>89</v>
      </c>
      <c r="AT168" s="249" t="s">
        <v>80</v>
      </c>
      <c r="AU168" s="249" t="s">
        <v>89</v>
      </c>
      <c r="AY168" s="248" t="s">
        <v>211</v>
      </c>
      <c r="BK168" s="250">
        <f>SUM(BK169:BK199)</f>
        <v>0</v>
      </c>
    </row>
    <row r="169" spans="1:65" s="2" customFormat="1" ht="24.15" customHeight="1">
      <c r="A169" s="41"/>
      <c r="B169" s="42"/>
      <c r="C169" s="253" t="s">
        <v>492</v>
      </c>
      <c r="D169" s="253" t="s">
        <v>214</v>
      </c>
      <c r="E169" s="254" t="s">
        <v>4398</v>
      </c>
      <c r="F169" s="255" t="s">
        <v>4399</v>
      </c>
      <c r="G169" s="256" t="s">
        <v>269</v>
      </c>
      <c r="H169" s="257">
        <v>283.002</v>
      </c>
      <c r="I169" s="258"/>
      <c r="J169" s="259">
        <f>ROUND(I169*H169,2)</f>
        <v>0</v>
      </c>
      <c r="K169" s="260"/>
      <c r="L169" s="44"/>
      <c r="M169" s="261" t="s">
        <v>1</v>
      </c>
      <c r="N169" s="262" t="s">
        <v>46</v>
      </c>
      <c r="O169" s="94"/>
      <c r="P169" s="263">
        <f>O169*H169</f>
        <v>0</v>
      </c>
      <c r="Q169" s="263">
        <v>0.00042</v>
      </c>
      <c r="R169" s="263">
        <f>Q169*H169</f>
        <v>0.11886084000000001</v>
      </c>
      <c r="S169" s="263">
        <v>0</v>
      </c>
      <c r="T169" s="264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5" t="s">
        <v>528</v>
      </c>
      <c r="AT169" s="265" t="s">
        <v>214</v>
      </c>
      <c r="AU169" s="265" t="s">
        <v>96</v>
      </c>
      <c r="AY169" s="18" t="s">
        <v>211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8" t="s">
        <v>87</v>
      </c>
      <c r="BK169" s="155">
        <f>ROUND(I169*H169,2)</f>
        <v>0</v>
      </c>
      <c r="BL169" s="18" t="s">
        <v>528</v>
      </c>
      <c r="BM169" s="265" t="s">
        <v>4400</v>
      </c>
    </row>
    <row r="170" spans="1:51" s="13" customFormat="1" ht="12">
      <c r="A170" s="13"/>
      <c r="B170" s="266"/>
      <c r="C170" s="267"/>
      <c r="D170" s="268" t="s">
        <v>236</v>
      </c>
      <c r="E170" s="269" t="s">
        <v>1</v>
      </c>
      <c r="F170" s="270" t="s">
        <v>4401</v>
      </c>
      <c r="G170" s="267"/>
      <c r="H170" s="269" t="s">
        <v>1</v>
      </c>
      <c r="I170" s="271"/>
      <c r="J170" s="267"/>
      <c r="K170" s="267"/>
      <c r="L170" s="272"/>
      <c r="M170" s="273"/>
      <c r="N170" s="274"/>
      <c r="O170" s="274"/>
      <c r="P170" s="274"/>
      <c r="Q170" s="274"/>
      <c r="R170" s="274"/>
      <c r="S170" s="274"/>
      <c r="T170" s="27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76" t="s">
        <v>236</v>
      </c>
      <c r="AU170" s="276" t="s">
        <v>96</v>
      </c>
      <c r="AV170" s="13" t="s">
        <v>87</v>
      </c>
      <c r="AW170" s="13" t="s">
        <v>34</v>
      </c>
      <c r="AX170" s="13" t="s">
        <v>81</v>
      </c>
      <c r="AY170" s="276" t="s">
        <v>211</v>
      </c>
    </row>
    <row r="171" spans="1:51" s="14" customFormat="1" ht="12">
      <c r="A171" s="14"/>
      <c r="B171" s="277"/>
      <c r="C171" s="278"/>
      <c r="D171" s="268" t="s">
        <v>236</v>
      </c>
      <c r="E171" s="279" t="s">
        <v>1</v>
      </c>
      <c r="F171" s="280" t="s">
        <v>4380</v>
      </c>
      <c r="G171" s="278"/>
      <c r="H171" s="281">
        <v>283.002</v>
      </c>
      <c r="I171" s="282"/>
      <c r="J171" s="278"/>
      <c r="K171" s="278"/>
      <c r="L171" s="283"/>
      <c r="M171" s="284"/>
      <c r="N171" s="285"/>
      <c r="O171" s="285"/>
      <c r="P171" s="285"/>
      <c r="Q171" s="285"/>
      <c r="R171" s="285"/>
      <c r="S171" s="285"/>
      <c r="T171" s="28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87" t="s">
        <v>236</v>
      </c>
      <c r="AU171" s="287" t="s">
        <v>96</v>
      </c>
      <c r="AV171" s="14" t="s">
        <v>89</v>
      </c>
      <c r="AW171" s="14" t="s">
        <v>34</v>
      </c>
      <c r="AX171" s="14" t="s">
        <v>87</v>
      </c>
      <c r="AY171" s="287" t="s">
        <v>211</v>
      </c>
    </row>
    <row r="172" spans="1:65" s="2" customFormat="1" ht="16.5" customHeight="1">
      <c r="A172" s="41"/>
      <c r="B172" s="42"/>
      <c r="C172" s="317" t="s">
        <v>500</v>
      </c>
      <c r="D172" s="317" t="s">
        <v>589</v>
      </c>
      <c r="E172" s="318" t="s">
        <v>4402</v>
      </c>
      <c r="F172" s="319" t="s">
        <v>4403</v>
      </c>
      <c r="G172" s="320" t="s">
        <v>269</v>
      </c>
      <c r="H172" s="321">
        <v>297.152</v>
      </c>
      <c r="I172" s="322"/>
      <c r="J172" s="323">
        <f>ROUND(I172*H172,2)</f>
        <v>0</v>
      </c>
      <c r="K172" s="324"/>
      <c r="L172" s="325"/>
      <c r="M172" s="326" t="s">
        <v>1</v>
      </c>
      <c r="N172" s="327" t="s">
        <v>46</v>
      </c>
      <c r="O172" s="94"/>
      <c r="P172" s="263">
        <f>O172*H172</f>
        <v>0</v>
      </c>
      <c r="Q172" s="263">
        <v>0.0105</v>
      </c>
      <c r="R172" s="263">
        <f>Q172*H172</f>
        <v>3.120096</v>
      </c>
      <c r="S172" s="263">
        <v>0</v>
      </c>
      <c r="T172" s="264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5" t="s">
        <v>634</v>
      </c>
      <c r="AT172" s="265" t="s">
        <v>589</v>
      </c>
      <c r="AU172" s="265" t="s">
        <v>96</v>
      </c>
      <c r="AY172" s="18" t="s">
        <v>211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8" t="s">
        <v>87</v>
      </c>
      <c r="BK172" s="155">
        <f>ROUND(I172*H172,2)</f>
        <v>0</v>
      </c>
      <c r="BL172" s="18" t="s">
        <v>528</v>
      </c>
      <c r="BM172" s="265" t="s">
        <v>4404</v>
      </c>
    </row>
    <row r="173" spans="1:51" s="14" customFormat="1" ht="12">
      <c r="A173" s="14"/>
      <c r="B173" s="277"/>
      <c r="C173" s="278"/>
      <c r="D173" s="268" t="s">
        <v>236</v>
      </c>
      <c r="E173" s="278"/>
      <c r="F173" s="280" t="s">
        <v>4405</v>
      </c>
      <c r="G173" s="278"/>
      <c r="H173" s="281">
        <v>297.152</v>
      </c>
      <c r="I173" s="282"/>
      <c r="J173" s="278"/>
      <c r="K173" s="278"/>
      <c r="L173" s="283"/>
      <c r="M173" s="284"/>
      <c r="N173" s="285"/>
      <c r="O173" s="285"/>
      <c r="P173" s="285"/>
      <c r="Q173" s="285"/>
      <c r="R173" s="285"/>
      <c r="S173" s="285"/>
      <c r="T173" s="28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87" t="s">
        <v>236</v>
      </c>
      <c r="AU173" s="287" t="s">
        <v>96</v>
      </c>
      <c r="AV173" s="14" t="s">
        <v>89</v>
      </c>
      <c r="AW173" s="14" t="s">
        <v>4</v>
      </c>
      <c r="AX173" s="14" t="s">
        <v>87</v>
      </c>
      <c r="AY173" s="287" t="s">
        <v>211</v>
      </c>
    </row>
    <row r="174" spans="1:65" s="2" customFormat="1" ht="33" customHeight="1">
      <c r="A174" s="41"/>
      <c r="B174" s="42"/>
      <c r="C174" s="253" t="s">
        <v>504</v>
      </c>
      <c r="D174" s="253" t="s">
        <v>214</v>
      </c>
      <c r="E174" s="254" t="s">
        <v>4406</v>
      </c>
      <c r="F174" s="255" t="s">
        <v>4407</v>
      </c>
      <c r="G174" s="256" t="s">
        <v>269</v>
      </c>
      <c r="H174" s="257">
        <v>264.441</v>
      </c>
      <c r="I174" s="258"/>
      <c r="J174" s="259">
        <f>ROUND(I174*H174,2)</f>
        <v>0</v>
      </c>
      <c r="K174" s="260"/>
      <c r="L174" s="44"/>
      <c r="M174" s="261" t="s">
        <v>1</v>
      </c>
      <c r="N174" s="262" t="s">
        <v>46</v>
      </c>
      <c r="O174" s="94"/>
      <c r="P174" s="263">
        <f>O174*H174</f>
        <v>0</v>
      </c>
      <c r="Q174" s="263">
        <v>0.02118</v>
      </c>
      <c r="R174" s="263">
        <f>Q174*H174</f>
        <v>5.600860379999999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528</v>
      </c>
      <c r="AT174" s="265" t="s">
        <v>214</v>
      </c>
      <c r="AU174" s="265" t="s">
        <v>96</v>
      </c>
      <c r="AY174" s="18" t="s">
        <v>211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87</v>
      </c>
      <c r="BK174" s="155">
        <f>ROUND(I174*H174,2)</f>
        <v>0</v>
      </c>
      <c r="BL174" s="18" t="s">
        <v>528</v>
      </c>
      <c r="BM174" s="265" t="s">
        <v>4408</v>
      </c>
    </row>
    <row r="175" spans="1:51" s="13" customFormat="1" ht="12">
      <c r="A175" s="13"/>
      <c r="B175" s="266"/>
      <c r="C175" s="267"/>
      <c r="D175" s="268" t="s">
        <v>236</v>
      </c>
      <c r="E175" s="269" t="s">
        <v>1</v>
      </c>
      <c r="F175" s="270" t="s">
        <v>4409</v>
      </c>
      <c r="G175" s="267"/>
      <c r="H175" s="269" t="s">
        <v>1</v>
      </c>
      <c r="I175" s="271"/>
      <c r="J175" s="267"/>
      <c r="K175" s="267"/>
      <c r="L175" s="272"/>
      <c r="M175" s="273"/>
      <c r="N175" s="274"/>
      <c r="O175" s="274"/>
      <c r="P175" s="274"/>
      <c r="Q175" s="274"/>
      <c r="R175" s="274"/>
      <c r="S175" s="274"/>
      <c r="T175" s="27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76" t="s">
        <v>236</v>
      </c>
      <c r="AU175" s="276" t="s">
        <v>96</v>
      </c>
      <c r="AV175" s="13" t="s">
        <v>87</v>
      </c>
      <c r="AW175" s="13" t="s">
        <v>34</v>
      </c>
      <c r="AX175" s="13" t="s">
        <v>81</v>
      </c>
      <c r="AY175" s="276" t="s">
        <v>211</v>
      </c>
    </row>
    <row r="176" spans="1:51" s="13" customFormat="1" ht="12">
      <c r="A176" s="13"/>
      <c r="B176" s="266"/>
      <c r="C176" s="267"/>
      <c r="D176" s="268" t="s">
        <v>236</v>
      </c>
      <c r="E176" s="269" t="s">
        <v>1</v>
      </c>
      <c r="F176" s="270" t="s">
        <v>4410</v>
      </c>
      <c r="G176" s="267"/>
      <c r="H176" s="269" t="s">
        <v>1</v>
      </c>
      <c r="I176" s="271"/>
      <c r="J176" s="267"/>
      <c r="K176" s="267"/>
      <c r="L176" s="272"/>
      <c r="M176" s="273"/>
      <c r="N176" s="274"/>
      <c r="O176" s="274"/>
      <c r="P176" s="274"/>
      <c r="Q176" s="274"/>
      <c r="R176" s="274"/>
      <c r="S176" s="274"/>
      <c r="T176" s="27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76" t="s">
        <v>236</v>
      </c>
      <c r="AU176" s="276" t="s">
        <v>96</v>
      </c>
      <c r="AV176" s="13" t="s">
        <v>87</v>
      </c>
      <c r="AW176" s="13" t="s">
        <v>34</v>
      </c>
      <c r="AX176" s="13" t="s">
        <v>81</v>
      </c>
      <c r="AY176" s="276" t="s">
        <v>211</v>
      </c>
    </row>
    <row r="177" spans="1:51" s="13" customFormat="1" ht="12">
      <c r="A177" s="13"/>
      <c r="B177" s="266"/>
      <c r="C177" s="267"/>
      <c r="D177" s="268" t="s">
        <v>236</v>
      </c>
      <c r="E177" s="269" t="s">
        <v>1</v>
      </c>
      <c r="F177" s="270" t="s">
        <v>4411</v>
      </c>
      <c r="G177" s="267"/>
      <c r="H177" s="269" t="s">
        <v>1</v>
      </c>
      <c r="I177" s="271"/>
      <c r="J177" s="267"/>
      <c r="K177" s="267"/>
      <c r="L177" s="272"/>
      <c r="M177" s="273"/>
      <c r="N177" s="274"/>
      <c r="O177" s="274"/>
      <c r="P177" s="274"/>
      <c r="Q177" s="274"/>
      <c r="R177" s="274"/>
      <c r="S177" s="274"/>
      <c r="T177" s="27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76" t="s">
        <v>236</v>
      </c>
      <c r="AU177" s="276" t="s">
        <v>96</v>
      </c>
      <c r="AV177" s="13" t="s">
        <v>87</v>
      </c>
      <c r="AW177" s="13" t="s">
        <v>34</v>
      </c>
      <c r="AX177" s="13" t="s">
        <v>81</v>
      </c>
      <c r="AY177" s="276" t="s">
        <v>211</v>
      </c>
    </row>
    <row r="178" spans="1:51" s="14" customFormat="1" ht="12">
      <c r="A178" s="14"/>
      <c r="B178" s="277"/>
      <c r="C178" s="278"/>
      <c r="D178" s="268" t="s">
        <v>236</v>
      </c>
      <c r="E178" s="279" t="s">
        <v>1</v>
      </c>
      <c r="F178" s="280" t="s">
        <v>348</v>
      </c>
      <c r="G178" s="278"/>
      <c r="H178" s="281">
        <v>264.441</v>
      </c>
      <c r="I178" s="282"/>
      <c r="J178" s="278"/>
      <c r="K178" s="278"/>
      <c r="L178" s="283"/>
      <c r="M178" s="284"/>
      <c r="N178" s="285"/>
      <c r="O178" s="285"/>
      <c r="P178" s="285"/>
      <c r="Q178" s="285"/>
      <c r="R178" s="285"/>
      <c r="S178" s="285"/>
      <c r="T178" s="28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87" t="s">
        <v>236</v>
      </c>
      <c r="AU178" s="287" t="s">
        <v>96</v>
      </c>
      <c r="AV178" s="14" t="s">
        <v>89</v>
      </c>
      <c r="AW178" s="14" t="s">
        <v>34</v>
      </c>
      <c r="AX178" s="14" t="s">
        <v>87</v>
      </c>
      <c r="AY178" s="287" t="s">
        <v>211</v>
      </c>
    </row>
    <row r="179" spans="1:65" s="2" customFormat="1" ht="24.15" customHeight="1">
      <c r="A179" s="41"/>
      <c r="B179" s="42"/>
      <c r="C179" s="253" t="s">
        <v>8</v>
      </c>
      <c r="D179" s="253" t="s">
        <v>214</v>
      </c>
      <c r="E179" s="254" t="s">
        <v>4412</v>
      </c>
      <c r="F179" s="255" t="s">
        <v>4413</v>
      </c>
      <c r="G179" s="256" t="s">
        <v>269</v>
      </c>
      <c r="H179" s="257">
        <v>18.561</v>
      </c>
      <c r="I179" s="258"/>
      <c r="J179" s="259">
        <f>ROUND(I179*H179,2)</f>
        <v>0</v>
      </c>
      <c r="K179" s="260"/>
      <c r="L179" s="44"/>
      <c r="M179" s="261" t="s">
        <v>1</v>
      </c>
      <c r="N179" s="262" t="s">
        <v>46</v>
      </c>
      <c r="O179" s="94"/>
      <c r="P179" s="263">
        <f>O179*H179</f>
        <v>0</v>
      </c>
      <c r="Q179" s="263">
        <v>0.01783</v>
      </c>
      <c r="R179" s="263">
        <f>Q179*H179</f>
        <v>0.33094262999999996</v>
      </c>
      <c r="S179" s="263">
        <v>0</v>
      </c>
      <c r="T179" s="264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5" t="s">
        <v>528</v>
      </c>
      <c r="AT179" s="265" t="s">
        <v>214</v>
      </c>
      <c r="AU179" s="265" t="s">
        <v>96</v>
      </c>
      <c r="AY179" s="18" t="s">
        <v>211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8" t="s">
        <v>87</v>
      </c>
      <c r="BK179" s="155">
        <f>ROUND(I179*H179,2)</f>
        <v>0</v>
      </c>
      <c r="BL179" s="18" t="s">
        <v>528</v>
      </c>
      <c r="BM179" s="265" t="s">
        <v>4414</v>
      </c>
    </row>
    <row r="180" spans="1:51" s="13" customFormat="1" ht="12">
      <c r="A180" s="13"/>
      <c r="B180" s="266"/>
      <c r="C180" s="267"/>
      <c r="D180" s="268" t="s">
        <v>236</v>
      </c>
      <c r="E180" s="269" t="s">
        <v>1</v>
      </c>
      <c r="F180" s="270" t="s">
        <v>4415</v>
      </c>
      <c r="G180" s="267"/>
      <c r="H180" s="269" t="s">
        <v>1</v>
      </c>
      <c r="I180" s="271"/>
      <c r="J180" s="267"/>
      <c r="K180" s="267"/>
      <c r="L180" s="272"/>
      <c r="M180" s="273"/>
      <c r="N180" s="274"/>
      <c r="O180" s="274"/>
      <c r="P180" s="274"/>
      <c r="Q180" s="274"/>
      <c r="R180" s="274"/>
      <c r="S180" s="274"/>
      <c r="T180" s="27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76" t="s">
        <v>236</v>
      </c>
      <c r="AU180" s="276" t="s">
        <v>96</v>
      </c>
      <c r="AV180" s="13" t="s">
        <v>87</v>
      </c>
      <c r="AW180" s="13" t="s">
        <v>34</v>
      </c>
      <c r="AX180" s="13" t="s">
        <v>81</v>
      </c>
      <c r="AY180" s="276" t="s">
        <v>211</v>
      </c>
    </row>
    <row r="181" spans="1:51" s="14" customFormat="1" ht="12">
      <c r="A181" s="14"/>
      <c r="B181" s="277"/>
      <c r="C181" s="278"/>
      <c r="D181" s="268" t="s">
        <v>236</v>
      </c>
      <c r="E181" s="279" t="s">
        <v>1</v>
      </c>
      <c r="F181" s="280" t="s">
        <v>4416</v>
      </c>
      <c r="G181" s="278"/>
      <c r="H181" s="281">
        <v>16.281</v>
      </c>
      <c r="I181" s="282"/>
      <c r="J181" s="278"/>
      <c r="K181" s="278"/>
      <c r="L181" s="283"/>
      <c r="M181" s="284"/>
      <c r="N181" s="285"/>
      <c r="O181" s="285"/>
      <c r="P181" s="285"/>
      <c r="Q181" s="285"/>
      <c r="R181" s="285"/>
      <c r="S181" s="285"/>
      <c r="T181" s="28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87" t="s">
        <v>236</v>
      </c>
      <c r="AU181" s="287" t="s">
        <v>96</v>
      </c>
      <c r="AV181" s="14" t="s">
        <v>89</v>
      </c>
      <c r="AW181" s="14" t="s">
        <v>34</v>
      </c>
      <c r="AX181" s="14" t="s">
        <v>81</v>
      </c>
      <c r="AY181" s="287" t="s">
        <v>211</v>
      </c>
    </row>
    <row r="182" spans="1:51" s="14" customFormat="1" ht="12">
      <c r="A182" s="14"/>
      <c r="B182" s="277"/>
      <c r="C182" s="278"/>
      <c r="D182" s="268" t="s">
        <v>236</v>
      </c>
      <c r="E182" s="279" t="s">
        <v>1</v>
      </c>
      <c r="F182" s="280" t="s">
        <v>4417</v>
      </c>
      <c r="G182" s="278"/>
      <c r="H182" s="281">
        <v>2.28</v>
      </c>
      <c r="I182" s="282"/>
      <c r="J182" s="278"/>
      <c r="K182" s="278"/>
      <c r="L182" s="283"/>
      <c r="M182" s="284"/>
      <c r="N182" s="285"/>
      <c r="O182" s="285"/>
      <c r="P182" s="285"/>
      <c r="Q182" s="285"/>
      <c r="R182" s="285"/>
      <c r="S182" s="285"/>
      <c r="T182" s="28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7" t="s">
        <v>236</v>
      </c>
      <c r="AU182" s="287" t="s">
        <v>96</v>
      </c>
      <c r="AV182" s="14" t="s">
        <v>89</v>
      </c>
      <c r="AW182" s="14" t="s">
        <v>34</v>
      </c>
      <c r="AX182" s="14" t="s">
        <v>81</v>
      </c>
      <c r="AY182" s="287" t="s">
        <v>211</v>
      </c>
    </row>
    <row r="183" spans="1:51" s="15" customFormat="1" ht="12">
      <c r="A183" s="15"/>
      <c r="B183" s="295"/>
      <c r="C183" s="296"/>
      <c r="D183" s="268" t="s">
        <v>236</v>
      </c>
      <c r="E183" s="297" t="s">
        <v>4348</v>
      </c>
      <c r="F183" s="298" t="s">
        <v>438</v>
      </c>
      <c r="G183" s="296"/>
      <c r="H183" s="299">
        <v>18.561</v>
      </c>
      <c r="I183" s="300"/>
      <c r="J183" s="296"/>
      <c r="K183" s="296"/>
      <c r="L183" s="301"/>
      <c r="M183" s="302"/>
      <c r="N183" s="303"/>
      <c r="O183" s="303"/>
      <c r="P183" s="303"/>
      <c r="Q183" s="303"/>
      <c r="R183" s="303"/>
      <c r="S183" s="303"/>
      <c r="T183" s="304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305" t="s">
        <v>236</v>
      </c>
      <c r="AU183" s="305" t="s">
        <v>96</v>
      </c>
      <c r="AV183" s="15" t="s">
        <v>100</v>
      </c>
      <c r="AW183" s="15" t="s">
        <v>34</v>
      </c>
      <c r="AX183" s="15" t="s">
        <v>87</v>
      </c>
      <c r="AY183" s="305" t="s">
        <v>211</v>
      </c>
    </row>
    <row r="184" spans="1:65" s="2" customFormat="1" ht="33" customHeight="1">
      <c r="A184" s="41"/>
      <c r="B184" s="42"/>
      <c r="C184" s="253" t="s">
        <v>528</v>
      </c>
      <c r="D184" s="253" t="s">
        <v>214</v>
      </c>
      <c r="E184" s="254" t="s">
        <v>4418</v>
      </c>
      <c r="F184" s="255" t="s">
        <v>4419</v>
      </c>
      <c r="G184" s="256" t="s">
        <v>307</v>
      </c>
      <c r="H184" s="257">
        <v>673.964</v>
      </c>
      <c r="I184" s="258"/>
      <c r="J184" s="259">
        <f>ROUND(I184*H184,2)</f>
        <v>0</v>
      </c>
      <c r="K184" s="260"/>
      <c r="L184" s="44"/>
      <c r="M184" s="261" t="s">
        <v>1</v>
      </c>
      <c r="N184" s="262" t="s">
        <v>46</v>
      </c>
      <c r="O184" s="94"/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4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5" t="s">
        <v>100</v>
      </c>
      <c r="AT184" s="265" t="s">
        <v>214</v>
      </c>
      <c r="AU184" s="265" t="s">
        <v>96</v>
      </c>
      <c r="AY184" s="18" t="s">
        <v>211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87</v>
      </c>
      <c r="BK184" s="155">
        <f>ROUND(I184*H184,2)</f>
        <v>0</v>
      </c>
      <c r="BL184" s="18" t="s">
        <v>100</v>
      </c>
      <c r="BM184" s="265" t="s">
        <v>4420</v>
      </c>
    </row>
    <row r="185" spans="1:51" s="13" customFormat="1" ht="12">
      <c r="A185" s="13"/>
      <c r="B185" s="266"/>
      <c r="C185" s="267"/>
      <c r="D185" s="268" t="s">
        <v>236</v>
      </c>
      <c r="E185" s="269" t="s">
        <v>1</v>
      </c>
      <c r="F185" s="270" t="s">
        <v>4421</v>
      </c>
      <c r="G185" s="267"/>
      <c r="H185" s="269" t="s">
        <v>1</v>
      </c>
      <c r="I185" s="271"/>
      <c r="J185" s="267"/>
      <c r="K185" s="267"/>
      <c r="L185" s="272"/>
      <c r="M185" s="273"/>
      <c r="N185" s="274"/>
      <c r="O185" s="274"/>
      <c r="P185" s="274"/>
      <c r="Q185" s="274"/>
      <c r="R185" s="274"/>
      <c r="S185" s="274"/>
      <c r="T185" s="27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76" t="s">
        <v>236</v>
      </c>
      <c r="AU185" s="276" t="s">
        <v>96</v>
      </c>
      <c r="AV185" s="13" t="s">
        <v>87</v>
      </c>
      <c r="AW185" s="13" t="s">
        <v>34</v>
      </c>
      <c r="AX185" s="13" t="s">
        <v>81</v>
      </c>
      <c r="AY185" s="276" t="s">
        <v>211</v>
      </c>
    </row>
    <row r="186" spans="1:51" s="14" customFormat="1" ht="12">
      <c r="A186" s="14"/>
      <c r="B186" s="277"/>
      <c r="C186" s="278"/>
      <c r="D186" s="268" t="s">
        <v>236</v>
      </c>
      <c r="E186" s="279" t="s">
        <v>1</v>
      </c>
      <c r="F186" s="280" t="s">
        <v>4422</v>
      </c>
      <c r="G186" s="278"/>
      <c r="H186" s="281">
        <v>143.976</v>
      </c>
      <c r="I186" s="282"/>
      <c r="J186" s="278"/>
      <c r="K186" s="278"/>
      <c r="L186" s="283"/>
      <c r="M186" s="284"/>
      <c r="N186" s="285"/>
      <c r="O186" s="285"/>
      <c r="P186" s="285"/>
      <c r="Q186" s="285"/>
      <c r="R186" s="285"/>
      <c r="S186" s="285"/>
      <c r="T186" s="28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87" t="s">
        <v>236</v>
      </c>
      <c r="AU186" s="287" t="s">
        <v>96</v>
      </c>
      <c r="AV186" s="14" t="s">
        <v>89</v>
      </c>
      <c r="AW186" s="14" t="s">
        <v>34</v>
      </c>
      <c r="AX186" s="14" t="s">
        <v>81</v>
      </c>
      <c r="AY186" s="287" t="s">
        <v>211</v>
      </c>
    </row>
    <row r="187" spans="1:51" s="14" customFormat="1" ht="12">
      <c r="A187" s="14"/>
      <c r="B187" s="277"/>
      <c r="C187" s="278"/>
      <c r="D187" s="268" t="s">
        <v>236</v>
      </c>
      <c r="E187" s="279" t="s">
        <v>1</v>
      </c>
      <c r="F187" s="280" t="s">
        <v>4423</v>
      </c>
      <c r="G187" s="278"/>
      <c r="H187" s="281">
        <v>294.808</v>
      </c>
      <c r="I187" s="282"/>
      <c r="J187" s="278"/>
      <c r="K187" s="278"/>
      <c r="L187" s="283"/>
      <c r="M187" s="284"/>
      <c r="N187" s="285"/>
      <c r="O187" s="285"/>
      <c r="P187" s="285"/>
      <c r="Q187" s="285"/>
      <c r="R187" s="285"/>
      <c r="S187" s="285"/>
      <c r="T187" s="28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87" t="s">
        <v>236</v>
      </c>
      <c r="AU187" s="287" t="s">
        <v>96</v>
      </c>
      <c r="AV187" s="14" t="s">
        <v>89</v>
      </c>
      <c r="AW187" s="14" t="s">
        <v>34</v>
      </c>
      <c r="AX187" s="14" t="s">
        <v>81</v>
      </c>
      <c r="AY187" s="287" t="s">
        <v>211</v>
      </c>
    </row>
    <row r="188" spans="1:51" s="14" customFormat="1" ht="12">
      <c r="A188" s="14"/>
      <c r="B188" s="277"/>
      <c r="C188" s="278"/>
      <c r="D188" s="268" t="s">
        <v>236</v>
      </c>
      <c r="E188" s="279" t="s">
        <v>1</v>
      </c>
      <c r="F188" s="280" t="s">
        <v>4424</v>
      </c>
      <c r="G188" s="278"/>
      <c r="H188" s="281">
        <v>28.8</v>
      </c>
      <c r="I188" s="282"/>
      <c r="J188" s="278"/>
      <c r="K188" s="278"/>
      <c r="L188" s="283"/>
      <c r="M188" s="284"/>
      <c r="N188" s="285"/>
      <c r="O188" s="285"/>
      <c r="P188" s="285"/>
      <c r="Q188" s="285"/>
      <c r="R188" s="285"/>
      <c r="S188" s="285"/>
      <c r="T188" s="28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7" t="s">
        <v>236</v>
      </c>
      <c r="AU188" s="287" t="s">
        <v>96</v>
      </c>
      <c r="AV188" s="14" t="s">
        <v>89</v>
      </c>
      <c r="AW188" s="14" t="s">
        <v>34</v>
      </c>
      <c r="AX188" s="14" t="s">
        <v>81</v>
      </c>
      <c r="AY188" s="287" t="s">
        <v>211</v>
      </c>
    </row>
    <row r="189" spans="1:51" s="14" customFormat="1" ht="12">
      <c r="A189" s="14"/>
      <c r="B189" s="277"/>
      <c r="C189" s="278"/>
      <c r="D189" s="268" t="s">
        <v>236</v>
      </c>
      <c r="E189" s="279" t="s">
        <v>1</v>
      </c>
      <c r="F189" s="280" t="s">
        <v>4425</v>
      </c>
      <c r="G189" s="278"/>
      <c r="H189" s="281">
        <v>10.4</v>
      </c>
      <c r="I189" s="282"/>
      <c r="J189" s="278"/>
      <c r="K189" s="278"/>
      <c r="L189" s="283"/>
      <c r="M189" s="284"/>
      <c r="N189" s="285"/>
      <c r="O189" s="285"/>
      <c r="P189" s="285"/>
      <c r="Q189" s="285"/>
      <c r="R189" s="285"/>
      <c r="S189" s="285"/>
      <c r="T189" s="28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87" t="s">
        <v>236</v>
      </c>
      <c r="AU189" s="287" t="s">
        <v>96</v>
      </c>
      <c r="AV189" s="14" t="s">
        <v>89</v>
      </c>
      <c r="AW189" s="14" t="s">
        <v>34</v>
      </c>
      <c r="AX189" s="14" t="s">
        <v>81</v>
      </c>
      <c r="AY189" s="287" t="s">
        <v>211</v>
      </c>
    </row>
    <row r="190" spans="1:51" s="14" customFormat="1" ht="12">
      <c r="A190" s="14"/>
      <c r="B190" s="277"/>
      <c r="C190" s="278"/>
      <c r="D190" s="268" t="s">
        <v>236</v>
      </c>
      <c r="E190" s="279" t="s">
        <v>1</v>
      </c>
      <c r="F190" s="280" t="s">
        <v>4426</v>
      </c>
      <c r="G190" s="278"/>
      <c r="H190" s="281">
        <v>16.5</v>
      </c>
      <c r="I190" s="282"/>
      <c r="J190" s="278"/>
      <c r="K190" s="278"/>
      <c r="L190" s="283"/>
      <c r="M190" s="284"/>
      <c r="N190" s="285"/>
      <c r="O190" s="285"/>
      <c r="P190" s="285"/>
      <c r="Q190" s="285"/>
      <c r="R190" s="285"/>
      <c r="S190" s="285"/>
      <c r="T190" s="28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87" t="s">
        <v>236</v>
      </c>
      <c r="AU190" s="287" t="s">
        <v>96</v>
      </c>
      <c r="AV190" s="14" t="s">
        <v>89</v>
      </c>
      <c r="AW190" s="14" t="s">
        <v>34</v>
      </c>
      <c r="AX190" s="14" t="s">
        <v>81</v>
      </c>
      <c r="AY190" s="287" t="s">
        <v>211</v>
      </c>
    </row>
    <row r="191" spans="1:51" s="14" customFormat="1" ht="12">
      <c r="A191" s="14"/>
      <c r="B191" s="277"/>
      <c r="C191" s="278"/>
      <c r="D191" s="268" t="s">
        <v>236</v>
      </c>
      <c r="E191" s="279" t="s">
        <v>1</v>
      </c>
      <c r="F191" s="280" t="s">
        <v>4427</v>
      </c>
      <c r="G191" s="278"/>
      <c r="H191" s="281">
        <v>97.64</v>
      </c>
      <c r="I191" s="282"/>
      <c r="J191" s="278"/>
      <c r="K191" s="278"/>
      <c r="L191" s="283"/>
      <c r="M191" s="284"/>
      <c r="N191" s="285"/>
      <c r="O191" s="285"/>
      <c r="P191" s="285"/>
      <c r="Q191" s="285"/>
      <c r="R191" s="285"/>
      <c r="S191" s="285"/>
      <c r="T191" s="28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87" t="s">
        <v>236</v>
      </c>
      <c r="AU191" s="287" t="s">
        <v>96</v>
      </c>
      <c r="AV191" s="14" t="s">
        <v>89</v>
      </c>
      <c r="AW191" s="14" t="s">
        <v>34</v>
      </c>
      <c r="AX191" s="14" t="s">
        <v>81</v>
      </c>
      <c r="AY191" s="287" t="s">
        <v>211</v>
      </c>
    </row>
    <row r="192" spans="1:51" s="14" customFormat="1" ht="12">
      <c r="A192" s="14"/>
      <c r="B192" s="277"/>
      <c r="C192" s="278"/>
      <c r="D192" s="268" t="s">
        <v>236</v>
      </c>
      <c r="E192" s="279" t="s">
        <v>1</v>
      </c>
      <c r="F192" s="280" t="s">
        <v>4428</v>
      </c>
      <c r="G192" s="278"/>
      <c r="H192" s="281">
        <v>48.84</v>
      </c>
      <c r="I192" s="282"/>
      <c r="J192" s="278"/>
      <c r="K192" s="278"/>
      <c r="L192" s="283"/>
      <c r="M192" s="284"/>
      <c r="N192" s="285"/>
      <c r="O192" s="285"/>
      <c r="P192" s="285"/>
      <c r="Q192" s="285"/>
      <c r="R192" s="285"/>
      <c r="S192" s="285"/>
      <c r="T192" s="28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87" t="s">
        <v>236</v>
      </c>
      <c r="AU192" s="287" t="s">
        <v>96</v>
      </c>
      <c r="AV192" s="14" t="s">
        <v>89</v>
      </c>
      <c r="AW192" s="14" t="s">
        <v>34</v>
      </c>
      <c r="AX192" s="14" t="s">
        <v>81</v>
      </c>
      <c r="AY192" s="287" t="s">
        <v>211</v>
      </c>
    </row>
    <row r="193" spans="1:51" s="13" customFormat="1" ht="12">
      <c r="A193" s="13"/>
      <c r="B193" s="266"/>
      <c r="C193" s="267"/>
      <c r="D193" s="268" t="s">
        <v>236</v>
      </c>
      <c r="E193" s="269" t="s">
        <v>1</v>
      </c>
      <c r="F193" s="270" t="s">
        <v>4429</v>
      </c>
      <c r="G193" s="267"/>
      <c r="H193" s="269" t="s">
        <v>1</v>
      </c>
      <c r="I193" s="271"/>
      <c r="J193" s="267"/>
      <c r="K193" s="267"/>
      <c r="L193" s="272"/>
      <c r="M193" s="273"/>
      <c r="N193" s="274"/>
      <c r="O193" s="274"/>
      <c r="P193" s="274"/>
      <c r="Q193" s="274"/>
      <c r="R193" s="274"/>
      <c r="S193" s="274"/>
      <c r="T193" s="27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76" t="s">
        <v>236</v>
      </c>
      <c r="AU193" s="276" t="s">
        <v>96</v>
      </c>
      <c r="AV193" s="13" t="s">
        <v>87</v>
      </c>
      <c r="AW193" s="13" t="s">
        <v>34</v>
      </c>
      <c r="AX193" s="13" t="s">
        <v>81</v>
      </c>
      <c r="AY193" s="276" t="s">
        <v>211</v>
      </c>
    </row>
    <row r="194" spans="1:51" s="14" customFormat="1" ht="12">
      <c r="A194" s="14"/>
      <c r="B194" s="277"/>
      <c r="C194" s="278"/>
      <c r="D194" s="268" t="s">
        <v>236</v>
      </c>
      <c r="E194" s="279" t="s">
        <v>1</v>
      </c>
      <c r="F194" s="280" t="s">
        <v>4430</v>
      </c>
      <c r="G194" s="278"/>
      <c r="H194" s="281">
        <v>33</v>
      </c>
      <c r="I194" s="282"/>
      <c r="J194" s="278"/>
      <c r="K194" s="278"/>
      <c r="L194" s="283"/>
      <c r="M194" s="284"/>
      <c r="N194" s="285"/>
      <c r="O194" s="285"/>
      <c r="P194" s="285"/>
      <c r="Q194" s="285"/>
      <c r="R194" s="285"/>
      <c r="S194" s="285"/>
      <c r="T194" s="28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7" t="s">
        <v>236</v>
      </c>
      <c r="AU194" s="287" t="s">
        <v>96</v>
      </c>
      <c r="AV194" s="14" t="s">
        <v>89</v>
      </c>
      <c r="AW194" s="14" t="s">
        <v>34</v>
      </c>
      <c r="AX194" s="14" t="s">
        <v>81</v>
      </c>
      <c r="AY194" s="287" t="s">
        <v>211</v>
      </c>
    </row>
    <row r="195" spans="1:51" s="15" customFormat="1" ht="12">
      <c r="A195" s="15"/>
      <c r="B195" s="295"/>
      <c r="C195" s="296"/>
      <c r="D195" s="268" t="s">
        <v>236</v>
      </c>
      <c r="E195" s="297" t="s">
        <v>4350</v>
      </c>
      <c r="F195" s="298" t="s">
        <v>438</v>
      </c>
      <c r="G195" s="296"/>
      <c r="H195" s="299">
        <v>673.964</v>
      </c>
      <c r="I195" s="300"/>
      <c r="J195" s="296"/>
      <c r="K195" s="296"/>
      <c r="L195" s="301"/>
      <c r="M195" s="302"/>
      <c r="N195" s="303"/>
      <c r="O195" s="303"/>
      <c r="P195" s="303"/>
      <c r="Q195" s="303"/>
      <c r="R195" s="303"/>
      <c r="S195" s="303"/>
      <c r="T195" s="304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305" t="s">
        <v>236</v>
      </c>
      <c r="AU195" s="305" t="s">
        <v>96</v>
      </c>
      <c r="AV195" s="15" t="s">
        <v>100</v>
      </c>
      <c r="AW195" s="15" t="s">
        <v>34</v>
      </c>
      <c r="AX195" s="15" t="s">
        <v>87</v>
      </c>
      <c r="AY195" s="305" t="s">
        <v>211</v>
      </c>
    </row>
    <row r="196" spans="1:65" s="2" customFormat="1" ht="24.15" customHeight="1">
      <c r="A196" s="41"/>
      <c r="B196" s="42"/>
      <c r="C196" s="317" t="s">
        <v>533</v>
      </c>
      <c r="D196" s="317" t="s">
        <v>589</v>
      </c>
      <c r="E196" s="318" t="s">
        <v>4431</v>
      </c>
      <c r="F196" s="319" t="s">
        <v>4432</v>
      </c>
      <c r="G196" s="320" t="s">
        <v>332</v>
      </c>
      <c r="H196" s="321">
        <v>8.088</v>
      </c>
      <c r="I196" s="322"/>
      <c r="J196" s="323">
        <f>ROUND(I196*H196,2)</f>
        <v>0</v>
      </c>
      <c r="K196" s="324"/>
      <c r="L196" s="325"/>
      <c r="M196" s="326" t="s">
        <v>1</v>
      </c>
      <c r="N196" s="327" t="s">
        <v>46</v>
      </c>
      <c r="O196" s="94"/>
      <c r="P196" s="263">
        <f>O196*H196</f>
        <v>0</v>
      </c>
      <c r="Q196" s="263">
        <v>0.44</v>
      </c>
      <c r="R196" s="263">
        <f>Q196*H196</f>
        <v>3.5587199999999997</v>
      </c>
      <c r="S196" s="263">
        <v>0</v>
      </c>
      <c r="T196" s="264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5" t="s">
        <v>247</v>
      </c>
      <c r="AT196" s="265" t="s">
        <v>589</v>
      </c>
      <c r="AU196" s="265" t="s">
        <v>96</v>
      </c>
      <c r="AY196" s="18" t="s">
        <v>211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8" t="s">
        <v>87</v>
      </c>
      <c r="BK196" s="155">
        <f>ROUND(I196*H196,2)</f>
        <v>0</v>
      </c>
      <c r="BL196" s="18" t="s">
        <v>100</v>
      </c>
      <c r="BM196" s="265" t="s">
        <v>4433</v>
      </c>
    </row>
    <row r="197" spans="1:65" s="2" customFormat="1" ht="24.15" customHeight="1">
      <c r="A197" s="41"/>
      <c r="B197" s="42"/>
      <c r="C197" s="253" t="s">
        <v>537</v>
      </c>
      <c r="D197" s="253" t="s">
        <v>214</v>
      </c>
      <c r="E197" s="254" t="s">
        <v>1756</v>
      </c>
      <c r="F197" s="255" t="s">
        <v>4434</v>
      </c>
      <c r="G197" s="256" t="s">
        <v>507</v>
      </c>
      <c r="H197" s="257">
        <v>9.171</v>
      </c>
      <c r="I197" s="258"/>
      <c r="J197" s="259">
        <f>ROUND(I197*H197,2)</f>
        <v>0</v>
      </c>
      <c r="K197" s="260"/>
      <c r="L197" s="44"/>
      <c r="M197" s="261" t="s">
        <v>1</v>
      </c>
      <c r="N197" s="262" t="s">
        <v>46</v>
      </c>
      <c r="O197" s="94"/>
      <c r="P197" s="263">
        <f>O197*H197</f>
        <v>0</v>
      </c>
      <c r="Q197" s="263">
        <v>0</v>
      </c>
      <c r="R197" s="263">
        <f>Q197*H197</f>
        <v>0</v>
      </c>
      <c r="S197" s="263">
        <v>0</v>
      </c>
      <c r="T197" s="264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65" t="s">
        <v>528</v>
      </c>
      <c r="AT197" s="265" t="s">
        <v>214</v>
      </c>
      <c r="AU197" s="265" t="s">
        <v>96</v>
      </c>
      <c r="AY197" s="18" t="s">
        <v>211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8" t="s">
        <v>87</v>
      </c>
      <c r="BK197" s="155">
        <f>ROUND(I197*H197,2)</f>
        <v>0</v>
      </c>
      <c r="BL197" s="18" t="s">
        <v>528</v>
      </c>
      <c r="BM197" s="265" t="s">
        <v>4435</v>
      </c>
    </row>
    <row r="198" spans="1:65" s="2" customFormat="1" ht="24.15" customHeight="1">
      <c r="A198" s="41"/>
      <c r="B198" s="42"/>
      <c r="C198" s="253" t="s">
        <v>547</v>
      </c>
      <c r="D198" s="253" t="s">
        <v>214</v>
      </c>
      <c r="E198" s="254" t="s">
        <v>1759</v>
      </c>
      <c r="F198" s="255" t="s">
        <v>1760</v>
      </c>
      <c r="G198" s="256" t="s">
        <v>507</v>
      </c>
      <c r="H198" s="257">
        <v>18.342</v>
      </c>
      <c r="I198" s="258"/>
      <c r="J198" s="259">
        <f>ROUND(I198*H198,2)</f>
        <v>0</v>
      </c>
      <c r="K198" s="260"/>
      <c r="L198" s="44"/>
      <c r="M198" s="261" t="s">
        <v>1</v>
      </c>
      <c r="N198" s="262" t="s">
        <v>46</v>
      </c>
      <c r="O198" s="94"/>
      <c r="P198" s="263">
        <f>O198*H198</f>
        <v>0</v>
      </c>
      <c r="Q198" s="263">
        <v>0</v>
      </c>
      <c r="R198" s="263">
        <f>Q198*H198</f>
        <v>0</v>
      </c>
      <c r="S198" s="263">
        <v>0</v>
      </c>
      <c r="T198" s="264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5" t="s">
        <v>528</v>
      </c>
      <c r="AT198" s="265" t="s">
        <v>214</v>
      </c>
      <c r="AU198" s="265" t="s">
        <v>96</v>
      </c>
      <c r="AY198" s="18" t="s">
        <v>211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8" t="s">
        <v>87</v>
      </c>
      <c r="BK198" s="155">
        <f>ROUND(I198*H198,2)</f>
        <v>0</v>
      </c>
      <c r="BL198" s="18" t="s">
        <v>528</v>
      </c>
      <c r="BM198" s="265" t="s">
        <v>4436</v>
      </c>
    </row>
    <row r="199" spans="1:51" s="14" customFormat="1" ht="12">
      <c r="A199" s="14"/>
      <c r="B199" s="277"/>
      <c r="C199" s="278"/>
      <c r="D199" s="268" t="s">
        <v>236</v>
      </c>
      <c r="E199" s="278"/>
      <c r="F199" s="280" t="s">
        <v>4437</v>
      </c>
      <c r="G199" s="278"/>
      <c r="H199" s="281">
        <v>18.342</v>
      </c>
      <c r="I199" s="282"/>
      <c r="J199" s="278"/>
      <c r="K199" s="278"/>
      <c r="L199" s="283"/>
      <c r="M199" s="328"/>
      <c r="N199" s="329"/>
      <c r="O199" s="329"/>
      <c r="P199" s="329"/>
      <c r="Q199" s="329"/>
      <c r="R199" s="329"/>
      <c r="S199" s="329"/>
      <c r="T199" s="33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87" t="s">
        <v>236</v>
      </c>
      <c r="AU199" s="287" t="s">
        <v>96</v>
      </c>
      <c r="AV199" s="14" t="s">
        <v>89</v>
      </c>
      <c r="AW199" s="14" t="s">
        <v>4</v>
      </c>
      <c r="AX199" s="14" t="s">
        <v>87</v>
      </c>
      <c r="AY199" s="287" t="s">
        <v>211</v>
      </c>
    </row>
    <row r="200" spans="1:31" s="2" customFormat="1" ht="6.95" customHeight="1">
      <c r="A200" s="41"/>
      <c r="B200" s="69"/>
      <c r="C200" s="70"/>
      <c r="D200" s="70"/>
      <c r="E200" s="70"/>
      <c r="F200" s="70"/>
      <c r="G200" s="70"/>
      <c r="H200" s="70"/>
      <c r="I200" s="70"/>
      <c r="J200" s="70"/>
      <c r="K200" s="70"/>
      <c r="L200" s="44"/>
      <c r="M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</row>
  </sheetData>
  <sheetProtection password="CC35" sheet="1" objects="1" scenarios="1" formatColumns="0" formatRows="0" autoFilter="0"/>
  <autoFilter ref="C137:K199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08:F108"/>
    <mergeCell ref="D109:F109"/>
    <mergeCell ref="D110:F110"/>
    <mergeCell ref="D111:F111"/>
    <mergeCell ref="D112:F112"/>
    <mergeCell ref="E124:H124"/>
    <mergeCell ref="E128:H128"/>
    <mergeCell ref="E126:H126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151</v>
      </c>
      <c r="AZ2" s="293" t="s">
        <v>4438</v>
      </c>
      <c r="BA2" s="293" t="s">
        <v>4439</v>
      </c>
      <c r="BB2" s="293" t="s">
        <v>307</v>
      </c>
      <c r="BC2" s="293" t="s">
        <v>988</v>
      </c>
      <c r="BD2" s="293" t="s">
        <v>89</v>
      </c>
    </row>
    <row r="3" spans="2:5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  <c r="AZ3" s="293" t="s">
        <v>4440</v>
      </c>
      <c r="BA3" s="293" t="s">
        <v>4441</v>
      </c>
      <c r="BB3" s="293" t="s">
        <v>269</v>
      </c>
      <c r="BC3" s="293" t="s">
        <v>4442</v>
      </c>
      <c r="BD3" s="293" t="s">
        <v>89</v>
      </c>
    </row>
    <row r="4" spans="2:4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4353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4443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6. 9. 2021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16.5" customHeight="1">
      <c r="A31" s="171"/>
      <c r="B31" s="172"/>
      <c r="C31" s="171"/>
      <c r="D31" s="171"/>
      <c r="E31" s="173" t="s">
        <v>1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J107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ROUND((SUM(BE107:BE114)+SUM(BE138:BE186)),2)</f>
        <v>0</v>
      </c>
      <c r="G39" s="41"/>
      <c r="H39" s="41"/>
      <c r="I39" s="182">
        <v>0.21</v>
      </c>
      <c r="J39" s="181">
        <f>ROUND(((SUM(BE107:BE114)+SUM(BE138:BE186))*I39),2)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ROUND((SUM(BF107:BF114)+SUM(BF138:BF186)),2)</f>
        <v>0</v>
      </c>
      <c r="G40" s="41"/>
      <c r="H40" s="41"/>
      <c r="I40" s="182">
        <v>0.15</v>
      </c>
      <c r="J40" s="181">
        <f>ROUND(((SUM(BF107:BF114)+SUM(BF138:BF186))*I40),2)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ROUND((SUM(BG107:BG114)+SUM(BG138:BG186)),2)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ROUND((SUM(BH107:BH114)+SUM(BH138:BH186)),2)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ROUND((SUM(BI107:BI114)+SUM(BI138:BI186)),2)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4353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223 - Stropy a podlahy půdy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6. 9. 2021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J138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413</v>
      </c>
      <c r="E101" s="209"/>
      <c r="F101" s="209"/>
      <c r="G101" s="209"/>
      <c r="H101" s="209"/>
      <c r="I101" s="209"/>
      <c r="J101" s="210">
        <f>J139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416</v>
      </c>
      <c r="E102" s="214"/>
      <c r="F102" s="214"/>
      <c r="G102" s="214"/>
      <c r="H102" s="214"/>
      <c r="I102" s="214"/>
      <c r="J102" s="215">
        <f>J140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420</v>
      </c>
      <c r="E103" s="214"/>
      <c r="F103" s="214"/>
      <c r="G103" s="214"/>
      <c r="H103" s="214"/>
      <c r="I103" s="214"/>
      <c r="J103" s="215">
        <f>J161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2"/>
      <c r="C104" s="135"/>
      <c r="D104" s="213" t="s">
        <v>421</v>
      </c>
      <c r="E104" s="214"/>
      <c r="F104" s="214"/>
      <c r="G104" s="214"/>
      <c r="H104" s="214"/>
      <c r="I104" s="214"/>
      <c r="J104" s="215">
        <f>J175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4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66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31" s="2" customFormat="1" ht="6.95" customHeight="1">
      <c r="A106" s="4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66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1" s="2" customFormat="1" ht="29.25" customHeight="1">
      <c r="A107" s="41"/>
      <c r="B107" s="42"/>
      <c r="C107" s="205" t="s">
        <v>189</v>
      </c>
      <c r="D107" s="43"/>
      <c r="E107" s="43"/>
      <c r="F107" s="43"/>
      <c r="G107" s="43"/>
      <c r="H107" s="43"/>
      <c r="I107" s="43"/>
      <c r="J107" s="217">
        <f>ROUND(J108+J109+J110+J111+J112+J113,2)</f>
        <v>0</v>
      </c>
      <c r="K107" s="43"/>
      <c r="L107" s="66"/>
      <c r="N107" s="218" t="s">
        <v>45</v>
      </c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65" s="2" customFormat="1" ht="18" customHeight="1">
      <c r="A108" s="41"/>
      <c r="B108" s="42"/>
      <c r="C108" s="43"/>
      <c r="D108" s="156" t="s">
        <v>190</v>
      </c>
      <c r="E108" s="151"/>
      <c r="F108" s="151"/>
      <c r="G108" s="43"/>
      <c r="H108" s="43"/>
      <c r="I108" s="43"/>
      <c r="J108" s="152">
        <v>0</v>
      </c>
      <c r="K108" s="43"/>
      <c r="L108" s="219"/>
      <c r="M108" s="220"/>
      <c r="N108" s="221" t="s">
        <v>46</v>
      </c>
      <c r="O108" s="220"/>
      <c r="P108" s="220"/>
      <c r="Q108" s="220"/>
      <c r="R108" s="220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3" t="s">
        <v>104</v>
      </c>
      <c r="AZ108" s="220"/>
      <c r="BA108" s="220"/>
      <c r="BB108" s="220"/>
      <c r="BC108" s="220"/>
      <c r="BD108" s="220"/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223" t="s">
        <v>87</v>
      </c>
      <c r="BK108" s="220"/>
      <c r="BL108" s="220"/>
      <c r="BM108" s="220"/>
    </row>
    <row r="109" spans="1:65" s="2" customFormat="1" ht="18" customHeight="1">
      <c r="A109" s="41"/>
      <c r="B109" s="42"/>
      <c r="C109" s="43"/>
      <c r="D109" s="156" t="s">
        <v>191</v>
      </c>
      <c r="E109" s="151"/>
      <c r="F109" s="151"/>
      <c r="G109" s="43"/>
      <c r="H109" s="43"/>
      <c r="I109" s="43"/>
      <c r="J109" s="152">
        <v>0</v>
      </c>
      <c r="K109" s="43"/>
      <c r="L109" s="219"/>
      <c r="M109" s="220"/>
      <c r="N109" s="221" t="s">
        <v>46</v>
      </c>
      <c r="O109" s="220"/>
      <c r="P109" s="220"/>
      <c r="Q109" s="220"/>
      <c r="R109" s="220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3" t="s">
        <v>104</v>
      </c>
      <c r="AZ109" s="220"/>
      <c r="BA109" s="220"/>
      <c r="BB109" s="220"/>
      <c r="BC109" s="220"/>
      <c r="BD109" s="220"/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223" t="s">
        <v>87</v>
      </c>
      <c r="BK109" s="220"/>
      <c r="BL109" s="220"/>
      <c r="BM109" s="220"/>
    </row>
    <row r="110" spans="1:65" s="2" customFormat="1" ht="18" customHeight="1">
      <c r="A110" s="41"/>
      <c r="B110" s="42"/>
      <c r="C110" s="43"/>
      <c r="D110" s="156" t="s">
        <v>192</v>
      </c>
      <c r="E110" s="151"/>
      <c r="F110" s="151"/>
      <c r="G110" s="43"/>
      <c r="H110" s="43"/>
      <c r="I110" s="43"/>
      <c r="J110" s="152">
        <v>0</v>
      </c>
      <c r="K110" s="43"/>
      <c r="L110" s="219"/>
      <c r="M110" s="220"/>
      <c r="N110" s="221" t="s">
        <v>46</v>
      </c>
      <c r="O110" s="220"/>
      <c r="P110" s="220"/>
      <c r="Q110" s="220"/>
      <c r="R110" s="220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3" t="s">
        <v>104</v>
      </c>
      <c r="AZ110" s="220"/>
      <c r="BA110" s="220"/>
      <c r="BB110" s="220"/>
      <c r="BC110" s="220"/>
      <c r="BD110" s="220"/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23" t="s">
        <v>87</v>
      </c>
      <c r="BK110" s="220"/>
      <c r="BL110" s="220"/>
      <c r="BM110" s="220"/>
    </row>
    <row r="111" spans="1:65" s="2" customFormat="1" ht="18" customHeight="1">
      <c r="A111" s="41"/>
      <c r="B111" s="42"/>
      <c r="C111" s="43"/>
      <c r="D111" s="156" t="s">
        <v>193</v>
      </c>
      <c r="E111" s="151"/>
      <c r="F111" s="151"/>
      <c r="G111" s="43"/>
      <c r="H111" s="43"/>
      <c r="I111" s="43"/>
      <c r="J111" s="152">
        <v>0</v>
      </c>
      <c r="K111" s="43"/>
      <c r="L111" s="219"/>
      <c r="M111" s="220"/>
      <c r="N111" s="221" t="s">
        <v>46</v>
      </c>
      <c r="O111" s="220"/>
      <c r="P111" s="220"/>
      <c r="Q111" s="220"/>
      <c r="R111" s="220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3" t="s">
        <v>104</v>
      </c>
      <c r="AZ111" s="220"/>
      <c r="BA111" s="220"/>
      <c r="BB111" s="220"/>
      <c r="BC111" s="220"/>
      <c r="BD111" s="220"/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223" t="s">
        <v>87</v>
      </c>
      <c r="BK111" s="220"/>
      <c r="BL111" s="220"/>
      <c r="BM111" s="220"/>
    </row>
    <row r="112" spans="1:65" s="2" customFormat="1" ht="18" customHeight="1">
      <c r="A112" s="41"/>
      <c r="B112" s="42"/>
      <c r="C112" s="43"/>
      <c r="D112" s="156" t="s">
        <v>194</v>
      </c>
      <c r="E112" s="151"/>
      <c r="F112" s="151"/>
      <c r="G112" s="43"/>
      <c r="H112" s="43"/>
      <c r="I112" s="43"/>
      <c r="J112" s="152">
        <v>0</v>
      </c>
      <c r="K112" s="43"/>
      <c r="L112" s="219"/>
      <c r="M112" s="220"/>
      <c r="N112" s="221" t="s">
        <v>46</v>
      </c>
      <c r="O112" s="220"/>
      <c r="P112" s="220"/>
      <c r="Q112" s="220"/>
      <c r="R112" s="220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3" t="s">
        <v>104</v>
      </c>
      <c r="AZ112" s="220"/>
      <c r="BA112" s="220"/>
      <c r="BB112" s="220"/>
      <c r="BC112" s="220"/>
      <c r="BD112" s="220"/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223" t="s">
        <v>87</v>
      </c>
      <c r="BK112" s="220"/>
      <c r="BL112" s="220"/>
      <c r="BM112" s="220"/>
    </row>
    <row r="113" spans="1:65" s="2" customFormat="1" ht="18" customHeight="1">
      <c r="A113" s="41"/>
      <c r="B113" s="42"/>
      <c r="C113" s="43"/>
      <c r="D113" s="151" t="s">
        <v>195</v>
      </c>
      <c r="E113" s="43"/>
      <c r="F113" s="43"/>
      <c r="G113" s="43"/>
      <c r="H113" s="43"/>
      <c r="I113" s="43"/>
      <c r="J113" s="152">
        <f>ROUND(J34*T113,2)</f>
        <v>0</v>
      </c>
      <c r="K113" s="43"/>
      <c r="L113" s="219"/>
      <c r="M113" s="220"/>
      <c r="N113" s="221" t="s">
        <v>46</v>
      </c>
      <c r="O113" s="220"/>
      <c r="P113" s="220"/>
      <c r="Q113" s="220"/>
      <c r="R113" s="220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3" t="s">
        <v>196</v>
      </c>
      <c r="AZ113" s="220"/>
      <c r="BA113" s="220"/>
      <c r="BB113" s="220"/>
      <c r="BC113" s="220"/>
      <c r="BD113" s="220"/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223" t="s">
        <v>87</v>
      </c>
      <c r="BK113" s="220"/>
      <c r="BL113" s="220"/>
      <c r="BM113" s="220"/>
    </row>
    <row r="114" spans="1:31" s="2" customFormat="1" ht="12">
      <c r="A114" s="4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29.25" customHeight="1">
      <c r="A115" s="41"/>
      <c r="B115" s="42"/>
      <c r="C115" s="159" t="s">
        <v>169</v>
      </c>
      <c r="D115" s="160"/>
      <c r="E115" s="160"/>
      <c r="F115" s="160"/>
      <c r="G115" s="160"/>
      <c r="H115" s="160"/>
      <c r="I115" s="160"/>
      <c r="J115" s="161">
        <f>ROUND(J100+J107,2)</f>
        <v>0</v>
      </c>
      <c r="K115" s="160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6.95" customHeight="1">
      <c r="A116" s="41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20" spans="1:31" s="2" customFormat="1" ht="6.95" customHeight="1">
      <c r="A120" s="41"/>
      <c r="B120" s="71"/>
      <c r="C120" s="72"/>
      <c r="D120" s="72"/>
      <c r="E120" s="72"/>
      <c r="F120" s="72"/>
      <c r="G120" s="72"/>
      <c r="H120" s="72"/>
      <c r="I120" s="72"/>
      <c r="J120" s="72"/>
      <c r="K120" s="72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24.95" customHeight="1">
      <c r="A121" s="41"/>
      <c r="B121" s="42"/>
      <c r="C121" s="24" t="s">
        <v>197</v>
      </c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6.95" customHeight="1">
      <c r="A122" s="41"/>
      <c r="B122" s="42"/>
      <c r="C122" s="43"/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2" customHeight="1">
      <c r="A123" s="41"/>
      <c r="B123" s="42"/>
      <c r="C123" s="33" t="s">
        <v>16</v>
      </c>
      <c r="D123" s="43"/>
      <c r="E123" s="43"/>
      <c r="F123" s="43"/>
      <c r="G123" s="43"/>
      <c r="H123" s="4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16.5" customHeight="1">
      <c r="A124" s="41"/>
      <c r="B124" s="42"/>
      <c r="C124" s="43"/>
      <c r="D124" s="43"/>
      <c r="E124" s="201" t="str">
        <f>E7</f>
        <v>Komunitní centrum Jahodnice - rozdělení do etap .I.etapa</v>
      </c>
      <c r="F124" s="33"/>
      <c r="G124" s="33"/>
      <c r="H124" s="3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2:12" s="1" customFormat="1" ht="12" customHeight="1">
      <c r="B125" s="22"/>
      <c r="C125" s="33" t="s">
        <v>171</v>
      </c>
      <c r="D125" s="23"/>
      <c r="E125" s="23"/>
      <c r="F125" s="23"/>
      <c r="G125" s="23"/>
      <c r="H125" s="23"/>
      <c r="I125" s="23"/>
      <c r="J125" s="23"/>
      <c r="K125" s="23"/>
      <c r="L125" s="21"/>
    </row>
    <row r="126" spans="2:12" s="1" customFormat="1" ht="23.25" customHeight="1">
      <c r="B126" s="22"/>
      <c r="C126" s="23"/>
      <c r="D126" s="23"/>
      <c r="E126" s="201" t="s">
        <v>172</v>
      </c>
      <c r="F126" s="23"/>
      <c r="G126" s="23"/>
      <c r="H126" s="23"/>
      <c r="I126" s="23"/>
      <c r="J126" s="23"/>
      <c r="K126" s="23"/>
      <c r="L126" s="21"/>
    </row>
    <row r="127" spans="2:12" s="1" customFormat="1" ht="12" customHeight="1">
      <c r="B127" s="22"/>
      <c r="C127" s="33" t="s">
        <v>173</v>
      </c>
      <c r="D127" s="23"/>
      <c r="E127" s="23"/>
      <c r="F127" s="23"/>
      <c r="G127" s="23"/>
      <c r="H127" s="23"/>
      <c r="I127" s="23"/>
      <c r="J127" s="23"/>
      <c r="K127" s="23"/>
      <c r="L127" s="21"/>
    </row>
    <row r="128" spans="1:31" s="2" customFormat="1" ht="16.5" customHeight="1">
      <c r="A128" s="41"/>
      <c r="B128" s="42"/>
      <c r="C128" s="43"/>
      <c r="D128" s="43"/>
      <c r="E128" s="202" t="s">
        <v>174</v>
      </c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2" customHeight="1">
      <c r="A129" s="41"/>
      <c r="B129" s="42"/>
      <c r="C129" s="33" t="s">
        <v>4353</v>
      </c>
      <c r="D129" s="43"/>
      <c r="E129" s="43"/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6.5" customHeight="1">
      <c r="A130" s="41"/>
      <c r="B130" s="42"/>
      <c r="C130" s="43"/>
      <c r="D130" s="43"/>
      <c r="E130" s="79" t="str">
        <f>E13</f>
        <v>223 - Stropy a podlahy půdy</v>
      </c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6.95" customHeight="1">
      <c r="A131" s="41"/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12" customHeight="1">
      <c r="A132" s="41"/>
      <c r="B132" s="42"/>
      <c r="C132" s="33" t="s">
        <v>20</v>
      </c>
      <c r="D132" s="43"/>
      <c r="E132" s="43"/>
      <c r="F132" s="28" t="str">
        <f>F16</f>
        <v>Baštýřská 67/2,19800 Praha 14</v>
      </c>
      <c r="G132" s="43"/>
      <c r="H132" s="43"/>
      <c r="I132" s="33" t="s">
        <v>22</v>
      </c>
      <c r="J132" s="82" t="str">
        <f>IF(J16="","",J16)</f>
        <v>6. 9. 2021</v>
      </c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6.95" customHeight="1">
      <c r="A133" s="41"/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25.65" customHeight="1">
      <c r="A134" s="41"/>
      <c r="B134" s="42"/>
      <c r="C134" s="33" t="s">
        <v>24</v>
      </c>
      <c r="D134" s="43"/>
      <c r="E134" s="43"/>
      <c r="F134" s="28" t="str">
        <f>E19</f>
        <v>Městská část Praha 14,Br.Venclíků 1073,Praha 14</v>
      </c>
      <c r="G134" s="43"/>
      <c r="H134" s="43"/>
      <c r="I134" s="33" t="s">
        <v>31</v>
      </c>
      <c r="J134" s="37" t="str">
        <f>E25</f>
        <v>a3atelier s.r.o.,Praha 1</v>
      </c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15.15" customHeight="1">
      <c r="A135" s="41"/>
      <c r="B135" s="42"/>
      <c r="C135" s="33" t="s">
        <v>29</v>
      </c>
      <c r="D135" s="43"/>
      <c r="E135" s="43"/>
      <c r="F135" s="28" t="str">
        <f>IF(E22="","",E22)</f>
        <v>Vyplň údaj</v>
      </c>
      <c r="G135" s="43"/>
      <c r="H135" s="43"/>
      <c r="I135" s="33" t="s">
        <v>35</v>
      </c>
      <c r="J135" s="37" t="str">
        <f>E28</f>
        <v>Ing.Myšík Petr</v>
      </c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2" customFormat="1" ht="10.3" customHeight="1">
      <c r="A136" s="41"/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11" customFormat="1" ht="29.25" customHeight="1">
      <c r="A137" s="225"/>
      <c r="B137" s="226"/>
      <c r="C137" s="227" t="s">
        <v>198</v>
      </c>
      <c r="D137" s="228" t="s">
        <v>66</v>
      </c>
      <c r="E137" s="228" t="s">
        <v>62</v>
      </c>
      <c r="F137" s="228" t="s">
        <v>63</v>
      </c>
      <c r="G137" s="228" t="s">
        <v>199</v>
      </c>
      <c r="H137" s="228" t="s">
        <v>200</v>
      </c>
      <c r="I137" s="228" t="s">
        <v>201</v>
      </c>
      <c r="J137" s="229" t="s">
        <v>181</v>
      </c>
      <c r="K137" s="230" t="s">
        <v>202</v>
      </c>
      <c r="L137" s="231"/>
      <c r="M137" s="103" t="s">
        <v>1</v>
      </c>
      <c r="N137" s="104" t="s">
        <v>45</v>
      </c>
      <c r="O137" s="104" t="s">
        <v>203</v>
      </c>
      <c r="P137" s="104" t="s">
        <v>204</v>
      </c>
      <c r="Q137" s="104" t="s">
        <v>205</v>
      </c>
      <c r="R137" s="104" t="s">
        <v>206</v>
      </c>
      <c r="S137" s="104" t="s">
        <v>207</v>
      </c>
      <c r="T137" s="105" t="s">
        <v>208</v>
      </c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</row>
    <row r="138" spans="1:63" s="2" customFormat="1" ht="22.8" customHeight="1">
      <c r="A138" s="41"/>
      <c r="B138" s="42"/>
      <c r="C138" s="110" t="s">
        <v>209</v>
      </c>
      <c r="D138" s="43"/>
      <c r="E138" s="43"/>
      <c r="F138" s="43"/>
      <c r="G138" s="43"/>
      <c r="H138" s="43"/>
      <c r="I138" s="43"/>
      <c r="J138" s="232">
        <f>BK138</f>
        <v>0</v>
      </c>
      <c r="K138" s="43"/>
      <c r="L138" s="44"/>
      <c r="M138" s="106"/>
      <c r="N138" s="233"/>
      <c r="O138" s="107"/>
      <c r="P138" s="234">
        <f>P139</f>
        <v>0</v>
      </c>
      <c r="Q138" s="107"/>
      <c r="R138" s="234">
        <f>R139</f>
        <v>3.7800232200000004</v>
      </c>
      <c r="S138" s="107"/>
      <c r="T138" s="235">
        <f>T139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18" t="s">
        <v>80</v>
      </c>
      <c r="AU138" s="18" t="s">
        <v>183</v>
      </c>
      <c r="BK138" s="236">
        <f>BK139</f>
        <v>0</v>
      </c>
    </row>
    <row r="139" spans="1:63" s="12" customFormat="1" ht="25.9" customHeight="1">
      <c r="A139" s="12"/>
      <c r="B139" s="237"/>
      <c r="C139" s="238"/>
      <c r="D139" s="239" t="s">
        <v>80</v>
      </c>
      <c r="E139" s="240" t="s">
        <v>1099</v>
      </c>
      <c r="F139" s="240" t="s">
        <v>1100</v>
      </c>
      <c r="G139" s="238"/>
      <c r="H139" s="238"/>
      <c r="I139" s="241"/>
      <c r="J139" s="242">
        <f>BK139</f>
        <v>0</v>
      </c>
      <c r="K139" s="238"/>
      <c r="L139" s="243"/>
      <c r="M139" s="244"/>
      <c r="N139" s="245"/>
      <c r="O139" s="245"/>
      <c r="P139" s="246">
        <f>P140+P161+P175</f>
        <v>0</v>
      </c>
      <c r="Q139" s="245"/>
      <c r="R139" s="246">
        <f>R140+R161+R175</f>
        <v>3.7800232200000004</v>
      </c>
      <c r="S139" s="245"/>
      <c r="T139" s="247">
        <f>T140+T161+T175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48" t="s">
        <v>89</v>
      </c>
      <c r="AT139" s="249" t="s">
        <v>80</v>
      </c>
      <c r="AU139" s="249" t="s">
        <v>81</v>
      </c>
      <c r="AY139" s="248" t="s">
        <v>211</v>
      </c>
      <c r="BK139" s="250">
        <f>BK140+BK161+BK175</f>
        <v>0</v>
      </c>
    </row>
    <row r="140" spans="1:63" s="12" customFormat="1" ht="22.8" customHeight="1">
      <c r="A140" s="12"/>
      <c r="B140" s="237"/>
      <c r="C140" s="238"/>
      <c r="D140" s="239" t="s">
        <v>80</v>
      </c>
      <c r="E140" s="251" t="s">
        <v>1313</v>
      </c>
      <c r="F140" s="251" t="s">
        <v>1314</v>
      </c>
      <c r="G140" s="238"/>
      <c r="H140" s="238"/>
      <c r="I140" s="241"/>
      <c r="J140" s="252">
        <f>BK140</f>
        <v>0</v>
      </c>
      <c r="K140" s="238"/>
      <c r="L140" s="243"/>
      <c r="M140" s="244"/>
      <c r="N140" s="245"/>
      <c r="O140" s="245"/>
      <c r="P140" s="246">
        <f>SUM(P141:P160)</f>
        <v>0</v>
      </c>
      <c r="Q140" s="245"/>
      <c r="R140" s="246">
        <f>SUM(R141:R160)</f>
        <v>0.5554106400000001</v>
      </c>
      <c r="S140" s="245"/>
      <c r="T140" s="247">
        <f>SUM(T141:T160)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48" t="s">
        <v>89</v>
      </c>
      <c r="AT140" s="249" t="s">
        <v>80</v>
      </c>
      <c r="AU140" s="249" t="s">
        <v>87</v>
      </c>
      <c r="AY140" s="248" t="s">
        <v>211</v>
      </c>
      <c r="BK140" s="250">
        <f>SUM(BK141:BK160)</f>
        <v>0</v>
      </c>
    </row>
    <row r="141" spans="1:65" s="2" customFormat="1" ht="24.15" customHeight="1">
      <c r="A141" s="41"/>
      <c r="B141" s="42"/>
      <c r="C141" s="253" t="s">
        <v>87</v>
      </c>
      <c r="D141" s="253" t="s">
        <v>214</v>
      </c>
      <c r="E141" s="254" t="s">
        <v>4444</v>
      </c>
      <c r="F141" s="255" t="s">
        <v>4445</v>
      </c>
      <c r="G141" s="256" t="s">
        <v>269</v>
      </c>
      <c r="H141" s="257">
        <v>60</v>
      </c>
      <c r="I141" s="258"/>
      <c r="J141" s="259">
        <f>ROUND(I141*H141,2)</f>
        <v>0</v>
      </c>
      <c r="K141" s="260"/>
      <c r="L141" s="44"/>
      <c r="M141" s="261" t="s">
        <v>1</v>
      </c>
      <c r="N141" s="262" t="s">
        <v>46</v>
      </c>
      <c r="O141" s="94"/>
      <c r="P141" s="263">
        <f>O141*H141</f>
        <v>0</v>
      </c>
      <c r="Q141" s="263">
        <v>0</v>
      </c>
      <c r="R141" s="263">
        <f>Q141*H141</f>
        <v>0</v>
      </c>
      <c r="S141" s="263">
        <v>0</v>
      </c>
      <c r="T141" s="264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65" t="s">
        <v>528</v>
      </c>
      <c r="AT141" s="265" t="s">
        <v>214</v>
      </c>
      <c r="AU141" s="265" t="s">
        <v>89</v>
      </c>
      <c r="AY141" s="18" t="s">
        <v>211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8" t="s">
        <v>87</v>
      </c>
      <c r="BK141" s="155">
        <f>ROUND(I141*H141,2)</f>
        <v>0</v>
      </c>
      <c r="BL141" s="18" t="s">
        <v>528</v>
      </c>
      <c r="BM141" s="265" t="s">
        <v>4446</v>
      </c>
    </row>
    <row r="142" spans="1:51" s="13" customFormat="1" ht="12">
      <c r="A142" s="13"/>
      <c r="B142" s="266"/>
      <c r="C142" s="267"/>
      <c r="D142" s="268" t="s">
        <v>236</v>
      </c>
      <c r="E142" s="269" t="s">
        <v>1</v>
      </c>
      <c r="F142" s="270" t="s">
        <v>4447</v>
      </c>
      <c r="G142" s="267"/>
      <c r="H142" s="269" t="s">
        <v>1</v>
      </c>
      <c r="I142" s="271"/>
      <c r="J142" s="267"/>
      <c r="K142" s="267"/>
      <c r="L142" s="272"/>
      <c r="M142" s="273"/>
      <c r="N142" s="274"/>
      <c r="O142" s="274"/>
      <c r="P142" s="274"/>
      <c r="Q142" s="274"/>
      <c r="R142" s="274"/>
      <c r="S142" s="274"/>
      <c r="T142" s="27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76" t="s">
        <v>236</v>
      </c>
      <c r="AU142" s="276" t="s">
        <v>89</v>
      </c>
      <c r="AV142" s="13" t="s">
        <v>87</v>
      </c>
      <c r="AW142" s="13" t="s">
        <v>34</v>
      </c>
      <c r="AX142" s="13" t="s">
        <v>81</v>
      </c>
      <c r="AY142" s="276" t="s">
        <v>211</v>
      </c>
    </row>
    <row r="143" spans="1:51" s="14" customFormat="1" ht="12">
      <c r="A143" s="14"/>
      <c r="B143" s="277"/>
      <c r="C143" s="278"/>
      <c r="D143" s="268" t="s">
        <v>236</v>
      </c>
      <c r="E143" s="279" t="s">
        <v>1</v>
      </c>
      <c r="F143" s="280" t="s">
        <v>817</v>
      </c>
      <c r="G143" s="278"/>
      <c r="H143" s="281">
        <v>60</v>
      </c>
      <c r="I143" s="282"/>
      <c r="J143" s="278"/>
      <c r="K143" s="278"/>
      <c r="L143" s="283"/>
      <c r="M143" s="284"/>
      <c r="N143" s="285"/>
      <c r="O143" s="285"/>
      <c r="P143" s="285"/>
      <c r="Q143" s="285"/>
      <c r="R143" s="285"/>
      <c r="S143" s="285"/>
      <c r="T143" s="28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87" t="s">
        <v>236</v>
      </c>
      <c r="AU143" s="287" t="s">
        <v>89</v>
      </c>
      <c r="AV143" s="14" t="s">
        <v>89</v>
      </c>
      <c r="AW143" s="14" t="s">
        <v>34</v>
      </c>
      <c r="AX143" s="14" t="s">
        <v>87</v>
      </c>
      <c r="AY143" s="287" t="s">
        <v>211</v>
      </c>
    </row>
    <row r="144" spans="1:65" s="2" customFormat="1" ht="16.5" customHeight="1">
      <c r="A144" s="41"/>
      <c r="B144" s="42"/>
      <c r="C144" s="317" t="s">
        <v>89</v>
      </c>
      <c r="D144" s="317" t="s">
        <v>589</v>
      </c>
      <c r="E144" s="318" t="s">
        <v>4448</v>
      </c>
      <c r="F144" s="319" t="s">
        <v>4449</v>
      </c>
      <c r="G144" s="320" t="s">
        <v>269</v>
      </c>
      <c r="H144" s="321">
        <v>61.2</v>
      </c>
      <c r="I144" s="322"/>
      <c r="J144" s="323">
        <f>ROUND(I144*H144,2)</f>
        <v>0</v>
      </c>
      <c r="K144" s="324"/>
      <c r="L144" s="325"/>
      <c r="M144" s="326" t="s">
        <v>1</v>
      </c>
      <c r="N144" s="327" t="s">
        <v>46</v>
      </c>
      <c r="O144" s="94"/>
      <c r="P144" s="263">
        <f>O144*H144</f>
        <v>0</v>
      </c>
      <c r="Q144" s="263">
        <v>0.003</v>
      </c>
      <c r="R144" s="263">
        <f>Q144*H144</f>
        <v>0.1836</v>
      </c>
      <c r="S144" s="263">
        <v>0</v>
      </c>
      <c r="T144" s="264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65" t="s">
        <v>634</v>
      </c>
      <c r="AT144" s="265" t="s">
        <v>589</v>
      </c>
      <c r="AU144" s="265" t="s">
        <v>89</v>
      </c>
      <c r="AY144" s="18" t="s">
        <v>211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8" t="s">
        <v>87</v>
      </c>
      <c r="BK144" s="155">
        <f>ROUND(I144*H144,2)</f>
        <v>0</v>
      </c>
      <c r="BL144" s="18" t="s">
        <v>528</v>
      </c>
      <c r="BM144" s="265" t="s">
        <v>4450</v>
      </c>
    </row>
    <row r="145" spans="1:51" s="14" customFormat="1" ht="12">
      <c r="A145" s="14"/>
      <c r="B145" s="277"/>
      <c r="C145" s="278"/>
      <c r="D145" s="268" t="s">
        <v>236</v>
      </c>
      <c r="E145" s="278"/>
      <c r="F145" s="280" t="s">
        <v>4451</v>
      </c>
      <c r="G145" s="278"/>
      <c r="H145" s="281">
        <v>61.2</v>
      </c>
      <c r="I145" s="282"/>
      <c r="J145" s="278"/>
      <c r="K145" s="278"/>
      <c r="L145" s="283"/>
      <c r="M145" s="284"/>
      <c r="N145" s="285"/>
      <c r="O145" s="285"/>
      <c r="P145" s="285"/>
      <c r="Q145" s="285"/>
      <c r="R145" s="285"/>
      <c r="S145" s="285"/>
      <c r="T145" s="28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87" t="s">
        <v>236</v>
      </c>
      <c r="AU145" s="287" t="s">
        <v>89</v>
      </c>
      <c r="AV145" s="14" t="s">
        <v>89</v>
      </c>
      <c r="AW145" s="14" t="s">
        <v>4</v>
      </c>
      <c r="AX145" s="14" t="s">
        <v>87</v>
      </c>
      <c r="AY145" s="287" t="s">
        <v>211</v>
      </c>
    </row>
    <row r="146" spans="1:65" s="2" customFormat="1" ht="24.15" customHeight="1">
      <c r="A146" s="41"/>
      <c r="B146" s="42"/>
      <c r="C146" s="253" t="s">
        <v>96</v>
      </c>
      <c r="D146" s="253" t="s">
        <v>214</v>
      </c>
      <c r="E146" s="254" t="s">
        <v>1316</v>
      </c>
      <c r="F146" s="255" t="s">
        <v>1317</v>
      </c>
      <c r="G146" s="256" t="s">
        <v>269</v>
      </c>
      <c r="H146" s="257">
        <v>79.433</v>
      </c>
      <c r="I146" s="258"/>
      <c r="J146" s="259">
        <f>ROUND(I146*H146,2)</f>
        <v>0</v>
      </c>
      <c r="K146" s="260"/>
      <c r="L146" s="44"/>
      <c r="M146" s="261" t="s">
        <v>1</v>
      </c>
      <c r="N146" s="262" t="s">
        <v>46</v>
      </c>
      <c r="O146" s="94"/>
      <c r="P146" s="263">
        <f>O146*H146</f>
        <v>0</v>
      </c>
      <c r="Q146" s="263">
        <v>0</v>
      </c>
      <c r="R146" s="263">
        <f>Q146*H146</f>
        <v>0</v>
      </c>
      <c r="S146" s="263">
        <v>0</v>
      </c>
      <c r="T146" s="264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65" t="s">
        <v>528</v>
      </c>
      <c r="AT146" s="265" t="s">
        <v>214</v>
      </c>
      <c r="AU146" s="265" t="s">
        <v>89</v>
      </c>
      <c r="AY146" s="18" t="s">
        <v>211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8" t="s">
        <v>87</v>
      </c>
      <c r="BK146" s="155">
        <f>ROUND(I146*H146,2)</f>
        <v>0</v>
      </c>
      <c r="BL146" s="18" t="s">
        <v>528</v>
      </c>
      <c r="BM146" s="265" t="s">
        <v>4452</v>
      </c>
    </row>
    <row r="147" spans="1:51" s="13" customFormat="1" ht="12">
      <c r="A147" s="13"/>
      <c r="B147" s="266"/>
      <c r="C147" s="267"/>
      <c r="D147" s="268" t="s">
        <v>236</v>
      </c>
      <c r="E147" s="269" t="s">
        <v>1</v>
      </c>
      <c r="F147" s="270" t="s">
        <v>4453</v>
      </c>
      <c r="G147" s="267"/>
      <c r="H147" s="269" t="s">
        <v>1</v>
      </c>
      <c r="I147" s="271"/>
      <c r="J147" s="267"/>
      <c r="K147" s="267"/>
      <c r="L147" s="272"/>
      <c r="M147" s="273"/>
      <c r="N147" s="274"/>
      <c r="O147" s="274"/>
      <c r="P147" s="274"/>
      <c r="Q147" s="274"/>
      <c r="R147" s="274"/>
      <c r="S147" s="274"/>
      <c r="T147" s="27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6" t="s">
        <v>236</v>
      </c>
      <c r="AU147" s="276" t="s">
        <v>89</v>
      </c>
      <c r="AV147" s="13" t="s">
        <v>87</v>
      </c>
      <c r="AW147" s="13" t="s">
        <v>34</v>
      </c>
      <c r="AX147" s="13" t="s">
        <v>81</v>
      </c>
      <c r="AY147" s="276" t="s">
        <v>211</v>
      </c>
    </row>
    <row r="148" spans="1:51" s="14" customFormat="1" ht="12">
      <c r="A148" s="14"/>
      <c r="B148" s="277"/>
      <c r="C148" s="278"/>
      <c r="D148" s="268" t="s">
        <v>236</v>
      </c>
      <c r="E148" s="279" t="s">
        <v>1</v>
      </c>
      <c r="F148" s="280" t="s">
        <v>4454</v>
      </c>
      <c r="G148" s="278"/>
      <c r="H148" s="281">
        <v>34.178</v>
      </c>
      <c r="I148" s="282"/>
      <c r="J148" s="278"/>
      <c r="K148" s="278"/>
      <c r="L148" s="283"/>
      <c r="M148" s="284"/>
      <c r="N148" s="285"/>
      <c r="O148" s="285"/>
      <c r="P148" s="285"/>
      <c r="Q148" s="285"/>
      <c r="R148" s="285"/>
      <c r="S148" s="285"/>
      <c r="T148" s="28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7" t="s">
        <v>236</v>
      </c>
      <c r="AU148" s="287" t="s">
        <v>89</v>
      </c>
      <c r="AV148" s="14" t="s">
        <v>89</v>
      </c>
      <c r="AW148" s="14" t="s">
        <v>34</v>
      </c>
      <c r="AX148" s="14" t="s">
        <v>81</v>
      </c>
      <c r="AY148" s="287" t="s">
        <v>211</v>
      </c>
    </row>
    <row r="149" spans="1:51" s="14" customFormat="1" ht="12">
      <c r="A149" s="14"/>
      <c r="B149" s="277"/>
      <c r="C149" s="278"/>
      <c r="D149" s="268" t="s">
        <v>236</v>
      </c>
      <c r="E149" s="279" t="s">
        <v>1</v>
      </c>
      <c r="F149" s="280" t="s">
        <v>4455</v>
      </c>
      <c r="G149" s="278"/>
      <c r="H149" s="281">
        <v>45.255</v>
      </c>
      <c r="I149" s="282"/>
      <c r="J149" s="278"/>
      <c r="K149" s="278"/>
      <c r="L149" s="283"/>
      <c r="M149" s="284"/>
      <c r="N149" s="285"/>
      <c r="O149" s="285"/>
      <c r="P149" s="285"/>
      <c r="Q149" s="285"/>
      <c r="R149" s="285"/>
      <c r="S149" s="285"/>
      <c r="T149" s="28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87" t="s">
        <v>236</v>
      </c>
      <c r="AU149" s="287" t="s">
        <v>89</v>
      </c>
      <c r="AV149" s="14" t="s">
        <v>89</v>
      </c>
      <c r="AW149" s="14" t="s">
        <v>34</v>
      </c>
      <c r="AX149" s="14" t="s">
        <v>81</v>
      </c>
      <c r="AY149" s="287" t="s">
        <v>211</v>
      </c>
    </row>
    <row r="150" spans="1:51" s="15" customFormat="1" ht="12">
      <c r="A150" s="15"/>
      <c r="B150" s="295"/>
      <c r="C150" s="296"/>
      <c r="D150" s="268" t="s">
        <v>236</v>
      </c>
      <c r="E150" s="297" t="s">
        <v>1</v>
      </c>
      <c r="F150" s="298" t="s">
        <v>438</v>
      </c>
      <c r="G150" s="296"/>
      <c r="H150" s="299">
        <v>79.433</v>
      </c>
      <c r="I150" s="300"/>
      <c r="J150" s="296"/>
      <c r="K150" s="296"/>
      <c r="L150" s="301"/>
      <c r="M150" s="302"/>
      <c r="N150" s="303"/>
      <c r="O150" s="303"/>
      <c r="P150" s="303"/>
      <c r="Q150" s="303"/>
      <c r="R150" s="303"/>
      <c r="S150" s="303"/>
      <c r="T150" s="304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305" t="s">
        <v>236</v>
      </c>
      <c r="AU150" s="305" t="s">
        <v>89</v>
      </c>
      <c r="AV150" s="15" t="s">
        <v>100</v>
      </c>
      <c r="AW150" s="15" t="s">
        <v>34</v>
      </c>
      <c r="AX150" s="15" t="s">
        <v>87</v>
      </c>
      <c r="AY150" s="305" t="s">
        <v>211</v>
      </c>
    </row>
    <row r="151" spans="1:65" s="2" customFormat="1" ht="21.75" customHeight="1">
      <c r="A151" s="41"/>
      <c r="B151" s="42"/>
      <c r="C151" s="317" t="s">
        <v>100</v>
      </c>
      <c r="D151" s="317" t="s">
        <v>589</v>
      </c>
      <c r="E151" s="318" t="s">
        <v>4456</v>
      </c>
      <c r="F151" s="319" t="s">
        <v>4457</v>
      </c>
      <c r="G151" s="320" t="s">
        <v>269</v>
      </c>
      <c r="H151" s="321">
        <v>81.022</v>
      </c>
      <c r="I151" s="322"/>
      <c r="J151" s="323">
        <f>ROUND(I151*H151,2)</f>
        <v>0</v>
      </c>
      <c r="K151" s="324"/>
      <c r="L151" s="325"/>
      <c r="M151" s="326" t="s">
        <v>1</v>
      </c>
      <c r="N151" s="327" t="s">
        <v>46</v>
      </c>
      <c r="O151" s="94"/>
      <c r="P151" s="263">
        <f>O151*H151</f>
        <v>0</v>
      </c>
      <c r="Q151" s="263">
        <v>0.00437</v>
      </c>
      <c r="R151" s="263">
        <f>Q151*H151</f>
        <v>0.35406614000000003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634</v>
      </c>
      <c r="AT151" s="265" t="s">
        <v>589</v>
      </c>
      <c r="AU151" s="265" t="s">
        <v>89</v>
      </c>
      <c r="AY151" s="18" t="s">
        <v>211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87</v>
      </c>
      <c r="BK151" s="155">
        <f>ROUND(I151*H151,2)</f>
        <v>0</v>
      </c>
      <c r="BL151" s="18" t="s">
        <v>528</v>
      </c>
      <c r="BM151" s="265" t="s">
        <v>4458</v>
      </c>
    </row>
    <row r="152" spans="1:51" s="14" customFormat="1" ht="12">
      <c r="A152" s="14"/>
      <c r="B152" s="277"/>
      <c r="C152" s="278"/>
      <c r="D152" s="268" t="s">
        <v>236</v>
      </c>
      <c r="E152" s="278"/>
      <c r="F152" s="280" t="s">
        <v>4459</v>
      </c>
      <c r="G152" s="278"/>
      <c r="H152" s="281">
        <v>81.022</v>
      </c>
      <c r="I152" s="282"/>
      <c r="J152" s="278"/>
      <c r="K152" s="278"/>
      <c r="L152" s="283"/>
      <c r="M152" s="284"/>
      <c r="N152" s="285"/>
      <c r="O152" s="285"/>
      <c r="P152" s="285"/>
      <c r="Q152" s="285"/>
      <c r="R152" s="285"/>
      <c r="S152" s="285"/>
      <c r="T152" s="28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7" t="s">
        <v>236</v>
      </c>
      <c r="AU152" s="287" t="s">
        <v>89</v>
      </c>
      <c r="AV152" s="14" t="s">
        <v>89</v>
      </c>
      <c r="AW152" s="14" t="s">
        <v>4</v>
      </c>
      <c r="AX152" s="14" t="s">
        <v>87</v>
      </c>
      <c r="AY152" s="287" t="s">
        <v>211</v>
      </c>
    </row>
    <row r="153" spans="1:65" s="2" customFormat="1" ht="24.15" customHeight="1">
      <c r="A153" s="41"/>
      <c r="B153" s="42"/>
      <c r="C153" s="253" t="s">
        <v>105</v>
      </c>
      <c r="D153" s="253" t="s">
        <v>214</v>
      </c>
      <c r="E153" s="254" t="s">
        <v>4460</v>
      </c>
      <c r="F153" s="255" t="s">
        <v>4461</v>
      </c>
      <c r="G153" s="256" t="s">
        <v>269</v>
      </c>
      <c r="H153" s="257">
        <v>30.45</v>
      </c>
      <c r="I153" s="258"/>
      <c r="J153" s="259">
        <f>ROUND(I153*H153,2)</f>
        <v>0</v>
      </c>
      <c r="K153" s="260"/>
      <c r="L153" s="44"/>
      <c r="M153" s="261" t="s">
        <v>1</v>
      </c>
      <c r="N153" s="262" t="s">
        <v>46</v>
      </c>
      <c r="O153" s="94"/>
      <c r="P153" s="263">
        <f>O153*H153</f>
        <v>0</v>
      </c>
      <c r="Q153" s="263">
        <v>0</v>
      </c>
      <c r="R153" s="263">
        <f>Q153*H153</f>
        <v>0</v>
      </c>
      <c r="S153" s="263">
        <v>0</v>
      </c>
      <c r="T153" s="264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5" t="s">
        <v>528</v>
      </c>
      <c r="AT153" s="265" t="s">
        <v>214</v>
      </c>
      <c r="AU153" s="265" t="s">
        <v>89</v>
      </c>
      <c r="AY153" s="18" t="s">
        <v>211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87</v>
      </c>
      <c r="BK153" s="155">
        <f>ROUND(I153*H153,2)</f>
        <v>0</v>
      </c>
      <c r="BL153" s="18" t="s">
        <v>528</v>
      </c>
      <c r="BM153" s="265" t="s">
        <v>4462</v>
      </c>
    </row>
    <row r="154" spans="1:51" s="13" customFormat="1" ht="12">
      <c r="A154" s="13"/>
      <c r="B154" s="266"/>
      <c r="C154" s="267"/>
      <c r="D154" s="268" t="s">
        <v>236</v>
      </c>
      <c r="E154" s="269" t="s">
        <v>1</v>
      </c>
      <c r="F154" s="270" t="s">
        <v>4463</v>
      </c>
      <c r="G154" s="267"/>
      <c r="H154" s="269" t="s">
        <v>1</v>
      </c>
      <c r="I154" s="271"/>
      <c r="J154" s="267"/>
      <c r="K154" s="267"/>
      <c r="L154" s="272"/>
      <c r="M154" s="273"/>
      <c r="N154" s="274"/>
      <c r="O154" s="274"/>
      <c r="P154" s="274"/>
      <c r="Q154" s="274"/>
      <c r="R154" s="274"/>
      <c r="S154" s="274"/>
      <c r="T154" s="27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76" t="s">
        <v>236</v>
      </c>
      <c r="AU154" s="276" t="s">
        <v>89</v>
      </c>
      <c r="AV154" s="13" t="s">
        <v>87</v>
      </c>
      <c r="AW154" s="13" t="s">
        <v>34</v>
      </c>
      <c r="AX154" s="13" t="s">
        <v>81</v>
      </c>
      <c r="AY154" s="276" t="s">
        <v>211</v>
      </c>
    </row>
    <row r="155" spans="1:51" s="14" customFormat="1" ht="12">
      <c r="A155" s="14"/>
      <c r="B155" s="277"/>
      <c r="C155" s="278"/>
      <c r="D155" s="268" t="s">
        <v>236</v>
      </c>
      <c r="E155" s="279" t="s">
        <v>1</v>
      </c>
      <c r="F155" s="280" t="s">
        <v>4464</v>
      </c>
      <c r="G155" s="278"/>
      <c r="H155" s="281">
        <v>30.45</v>
      </c>
      <c r="I155" s="282"/>
      <c r="J155" s="278"/>
      <c r="K155" s="278"/>
      <c r="L155" s="283"/>
      <c r="M155" s="284"/>
      <c r="N155" s="285"/>
      <c r="O155" s="285"/>
      <c r="P155" s="285"/>
      <c r="Q155" s="285"/>
      <c r="R155" s="285"/>
      <c r="S155" s="285"/>
      <c r="T155" s="28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7" t="s">
        <v>236</v>
      </c>
      <c r="AU155" s="287" t="s">
        <v>89</v>
      </c>
      <c r="AV155" s="14" t="s">
        <v>89</v>
      </c>
      <c r="AW155" s="14" t="s">
        <v>34</v>
      </c>
      <c r="AX155" s="14" t="s">
        <v>87</v>
      </c>
      <c r="AY155" s="287" t="s">
        <v>211</v>
      </c>
    </row>
    <row r="156" spans="1:65" s="2" customFormat="1" ht="24.15" customHeight="1">
      <c r="A156" s="41"/>
      <c r="B156" s="42"/>
      <c r="C156" s="317" t="s">
        <v>232</v>
      </c>
      <c r="D156" s="317" t="s">
        <v>589</v>
      </c>
      <c r="E156" s="318" t="s">
        <v>4465</v>
      </c>
      <c r="F156" s="319" t="s">
        <v>4466</v>
      </c>
      <c r="G156" s="320" t="s">
        <v>269</v>
      </c>
      <c r="H156" s="321">
        <v>35.489</v>
      </c>
      <c r="I156" s="322"/>
      <c r="J156" s="323">
        <f>ROUND(I156*H156,2)</f>
        <v>0</v>
      </c>
      <c r="K156" s="324"/>
      <c r="L156" s="325"/>
      <c r="M156" s="326" t="s">
        <v>1</v>
      </c>
      <c r="N156" s="327" t="s">
        <v>46</v>
      </c>
      <c r="O156" s="94"/>
      <c r="P156" s="263">
        <f>O156*H156</f>
        <v>0</v>
      </c>
      <c r="Q156" s="263">
        <v>0.0005</v>
      </c>
      <c r="R156" s="263">
        <f>Q156*H156</f>
        <v>0.0177445</v>
      </c>
      <c r="S156" s="263">
        <v>0</v>
      </c>
      <c r="T156" s="264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5" t="s">
        <v>634</v>
      </c>
      <c r="AT156" s="265" t="s">
        <v>589</v>
      </c>
      <c r="AU156" s="265" t="s">
        <v>89</v>
      </c>
      <c r="AY156" s="18" t="s">
        <v>211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8" t="s">
        <v>87</v>
      </c>
      <c r="BK156" s="155">
        <f>ROUND(I156*H156,2)</f>
        <v>0</v>
      </c>
      <c r="BL156" s="18" t="s">
        <v>528</v>
      </c>
      <c r="BM156" s="265" t="s">
        <v>4467</v>
      </c>
    </row>
    <row r="157" spans="1:51" s="14" customFormat="1" ht="12">
      <c r="A157" s="14"/>
      <c r="B157" s="277"/>
      <c r="C157" s="278"/>
      <c r="D157" s="268" t="s">
        <v>236</v>
      </c>
      <c r="E157" s="278"/>
      <c r="F157" s="280" t="s">
        <v>4468</v>
      </c>
      <c r="G157" s="278"/>
      <c r="H157" s="281">
        <v>35.489</v>
      </c>
      <c r="I157" s="282"/>
      <c r="J157" s="278"/>
      <c r="K157" s="278"/>
      <c r="L157" s="283"/>
      <c r="M157" s="284"/>
      <c r="N157" s="285"/>
      <c r="O157" s="285"/>
      <c r="P157" s="285"/>
      <c r="Q157" s="285"/>
      <c r="R157" s="285"/>
      <c r="S157" s="285"/>
      <c r="T157" s="28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87" t="s">
        <v>236</v>
      </c>
      <c r="AU157" s="287" t="s">
        <v>89</v>
      </c>
      <c r="AV157" s="14" t="s">
        <v>89</v>
      </c>
      <c r="AW157" s="14" t="s">
        <v>4</v>
      </c>
      <c r="AX157" s="14" t="s">
        <v>87</v>
      </c>
      <c r="AY157" s="287" t="s">
        <v>211</v>
      </c>
    </row>
    <row r="158" spans="1:65" s="2" customFormat="1" ht="24.15" customHeight="1">
      <c r="A158" s="41"/>
      <c r="B158" s="42"/>
      <c r="C158" s="253" t="s">
        <v>243</v>
      </c>
      <c r="D158" s="253" t="s">
        <v>214</v>
      </c>
      <c r="E158" s="254" t="s">
        <v>1404</v>
      </c>
      <c r="F158" s="255" t="s">
        <v>4369</v>
      </c>
      <c r="G158" s="256" t="s">
        <v>507</v>
      </c>
      <c r="H158" s="257">
        <v>0.555</v>
      </c>
      <c r="I158" s="258"/>
      <c r="J158" s="259">
        <f>ROUND(I158*H158,2)</f>
        <v>0</v>
      </c>
      <c r="K158" s="260"/>
      <c r="L158" s="44"/>
      <c r="M158" s="261" t="s">
        <v>1</v>
      </c>
      <c r="N158" s="262" t="s">
        <v>46</v>
      </c>
      <c r="O158" s="94"/>
      <c r="P158" s="263">
        <f>O158*H158</f>
        <v>0</v>
      </c>
      <c r="Q158" s="263">
        <v>0</v>
      </c>
      <c r="R158" s="263">
        <f>Q158*H158</f>
        <v>0</v>
      </c>
      <c r="S158" s="263">
        <v>0</v>
      </c>
      <c r="T158" s="264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65" t="s">
        <v>528</v>
      </c>
      <c r="AT158" s="265" t="s">
        <v>214</v>
      </c>
      <c r="AU158" s="265" t="s">
        <v>89</v>
      </c>
      <c r="AY158" s="18" t="s">
        <v>211</v>
      </c>
      <c r="BE158" s="155">
        <f>IF(N158="základní",J158,0)</f>
        <v>0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8" t="s">
        <v>87</v>
      </c>
      <c r="BK158" s="155">
        <f>ROUND(I158*H158,2)</f>
        <v>0</v>
      </c>
      <c r="BL158" s="18" t="s">
        <v>528</v>
      </c>
      <c r="BM158" s="265" t="s">
        <v>4469</v>
      </c>
    </row>
    <row r="159" spans="1:65" s="2" customFormat="1" ht="24.15" customHeight="1">
      <c r="A159" s="41"/>
      <c r="B159" s="42"/>
      <c r="C159" s="253" t="s">
        <v>247</v>
      </c>
      <c r="D159" s="253" t="s">
        <v>214</v>
      </c>
      <c r="E159" s="254" t="s">
        <v>1408</v>
      </c>
      <c r="F159" s="255" t="s">
        <v>1409</v>
      </c>
      <c r="G159" s="256" t="s">
        <v>507</v>
      </c>
      <c r="H159" s="257">
        <v>1.665</v>
      </c>
      <c r="I159" s="258"/>
      <c r="J159" s="259">
        <f>ROUND(I159*H159,2)</f>
        <v>0</v>
      </c>
      <c r="K159" s="260"/>
      <c r="L159" s="44"/>
      <c r="M159" s="261" t="s">
        <v>1</v>
      </c>
      <c r="N159" s="262" t="s">
        <v>46</v>
      </c>
      <c r="O159" s="94"/>
      <c r="P159" s="263">
        <f>O159*H159</f>
        <v>0</v>
      </c>
      <c r="Q159" s="263">
        <v>0</v>
      </c>
      <c r="R159" s="263">
        <f>Q159*H159</f>
        <v>0</v>
      </c>
      <c r="S159" s="263">
        <v>0</v>
      </c>
      <c r="T159" s="264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5" t="s">
        <v>528</v>
      </c>
      <c r="AT159" s="265" t="s">
        <v>214</v>
      </c>
      <c r="AU159" s="265" t="s">
        <v>89</v>
      </c>
      <c r="AY159" s="18" t="s">
        <v>211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8" t="s">
        <v>87</v>
      </c>
      <c r="BK159" s="155">
        <f>ROUND(I159*H159,2)</f>
        <v>0</v>
      </c>
      <c r="BL159" s="18" t="s">
        <v>528</v>
      </c>
      <c r="BM159" s="265" t="s">
        <v>4470</v>
      </c>
    </row>
    <row r="160" spans="1:51" s="14" customFormat="1" ht="12">
      <c r="A160" s="14"/>
      <c r="B160" s="277"/>
      <c r="C160" s="278"/>
      <c r="D160" s="268" t="s">
        <v>236</v>
      </c>
      <c r="E160" s="278"/>
      <c r="F160" s="280" t="s">
        <v>4471</v>
      </c>
      <c r="G160" s="278"/>
      <c r="H160" s="281">
        <v>1.665</v>
      </c>
      <c r="I160" s="282"/>
      <c r="J160" s="278"/>
      <c r="K160" s="278"/>
      <c r="L160" s="283"/>
      <c r="M160" s="284"/>
      <c r="N160" s="285"/>
      <c r="O160" s="285"/>
      <c r="P160" s="285"/>
      <c r="Q160" s="285"/>
      <c r="R160" s="285"/>
      <c r="S160" s="285"/>
      <c r="T160" s="28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7" t="s">
        <v>236</v>
      </c>
      <c r="AU160" s="287" t="s">
        <v>89</v>
      </c>
      <c r="AV160" s="14" t="s">
        <v>89</v>
      </c>
      <c r="AW160" s="14" t="s">
        <v>4</v>
      </c>
      <c r="AX160" s="14" t="s">
        <v>87</v>
      </c>
      <c r="AY160" s="287" t="s">
        <v>211</v>
      </c>
    </row>
    <row r="161" spans="1:63" s="12" customFormat="1" ht="22.8" customHeight="1">
      <c r="A161" s="12"/>
      <c r="B161" s="237"/>
      <c r="C161" s="238"/>
      <c r="D161" s="239" t="s">
        <v>80</v>
      </c>
      <c r="E161" s="251" t="s">
        <v>1438</v>
      </c>
      <c r="F161" s="251" t="s">
        <v>1439</v>
      </c>
      <c r="G161" s="238"/>
      <c r="H161" s="238"/>
      <c r="I161" s="241"/>
      <c r="J161" s="252">
        <f>BK161</f>
        <v>0</v>
      </c>
      <c r="K161" s="238"/>
      <c r="L161" s="243"/>
      <c r="M161" s="244"/>
      <c r="N161" s="245"/>
      <c r="O161" s="245"/>
      <c r="P161" s="246">
        <f>SUM(P162:P174)</f>
        <v>0</v>
      </c>
      <c r="Q161" s="245"/>
      <c r="R161" s="246">
        <f>SUM(R162:R174)</f>
        <v>2.0937372</v>
      </c>
      <c r="S161" s="245"/>
      <c r="T161" s="247">
        <f>SUM(T162:T174)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48" t="s">
        <v>89</v>
      </c>
      <c r="AT161" s="249" t="s">
        <v>80</v>
      </c>
      <c r="AU161" s="249" t="s">
        <v>87</v>
      </c>
      <c r="AY161" s="248" t="s">
        <v>211</v>
      </c>
      <c r="BK161" s="250">
        <f>SUM(BK162:BK174)</f>
        <v>0</v>
      </c>
    </row>
    <row r="162" spans="1:65" s="2" customFormat="1" ht="24.15" customHeight="1">
      <c r="A162" s="41"/>
      <c r="B162" s="42"/>
      <c r="C162" s="253" t="s">
        <v>253</v>
      </c>
      <c r="D162" s="253" t="s">
        <v>214</v>
      </c>
      <c r="E162" s="254" t="s">
        <v>4472</v>
      </c>
      <c r="F162" s="255" t="s">
        <v>4473</v>
      </c>
      <c r="G162" s="256" t="s">
        <v>332</v>
      </c>
      <c r="H162" s="257">
        <v>1.26</v>
      </c>
      <c r="I162" s="258"/>
      <c r="J162" s="259">
        <f>ROUND(I162*H162,2)</f>
        <v>0</v>
      </c>
      <c r="K162" s="260"/>
      <c r="L162" s="44"/>
      <c r="M162" s="261" t="s">
        <v>1</v>
      </c>
      <c r="N162" s="262" t="s">
        <v>46</v>
      </c>
      <c r="O162" s="94"/>
      <c r="P162" s="263">
        <f>O162*H162</f>
        <v>0</v>
      </c>
      <c r="Q162" s="263">
        <v>0.00122</v>
      </c>
      <c r="R162" s="263">
        <f>Q162*H162</f>
        <v>0.0015371999999999999</v>
      </c>
      <c r="S162" s="263">
        <v>0</v>
      </c>
      <c r="T162" s="264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5" t="s">
        <v>528</v>
      </c>
      <c r="AT162" s="265" t="s">
        <v>214</v>
      </c>
      <c r="AU162" s="265" t="s">
        <v>89</v>
      </c>
      <c r="AY162" s="18" t="s">
        <v>211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8" t="s">
        <v>87</v>
      </c>
      <c r="BK162" s="155">
        <f>ROUND(I162*H162,2)</f>
        <v>0</v>
      </c>
      <c r="BL162" s="18" t="s">
        <v>528</v>
      </c>
      <c r="BM162" s="265" t="s">
        <v>4474</v>
      </c>
    </row>
    <row r="163" spans="1:51" s="14" customFormat="1" ht="12">
      <c r="A163" s="14"/>
      <c r="B163" s="277"/>
      <c r="C163" s="278"/>
      <c r="D163" s="268" t="s">
        <v>236</v>
      </c>
      <c r="E163" s="279" t="s">
        <v>1</v>
      </c>
      <c r="F163" s="280" t="s">
        <v>4475</v>
      </c>
      <c r="G163" s="278"/>
      <c r="H163" s="281">
        <v>1.26</v>
      </c>
      <c r="I163" s="282"/>
      <c r="J163" s="278"/>
      <c r="K163" s="278"/>
      <c r="L163" s="283"/>
      <c r="M163" s="284"/>
      <c r="N163" s="285"/>
      <c r="O163" s="285"/>
      <c r="P163" s="285"/>
      <c r="Q163" s="285"/>
      <c r="R163" s="285"/>
      <c r="S163" s="285"/>
      <c r="T163" s="28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7" t="s">
        <v>236</v>
      </c>
      <c r="AU163" s="287" t="s">
        <v>89</v>
      </c>
      <c r="AV163" s="14" t="s">
        <v>89</v>
      </c>
      <c r="AW163" s="14" t="s">
        <v>34</v>
      </c>
      <c r="AX163" s="14" t="s">
        <v>87</v>
      </c>
      <c r="AY163" s="287" t="s">
        <v>211</v>
      </c>
    </row>
    <row r="164" spans="1:65" s="2" customFormat="1" ht="24.15" customHeight="1">
      <c r="A164" s="41"/>
      <c r="B164" s="42"/>
      <c r="C164" s="253" t="s">
        <v>257</v>
      </c>
      <c r="D164" s="253" t="s">
        <v>214</v>
      </c>
      <c r="E164" s="254" t="s">
        <v>4476</v>
      </c>
      <c r="F164" s="255" t="s">
        <v>4477</v>
      </c>
      <c r="G164" s="256" t="s">
        <v>269</v>
      </c>
      <c r="H164" s="257">
        <v>120</v>
      </c>
      <c r="I164" s="258"/>
      <c r="J164" s="259">
        <f>ROUND(I164*H164,2)</f>
        <v>0</v>
      </c>
      <c r="K164" s="260"/>
      <c r="L164" s="44"/>
      <c r="M164" s="261" t="s">
        <v>1</v>
      </c>
      <c r="N164" s="262" t="s">
        <v>46</v>
      </c>
      <c r="O164" s="94"/>
      <c r="P164" s="263">
        <f>O164*H164</f>
        <v>0</v>
      </c>
      <c r="Q164" s="263">
        <v>0.01131</v>
      </c>
      <c r="R164" s="263">
        <f>Q164*H164</f>
        <v>1.3572000000000002</v>
      </c>
      <c r="S164" s="263">
        <v>0</v>
      </c>
      <c r="T164" s="264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5" t="s">
        <v>528</v>
      </c>
      <c r="AT164" s="265" t="s">
        <v>214</v>
      </c>
      <c r="AU164" s="265" t="s">
        <v>89</v>
      </c>
      <c r="AY164" s="18" t="s">
        <v>211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8" t="s">
        <v>87</v>
      </c>
      <c r="BK164" s="155">
        <f>ROUND(I164*H164,2)</f>
        <v>0</v>
      </c>
      <c r="BL164" s="18" t="s">
        <v>528</v>
      </c>
      <c r="BM164" s="265" t="s">
        <v>4478</v>
      </c>
    </row>
    <row r="165" spans="1:51" s="14" customFormat="1" ht="12">
      <c r="A165" s="14"/>
      <c r="B165" s="277"/>
      <c r="C165" s="278"/>
      <c r="D165" s="268" t="s">
        <v>236</v>
      </c>
      <c r="E165" s="279" t="s">
        <v>1</v>
      </c>
      <c r="F165" s="280" t="s">
        <v>4479</v>
      </c>
      <c r="G165" s="278"/>
      <c r="H165" s="281">
        <v>120</v>
      </c>
      <c r="I165" s="282"/>
      <c r="J165" s="278"/>
      <c r="K165" s="278"/>
      <c r="L165" s="283"/>
      <c r="M165" s="284"/>
      <c r="N165" s="285"/>
      <c r="O165" s="285"/>
      <c r="P165" s="285"/>
      <c r="Q165" s="285"/>
      <c r="R165" s="285"/>
      <c r="S165" s="285"/>
      <c r="T165" s="28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7" t="s">
        <v>236</v>
      </c>
      <c r="AU165" s="287" t="s">
        <v>89</v>
      </c>
      <c r="AV165" s="14" t="s">
        <v>89</v>
      </c>
      <c r="AW165" s="14" t="s">
        <v>34</v>
      </c>
      <c r="AX165" s="14" t="s">
        <v>87</v>
      </c>
      <c r="AY165" s="287" t="s">
        <v>211</v>
      </c>
    </row>
    <row r="166" spans="1:65" s="2" customFormat="1" ht="24.15" customHeight="1">
      <c r="A166" s="41"/>
      <c r="B166" s="42"/>
      <c r="C166" s="253" t="s">
        <v>263</v>
      </c>
      <c r="D166" s="253" t="s">
        <v>214</v>
      </c>
      <c r="E166" s="254" t="s">
        <v>4480</v>
      </c>
      <c r="F166" s="255" t="s">
        <v>4481</v>
      </c>
      <c r="G166" s="256" t="s">
        <v>269</v>
      </c>
      <c r="H166" s="257">
        <v>60</v>
      </c>
      <c r="I166" s="258"/>
      <c r="J166" s="259">
        <f>ROUND(I166*H166,2)</f>
        <v>0</v>
      </c>
      <c r="K166" s="260"/>
      <c r="L166" s="44"/>
      <c r="M166" s="261" t="s">
        <v>1</v>
      </c>
      <c r="N166" s="262" t="s">
        <v>46</v>
      </c>
      <c r="O166" s="94"/>
      <c r="P166" s="263">
        <f>O166*H166</f>
        <v>0</v>
      </c>
      <c r="Q166" s="263">
        <v>0.0002</v>
      </c>
      <c r="R166" s="263">
        <f>Q166*H166</f>
        <v>0.012</v>
      </c>
      <c r="S166" s="263">
        <v>0</v>
      </c>
      <c r="T166" s="264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65" t="s">
        <v>528</v>
      </c>
      <c r="AT166" s="265" t="s">
        <v>214</v>
      </c>
      <c r="AU166" s="265" t="s">
        <v>89</v>
      </c>
      <c r="AY166" s="18" t="s">
        <v>211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8" t="s">
        <v>87</v>
      </c>
      <c r="BK166" s="155">
        <f>ROUND(I166*H166,2)</f>
        <v>0</v>
      </c>
      <c r="BL166" s="18" t="s">
        <v>528</v>
      </c>
      <c r="BM166" s="265" t="s">
        <v>4482</v>
      </c>
    </row>
    <row r="167" spans="1:65" s="2" customFormat="1" ht="24.15" customHeight="1">
      <c r="A167" s="41"/>
      <c r="B167" s="42"/>
      <c r="C167" s="253" t="s">
        <v>492</v>
      </c>
      <c r="D167" s="253" t="s">
        <v>214</v>
      </c>
      <c r="E167" s="254" t="s">
        <v>4483</v>
      </c>
      <c r="F167" s="255" t="s">
        <v>4484</v>
      </c>
      <c r="G167" s="256" t="s">
        <v>307</v>
      </c>
      <c r="H167" s="257">
        <v>90</v>
      </c>
      <c r="I167" s="258"/>
      <c r="J167" s="259">
        <f>ROUND(I167*H167,2)</f>
        <v>0</v>
      </c>
      <c r="K167" s="260"/>
      <c r="L167" s="44"/>
      <c r="M167" s="261" t="s">
        <v>1</v>
      </c>
      <c r="N167" s="262" t="s">
        <v>46</v>
      </c>
      <c r="O167" s="94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5" t="s">
        <v>528</v>
      </c>
      <c r="AT167" s="265" t="s">
        <v>214</v>
      </c>
      <c r="AU167" s="265" t="s">
        <v>89</v>
      </c>
      <c r="AY167" s="18" t="s">
        <v>211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87</v>
      </c>
      <c r="BK167" s="155">
        <f>ROUND(I167*H167,2)</f>
        <v>0</v>
      </c>
      <c r="BL167" s="18" t="s">
        <v>528</v>
      </c>
      <c r="BM167" s="265" t="s">
        <v>4485</v>
      </c>
    </row>
    <row r="168" spans="1:51" s="14" customFormat="1" ht="12">
      <c r="A168" s="14"/>
      <c r="B168" s="277"/>
      <c r="C168" s="278"/>
      <c r="D168" s="268" t="s">
        <v>236</v>
      </c>
      <c r="E168" s="279" t="s">
        <v>4438</v>
      </c>
      <c r="F168" s="280" t="s">
        <v>4486</v>
      </c>
      <c r="G168" s="278"/>
      <c r="H168" s="281">
        <v>90</v>
      </c>
      <c r="I168" s="282"/>
      <c r="J168" s="278"/>
      <c r="K168" s="278"/>
      <c r="L168" s="283"/>
      <c r="M168" s="284"/>
      <c r="N168" s="285"/>
      <c r="O168" s="285"/>
      <c r="P168" s="285"/>
      <c r="Q168" s="285"/>
      <c r="R168" s="285"/>
      <c r="S168" s="285"/>
      <c r="T168" s="28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7" t="s">
        <v>236</v>
      </c>
      <c r="AU168" s="287" t="s">
        <v>89</v>
      </c>
      <c r="AV168" s="14" t="s">
        <v>89</v>
      </c>
      <c r="AW168" s="14" t="s">
        <v>34</v>
      </c>
      <c r="AX168" s="14" t="s">
        <v>87</v>
      </c>
      <c r="AY168" s="287" t="s">
        <v>211</v>
      </c>
    </row>
    <row r="169" spans="1:65" s="2" customFormat="1" ht="24.15" customHeight="1">
      <c r="A169" s="41"/>
      <c r="B169" s="42"/>
      <c r="C169" s="317" t="s">
        <v>500</v>
      </c>
      <c r="D169" s="317" t="s">
        <v>589</v>
      </c>
      <c r="E169" s="318" t="s">
        <v>4487</v>
      </c>
      <c r="F169" s="319" t="s">
        <v>4488</v>
      </c>
      <c r="G169" s="320" t="s">
        <v>332</v>
      </c>
      <c r="H169" s="321">
        <v>1.26</v>
      </c>
      <c r="I169" s="322"/>
      <c r="J169" s="323">
        <f>ROUND(I169*H169,2)</f>
        <v>0</v>
      </c>
      <c r="K169" s="324"/>
      <c r="L169" s="325"/>
      <c r="M169" s="326" t="s">
        <v>1</v>
      </c>
      <c r="N169" s="327" t="s">
        <v>46</v>
      </c>
      <c r="O169" s="94"/>
      <c r="P169" s="263">
        <f>O169*H169</f>
        <v>0</v>
      </c>
      <c r="Q169" s="263">
        <v>0.44</v>
      </c>
      <c r="R169" s="263">
        <f>Q169*H169</f>
        <v>0.5544</v>
      </c>
      <c r="S169" s="263">
        <v>0</v>
      </c>
      <c r="T169" s="264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5" t="s">
        <v>634</v>
      </c>
      <c r="AT169" s="265" t="s">
        <v>589</v>
      </c>
      <c r="AU169" s="265" t="s">
        <v>89</v>
      </c>
      <c r="AY169" s="18" t="s">
        <v>211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8" t="s">
        <v>87</v>
      </c>
      <c r="BK169" s="155">
        <f>ROUND(I169*H169,2)</f>
        <v>0</v>
      </c>
      <c r="BL169" s="18" t="s">
        <v>528</v>
      </c>
      <c r="BM169" s="265" t="s">
        <v>4489</v>
      </c>
    </row>
    <row r="170" spans="1:51" s="14" customFormat="1" ht="12">
      <c r="A170" s="14"/>
      <c r="B170" s="277"/>
      <c r="C170" s="278"/>
      <c r="D170" s="268" t="s">
        <v>236</v>
      </c>
      <c r="E170" s="279" t="s">
        <v>1</v>
      </c>
      <c r="F170" s="280" t="s">
        <v>4475</v>
      </c>
      <c r="G170" s="278"/>
      <c r="H170" s="281">
        <v>1.26</v>
      </c>
      <c r="I170" s="282"/>
      <c r="J170" s="278"/>
      <c r="K170" s="278"/>
      <c r="L170" s="283"/>
      <c r="M170" s="284"/>
      <c r="N170" s="285"/>
      <c r="O170" s="285"/>
      <c r="P170" s="285"/>
      <c r="Q170" s="285"/>
      <c r="R170" s="285"/>
      <c r="S170" s="285"/>
      <c r="T170" s="28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7" t="s">
        <v>236</v>
      </c>
      <c r="AU170" s="287" t="s">
        <v>89</v>
      </c>
      <c r="AV170" s="14" t="s">
        <v>89</v>
      </c>
      <c r="AW170" s="14" t="s">
        <v>34</v>
      </c>
      <c r="AX170" s="14" t="s">
        <v>87</v>
      </c>
      <c r="AY170" s="287" t="s">
        <v>211</v>
      </c>
    </row>
    <row r="171" spans="1:65" s="2" customFormat="1" ht="24.15" customHeight="1">
      <c r="A171" s="41"/>
      <c r="B171" s="42"/>
      <c r="C171" s="253" t="s">
        <v>504</v>
      </c>
      <c r="D171" s="253" t="s">
        <v>214</v>
      </c>
      <c r="E171" s="254" t="s">
        <v>4490</v>
      </c>
      <c r="F171" s="255" t="s">
        <v>4491</v>
      </c>
      <c r="G171" s="256" t="s">
        <v>332</v>
      </c>
      <c r="H171" s="257">
        <v>60</v>
      </c>
      <c r="I171" s="258"/>
      <c r="J171" s="259">
        <f>ROUND(I171*H171,2)</f>
        <v>0</v>
      </c>
      <c r="K171" s="260"/>
      <c r="L171" s="44"/>
      <c r="M171" s="261" t="s">
        <v>1</v>
      </c>
      <c r="N171" s="262" t="s">
        <v>46</v>
      </c>
      <c r="O171" s="94"/>
      <c r="P171" s="263">
        <f>O171*H171</f>
        <v>0</v>
      </c>
      <c r="Q171" s="263">
        <v>0.00281</v>
      </c>
      <c r="R171" s="263">
        <f>Q171*H171</f>
        <v>0.1686</v>
      </c>
      <c r="S171" s="263">
        <v>0</v>
      </c>
      <c r="T171" s="264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5" t="s">
        <v>528</v>
      </c>
      <c r="AT171" s="265" t="s">
        <v>214</v>
      </c>
      <c r="AU171" s="265" t="s">
        <v>89</v>
      </c>
      <c r="AY171" s="18" t="s">
        <v>211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87</v>
      </c>
      <c r="BK171" s="155">
        <f>ROUND(I171*H171,2)</f>
        <v>0</v>
      </c>
      <c r="BL171" s="18" t="s">
        <v>528</v>
      </c>
      <c r="BM171" s="265" t="s">
        <v>4492</v>
      </c>
    </row>
    <row r="172" spans="1:65" s="2" customFormat="1" ht="24.15" customHeight="1">
      <c r="A172" s="41"/>
      <c r="B172" s="42"/>
      <c r="C172" s="253" t="s">
        <v>8</v>
      </c>
      <c r="D172" s="253" t="s">
        <v>214</v>
      </c>
      <c r="E172" s="254" t="s">
        <v>1508</v>
      </c>
      <c r="F172" s="255" t="s">
        <v>4395</v>
      </c>
      <c r="G172" s="256" t="s">
        <v>507</v>
      </c>
      <c r="H172" s="257">
        <v>2.094</v>
      </c>
      <c r="I172" s="258"/>
      <c r="J172" s="259">
        <f>ROUND(I172*H172,2)</f>
        <v>0</v>
      </c>
      <c r="K172" s="260"/>
      <c r="L172" s="44"/>
      <c r="M172" s="261" t="s">
        <v>1</v>
      </c>
      <c r="N172" s="262" t="s">
        <v>46</v>
      </c>
      <c r="O172" s="94"/>
      <c r="P172" s="263">
        <f>O172*H172</f>
        <v>0</v>
      </c>
      <c r="Q172" s="263">
        <v>0</v>
      </c>
      <c r="R172" s="263">
        <f>Q172*H172</f>
        <v>0</v>
      </c>
      <c r="S172" s="263">
        <v>0</v>
      </c>
      <c r="T172" s="264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5" t="s">
        <v>528</v>
      </c>
      <c r="AT172" s="265" t="s">
        <v>214</v>
      </c>
      <c r="AU172" s="265" t="s">
        <v>89</v>
      </c>
      <c r="AY172" s="18" t="s">
        <v>211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8" t="s">
        <v>87</v>
      </c>
      <c r="BK172" s="155">
        <f>ROUND(I172*H172,2)</f>
        <v>0</v>
      </c>
      <c r="BL172" s="18" t="s">
        <v>528</v>
      </c>
      <c r="BM172" s="265" t="s">
        <v>4493</v>
      </c>
    </row>
    <row r="173" spans="1:65" s="2" customFormat="1" ht="24.15" customHeight="1">
      <c r="A173" s="41"/>
      <c r="B173" s="42"/>
      <c r="C173" s="253" t="s">
        <v>528</v>
      </c>
      <c r="D173" s="253" t="s">
        <v>214</v>
      </c>
      <c r="E173" s="254" t="s">
        <v>1512</v>
      </c>
      <c r="F173" s="255" t="s">
        <v>1513</v>
      </c>
      <c r="G173" s="256" t="s">
        <v>507</v>
      </c>
      <c r="H173" s="257">
        <v>6.282</v>
      </c>
      <c r="I173" s="258"/>
      <c r="J173" s="259">
        <f>ROUND(I173*H173,2)</f>
        <v>0</v>
      </c>
      <c r="K173" s="260"/>
      <c r="L173" s="44"/>
      <c r="M173" s="261" t="s">
        <v>1</v>
      </c>
      <c r="N173" s="262" t="s">
        <v>46</v>
      </c>
      <c r="O173" s="94"/>
      <c r="P173" s="263">
        <f>O173*H173</f>
        <v>0</v>
      </c>
      <c r="Q173" s="263">
        <v>0</v>
      </c>
      <c r="R173" s="263">
        <f>Q173*H173</f>
        <v>0</v>
      </c>
      <c r="S173" s="263">
        <v>0</v>
      </c>
      <c r="T173" s="264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65" t="s">
        <v>528</v>
      </c>
      <c r="AT173" s="265" t="s">
        <v>214</v>
      </c>
      <c r="AU173" s="265" t="s">
        <v>89</v>
      </c>
      <c r="AY173" s="18" t="s">
        <v>211</v>
      </c>
      <c r="BE173" s="155">
        <f>IF(N173="základní",J173,0)</f>
        <v>0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8" t="s">
        <v>87</v>
      </c>
      <c r="BK173" s="155">
        <f>ROUND(I173*H173,2)</f>
        <v>0</v>
      </c>
      <c r="BL173" s="18" t="s">
        <v>528</v>
      </c>
      <c r="BM173" s="265" t="s">
        <v>4494</v>
      </c>
    </row>
    <row r="174" spans="1:51" s="14" customFormat="1" ht="12">
      <c r="A174" s="14"/>
      <c r="B174" s="277"/>
      <c r="C174" s="278"/>
      <c r="D174" s="268" t="s">
        <v>236</v>
      </c>
      <c r="E174" s="278"/>
      <c r="F174" s="280" t="s">
        <v>4495</v>
      </c>
      <c r="G174" s="278"/>
      <c r="H174" s="281">
        <v>6.282</v>
      </c>
      <c r="I174" s="282"/>
      <c r="J174" s="278"/>
      <c r="K174" s="278"/>
      <c r="L174" s="283"/>
      <c r="M174" s="284"/>
      <c r="N174" s="285"/>
      <c r="O174" s="285"/>
      <c r="P174" s="285"/>
      <c r="Q174" s="285"/>
      <c r="R174" s="285"/>
      <c r="S174" s="285"/>
      <c r="T174" s="28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7" t="s">
        <v>236</v>
      </c>
      <c r="AU174" s="287" t="s">
        <v>89</v>
      </c>
      <c r="AV174" s="14" t="s">
        <v>89</v>
      </c>
      <c r="AW174" s="14" t="s">
        <v>4</v>
      </c>
      <c r="AX174" s="14" t="s">
        <v>87</v>
      </c>
      <c r="AY174" s="287" t="s">
        <v>211</v>
      </c>
    </row>
    <row r="175" spans="1:63" s="12" customFormat="1" ht="22.8" customHeight="1">
      <c r="A175" s="12"/>
      <c r="B175" s="237"/>
      <c r="C175" s="238"/>
      <c r="D175" s="239" t="s">
        <v>80</v>
      </c>
      <c r="E175" s="251" t="s">
        <v>1515</v>
      </c>
      <c r="F175" s="251" t="s">
        <v>1516</v>
      </c>
      <c r="G175" s="238"/>
      <c r="H175" s="238"/>
      <c r="I175" s="241"/>
      <c r="J175" s="252">
        <f>BK175</f>
        <v>0</v>
      </c>
      <c r="K175" s="238"/>
      <c r="L175" s="243"/>
      <c r="M175" s="244"/>
      <c r="N175" s="245"/>
      <c r="O175" s="245"/>
      <c r="P175" s="246">
        <f>SUM(P176:P186)</f>
        <v>0</v>
      </c>
      <c r="Q175" s="245"/>
      <c r="R175" s="246">
        <f>SUM(R176:R186)</f>
        <v>1.13087538</v>
      </c>
      <c r="S175" s="245"/>
      <c r="T175" s="247">
        <f>SUM(T176:T186)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48" t="s">
        <v>89</v>
      </c>
      <c r="AT175" s="249" t="s">
        <v>80</v>
      </c>
      <c r="AU175" s="249" t="s">
        <v>87</v>
      </c>
      <c r="AY175" s="248" t="s">
        <v>211</v>
      </c>
      <c r="BK175" s="250">
        <f>SUM(BK176:BK186)</f>
        <v>0</v>
      </c>
    </row>
    <row r="176" spans="1:65" s="2" customFormat="1" ht="16.5" customHeight="1">
      <c r="A176" s="41"/>
      <c r="B176" s="42"/>
      <c r="C176" s="253" t="s">
        <v>533</v>
      </c>
      <c r="D176" s="253" t="s">
        <v>214</v>
      </c>
      <c r="E176" s="254" t="s">
        <v>4496</v>
      </c>
      <c r="F176" s="255" t="s">
        <v>4497</v>
      </c>
      <c r="G176" s="256" t="s">
        <v>269</v>
      </c>
      <c r="H176" s="257">
        <v>26.478</v>
      </c>
      <c r="I176" s="258"/>
      <c r="J176" s="259">
        <f>ROUND(I176*H176,2)</f>
        <v>0</v>
      </c>
      <c r="K176" s="260"/>
      <c r="L176" s="44"/>
      <c r="M176" s="261" t="s">
        <v>1</v>
      </c>
      <c r="N176" s="262" t="s">
        <v>46</v>
      </c>
      <c r="O176" s="94"/>
      <c r="P176" s="263">
        <f>O176*H176</f>
        <v>0</v>
      </c>
      <c r="Q176" s="263">
        <v>0.005</v>
      </c>
      <c r="R176" s="263">
        <f>Q176*H176</f>
        <v>0.13239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528</v>
      </c>
      <c r="AT176" s="265" t="s">
        <v>214</v>
      </c>
      <c r="AU176" s="265" t="s">
        <v>89</v>
      </c>
      <c r="AY176" s="18" t="s">
        <v>211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87</v>
      </c>
      <c r="BK176" s="155">
        <f>ROUND(I176*H176,2)</f>
        <v>0</v>
      </c>
      <c r="BL176" s="18" t="s">
        <v>528</v>
      </c>
      <c r="BM176" s="265" t="s">
        <v>4498</v>
      </c>
    </row>
    <row r="177" spans="1:51" s="14" customFormat="1" ht="12">
      <c r="A177" s="14"/>
      <c r="B177" s="277"/>
      <c r="C177" s="278"/>
      <c r="D177" s="268" t="s">
        <v>236</v>
      </c>
      <c r="E177" s="279" t="s">
        <v>1</v>
      </c>
      <c r="F177" s="280" t="s">
        <v>4440</v>
      </c>
      <c r="G177" s="278"/>
      <c r="H177" s="281">
        <v>26.478</v>
      </c>
      <c r="I177" s="282"/>
      <c r="J177" s="278"/>
      <c r="K177" s="278"/>
      <c r="L177" s="283"/>
      <c r="M177" s="284"/>
      <c r="N177" s="285"/>
      <c r="O177" s="285"/>
      <c r="P177" s="285"/>
      <c r="Q177" s="285"/>
      <c r="R177" s="285"/>
      <c r="S177" s="285"/>
      <c r="T177" s="28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87" t="s">
        <v>236</v>
      </c>
      <c r="AU177" s="287" t="s">
        <v>89</v>
      </c>
      <c r="AV177" s="14" t="s">
        <v>89</v>
      </c>
      <c r="AW177" s="14" t="s">
        <v>34</v>
      </c>
      <c r="AX177" s="14" t="s">
        <v>87</v>
      </c>
      <c r="AY177" s="287" t="s">
        <v>211</v>
      </c>
    </row>
    <row r="178" spans="1:65" s="2" customFormat="1" ht="24.15" customHeight="1">
      <c r="A178" s="41"/>
      <c r="B178" s="42"/>
      <c r="C178" s="253" t="s">
        <v>537</v>
      </c>
      <c r="D178" s="253" t="s">
        <v>214</v>
      </c>
      <c r="E178" s="254" t="s">
        <v>4499</v>
      </c>
      <c r="F178" s="255" t="s">
        <v>4500</v>
      </c>
      <c r="G178" s="256" t="s">
        <v>269</v>
      </c>
      <c r="H178" s="257">
        <v>26.478</v>
      </c>
      <c r="I178" s="258"/>
      <c r="J178" s="259">
        <f>ROUND(I178*H178,2)</f>
        <v>0</v>
      </c>
      <c r="K178" s="260"/>
      <c r="L178" s="44"/>
      <c r="M178" s="261" t="s">
        <v>1</v>
      </c>
      <c r="N178" s="262" t="s">
        <v>46</v>
      </c>
      <c r="O178" s="94"/>
      <c r="P178" s="263">
        <f>O178*H178</f>
        <v>0</v>
      </c>
      <c r="Q178" s="263">
        <v>0.005</v>
      </c>
      <c r="R178" s="263">
        <f>Q178*H178</f>
        <v>0.13239</v>
      </c>
      <c r="S178" s="263">
        <v>0</v>
      </c>
      <c r="T178" s="264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5" t="s">
        <v>528</v>
      </c>
      <c r="AT178" s="265" t="s">
        <v>214</v>
      </c>
      <c r="AU178" s="265" t="s">
        <v>89</v>
      </c>
      <c r="AY178" s="18" t="s">
        <v>211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8" t="s">
        <v>87</v>
      </c>
      <c r="BK178" s="155">
        <f>ROUND(I178*H178,2)</f>
        <v>0</v>
      </c>
      <c r="BL178" s="18" t="s">
        <v>528</v>
      </c>
      <c r="BM178" s="265" t="s">
        <v>4501</v>
      </c>
    </row>
    <row r="179" spans="1:51" s="14" customFormat="1" ht="12">
      <c r="A179" s="14"/>
      <c r="B179" s="277"/>
      <c r="C179" s="278"/>
      <c r="D179" s="268" t="s">
        <v>236</v>
      </c>
      <c r="E179" s="279" t="s">
        <v>1</v>
      </c>
      <c r="F179" s="280" t="s">
        <v>4440</v>
      </c>
      <c r="G179" s="278"/>
      <c r="H179" s="281">
        <v>26.478</v>
      </c>
      <c r="I179" s="282"/>
      <c r="J179" s="278"/>
      <c r="K179" s="278"/>
      <c r="L179" s="283"/>
      <c r="M179" s="284"/>
      <c r="N179" s="285"/>
      <c r="O179" s="285"/>
      <c r="P179" s="285"/>
      <c r="Q179" s="285"/>
      <c r="R179" s="285"/>
      <c r="S179" s="285"/>
      <c r="T179" s="28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87" t="s">
        <v>236</v>
      </c>
      <c r="AU179" s="287" t="s">
        <v>89</v>
      </c>
      <c r="AV179" s="14" t="s">
        <v>89</v>
      </c>
      <c r="AW179" s="14" t="s">
        <v>34</v>
      </c>
      <c r="AX179" s="14" t="s">
        <v>87</v>
      </c>
      <c r="AY179" s="287" t="s">
        <v>211</v>
      </c>
    </row>
    <row r="180" spans="1:65" s="2" customFormat="1" ht="24.15" customHeight="1">
      <c r="A180" s="41"/>
      <c r="B180" s="42"/>
      <c r="C180" s="253" t="s">
        <v>547</v>
      </c>
      <c r="D180" s="253" t="s">
        <v>214</v>
      </c>
      <c r="E180" s="254" t="s">
        <v>4502</v>
      </c>
      <c r="F180" s="255" t="s">
        <v>4503</v>
      </c>
      <c r="G180" s="256" t="s">
        <v>269</v>
      </c>
      <c r="H180" s="257">
        <v>26.478</v>
      </c>
      <c r="I180" s="258"/>
      <c r="J180" s="259">
        <f>ROUND(I180*H180,2)</f>
        <v>0</v>
      </c>
      <c r="K180" s="260"/>
      <c r="L180" s="44"/>
      <c r="M180" s="261" t="s">
        <v>1</v>
      </c>
      <c r="N180" s="262" t="s">
        <v>46</v>
      </c>
      <c r="O180" s="94"/>
      <c r="P180" s="263">
        <f>O180*H180</f>
        <v>0</v>
      </c>
      <c r="Q180" s="263">
        <v>0.03271</v>
      </c>
      <c r="R180" s="263">
        <f>Q180*H180</f>
        <v>0.8660953800000001</v>
      </c>
      <c r="S180" s="263">
        <v>0</v>
      </c>
      <c r="T180" s="264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5" t="s">
        <v>528</v>
      </c>
      <c r="AT180" s="265" t="s">
        <v>214</v>
      </c>
      <c r="AU180" s="265" t="s">
        <v>89</v>
      </c>
      <c r="AY180" s="18" t="s">
        <v>211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87</v>
      </c>
      <c r="BK180" s="155">
        <f>ROUND(I180*H180,2)</f>
        <v>0</v>
      </c>
      <c r="BL180" s="18" t="s">
        <v>528</v>
      </c>
      <c r="BM180" s="265" t="s">
        <v>4504</v>
      </c>
    </row>
    <row r="181" spans="1:51" s="14" customFormat="1" ht="12">
      <c r="A181" s="14"/>
      <c r="B181" s="277"/>
      <c r="C181" s="278"/>
      <c r="D181" s="268" t="s">
        <v>236</v>
      </c>
      <c r="E181" s="279" t="s">
        <v>1</v>
      </c>
      <c r="F181" s="280" t="s">
        <v>4505</v>
      </c>
      <c r="G181" s="278"/>
      <c r="H181" s="281">
        <v>11.393</v>
      </c>
      <c r="I181" s="282"/>
      <c r="J181" s="278"/>
      <c r="K181" s="278"/>
      <c r="L181" s="283"/>
      <c r="M181" s="284"/>
      <c r="N181" s="285"/>
      <c r="O181" s="285"/>
      <c r="P181" s="285"/>
      <c r="Q181" s="285"/>
      <c r="R181" s="285"/>
      <c r="S181" s="285"/>
      <c r="T181" s="28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87" t="s">
        <v>236</v>
      </c>
      <c r="AU181" s="287" t="s">
        <v>89</v>
      </c>
      <c r="AV181" s="14" t="s">
        <v>89</v>
      </c>
      <c r="AW181" s="14" t="s">
        <v>34</v>
      </c>
      <c r="AX181" s="14" t="s">
        <v>81</v>
      </c>
      <c r="AY181" s="287" t="s">
        <v>211</v>
      </c>
    </row>
    <row r="182" spans="1:51" s="14" customFormat="1" ht="12">
      <c r="A182" s="14"/>
      <c r="B182" s="277"/>
      <c r="C182" s="278"/>
      <c r="D182" s="268" t="s">
        <v>236</v>
      </c>
      <c r="E182" s="279" t="s">
        <v>1</v>
      </c>
      <c r="F182" s="280" t="s">
        <v>4506</v>
      </c>
      <c r="G182" s="278"/>
      <c r="H182" s="281">
        <v>15.085</v>
      </c>
      <c r="I182" s="282"/>
      <c r="J182" s="278"/>
      <c r="K182" s="278"/>
      <c r="L182" s="283"/>
      <c r="M182" s="284"/>
      <c r="N182" s="285"/>
      <c r="O182" s="285"/>
      <c r="P182" s="285"/>
      <c r="Q182" s="285"/>
      <c r="R182" s="285"/>
      <c r="S182" s="285"/>
      <c r="T182" s="28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7" t="s">
        <v>236</v>
      </c>
      <c r="AU182" s="287" t="s">
        <v>89</v>
      </c>
      <c r="AV182" s="14" t="s">
        <v>89</v>
      </c>
      <c r="AW182" s="14" t="s">
        <v>34</v>
      </c>
      <c r="AX182" s="14" t="s">
        <v>81</v>
      </c>
      <c r="AY182" s="287" t="s">
        <v>211</v>
      </c>
    </row>
    <row r="183" spans="1:51" s="15" customFormat="1" ht="12">
      <c r="A183" s="15"/>
      <c r="B183" s="295"/>
      <c r="C183" s="296"/>
      <c r="D183" s="268" t="s">
        <v>236</v>
      </c>
      <c r="E183" s="297" t="s">
        <v>4440</v>
      </c>
      <c r="F183" s="298" t="s">
        <v>438</v>
      </c>
      <c r="G183" s="296"/>
      <c r="H183" s="299">
        <v>26.478</v>
      </c>
      <c r="I183" s="300"/>
      <c r="J183" s="296"/>
      <c r="K183" s="296"/>
      <c r="L183" s="301"/>
      <c r="M183" s="302"/>
      <c r="N183" s="303"/>
      <c r="O183" s="303"/>
      <c r="P183" s="303"/>
      <c r="Q183" s="303"/>
      <c r="R183" s="303"/>
      <c r="S183" s="303"/>
      <c r="T183" s="304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305" t="s">
        <v>236</v>
      </c>
      <c r="AU183" s="305" t="s">
        <v>89</v>
      </c>
      <c r="AV183" s="15" t="s">
        <v>100</v>
      </c>
      <c r="AW183" s="15" t="s">
        <v>34</v>
      </c>
      <c r="AX183" s="15" t="s">
        <v>87</v>
      </c>
      <c r="AY183" s="305" t="s">
        <v>211</v>
      </c>
    </row>
    <row r="184" spans="1:65" s="2" customFormat="1" ht="24.15" customHeight="1">
      <c r="A184" s="41"/>
      <c r="B184" s="42"/>
      <c r="C184" s="253" t="s">
        <v>553</v>
      </c>
      <c r="D184" s="253" t="s">
        <v>214</v>
      </c>
      <c r="E184" s="254" t="s">
        <v>1756</v>
      </c>
      <c r="F184" s="255" t="s">
        <v>4434</v>
      </c>
      <c r="G184" s="256" t="s">
        <v>507</v>
      </c>
      <c r="H184" s="257">
        <v>1.131</v>
      </c>
      <c r="I184" s="258"/>
      <c r="J184" s="259">
        <f>ROUND(I184*H184,2)</f>
        <v>0</v>
      </c>
      <c r="K184" s="260"/>
      <c r="L184" s="44"/>
      <c r="M184" s="261" t="s">
        <v>1</v>
      </c>
      <c r="N184" s="262" t="s">
        <v>46</v>
      </c>
      <c r="O184" s="94"/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4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5" t="s">
        <v>528</v>
      </c>
      <c r="AT184" s="265" t="s">
        <v>214</v>
      </c>
      <c r="AU184" s="265" t="s">
        <v>89</v>
      </c>
      <c r="AY184" s="18" t="s">
        <v>211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87</v>
      </c>
      <c r="BK184" s="155">
        <f>ROUND(I184*H184,2)</f>
        <v>0</v>
      </c>
      <c r="BL184" s="18" t="s">
        <v>528</v>
      </c>
      <c r="BM184" s="265" t="s">
        <v>4507</v>
      </c>
    </row>
    <row r="185" spans="1:65" s="2" customFormat="1" ht="24.15" customHeight="1">
      <c r="A185" s="41"/>
      <c r="B185" s="42"/>
      <c r="C185" s="253" t="s">
        <v>7</v>
      </c>
      <c r="D185" s="253" t="s">
        <v>214</v>
      </c>
      <c r="E185" s="254" t="s">
        <v>1759</v>
      </c>
      <c r="F185" s="255" t="s">
        <v>1760</v>
      </c>
      <c r="G185" s="256" t="s">
        <v>507</v>
      </c>
      <c r="H185" s="257">
        <v>3.393</v>
      </c>
      <c r="I185" s="258"/>
      <c r="J185" s="259">
        <f>ROUND(I185*H185,2)</f>
        <v>0</v>
      </c>
      <c r="K185" s="260"/>
      <c r="L185" s="44"/>
      <c r="M185" s="261" t="s">
        <v>1</v>
      </c>
      <c r="N185" s="262" t="s">
        <v>46</v>
      </c>
      <c r="O185" s="94"/>
      <c r="P185" s="263">
        <f>O185*H185</f>
        <v>0</v>
      </c>
      <c r="Q185" s="263">
        <v>0</v>
      </c>
      <c r="R185" s="263">
        <f>Q185*H185</f>
        <v>0</v>
      </c>
      <c r="S185" s="263">
        <v>0</v>
      </c>
      <c r="T185" s="264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5" t="s">
        <v>528</v>
      </c>
      <c r="AT185" s="265" t="s">
        <v>214</v>
      </c>
      <c r="AU185" s="265" t="s">
        <v>89</v>
      </c>
      <c r="AY185" s="18" t="s">
        <v>211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8" t="s">
        <v>87</v>
      </c>
      <c r="BK185" s="155">
        <f>ROUND(I185*H185,2)</f>
        <v>0</v>
      </c>
      <c r="BL185" s="18" t="s">
        <v>528</v>
      </c>
      <c r="BM185" s="265" t="s">
        <v>4508</v>
      </c>
    </row>
    <row r="186" spans="1:51" s="14" customFormat="1" ht="12">
      <c r="A186" s="14"/>
      <c r="B186" s="277"/>
      <c r="C186" s="278"/>
      <c r="D186" s="268" t="s">
        <v>236</v>
      </c>
      <c r="E186" s="278"/>
      <c r="F186" s="280" t="s">
        <v>4509</v>
      </c>
      <c r="G186" s="278"/>
      <c r="H186" s="281">
        <v>3.393</v>
      </c>
      <c r="I186" s="282"/>
      <c r="J186" s="278"/>
      <c r="K186" s="278"/>
      <c r="L186" s="283"/>
      <c r="M186" s="328"/>
      <c r="N186" s="329"/>
      <c r="O186" s="329"/>
      <c r="P186" s="329"/>
      <c r="Q186" s="329"/>
      <c r="R186" s="329"/>
      <c r="S186" s="329"/>
      <c r="T186" s="33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87" t="s">
        <v>236</v>
      </c>
      <c r="AU186" s="287" t="s">
        <v>89</v>
      </c>
      <c r="AV186" s="14" t="s">
        <v>89</v>
      </c>
      <c r="AW186" s="14" t="s">
        <v>4</v>
      </c>
      <c r="AX186" s="14" t="s">
        <v>87</v>
      </c>
      <c r="AY186" s="287" t="s">
        <v>211</v>
      </c>
    </row>
    <row r="187" spans="1:31" s="2" customFormat="1" ht="6.95" customHeight="1">
      <c r="A187" s="41"/>
      <c r="B187" s="69"/>
      <c r="C187" s="70"/>
      <c r="D187" s="70"/>
      <c r="E187" s="70"/>
      <c r="F187" s="70"/>
      <c r="G187" s="70"/>
      <c r="H187" s="70"/>
      <c r="I187" s="70"/>
      <c r="J187" s="70"/>
      <c r="K187" s="70"/>
      <c r="L187" s="44"/>
      <c r="M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</row>
  </sheetData>
  <sheetProtection password="CC35" sheet="1" objects="1" scenarios="1" formatColumns="0" formatRows="0" autoFilter="0"/>
  <autoFilter ref="C137:K186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08:F108"/>
    <mergeCell ref="D109:F109"/>
    <mergeCell ref="D110:F110"/>
    <mergeCell ref="D111:F111"/>
    <mergeCell ref="D112:F112"/>
    <mergeCell ref="E124:H124"/>
    <mergeCell ref="E128:H128"/>
    <mergeCell ref="E126:H126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154</v>
      </c>
      <c r="AZ2" s="293" t="s">
        <v>4438</v>
      </c>
      <c r="BA2" s="293" t="s">
        <v>4510</v>
      </c>
      <c r="BB2" s="293" t="s">
        <v>307</v>
      </c>
      <c r="BC2" s="293" t="s">
        <v>500</v>
      </c>
      <c r="BD2" s="293" t="s">
        <v>89</v>
      </c>
    </row>
    <row r="3" spans="2:5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  <c r="AZ3" s="293" t="s">
        <v>4511</v>
      </c>
      <c r="BA3" s="293" t="s">
        <v>4512</v>
      </c>
      <c r="BB3" s="293" t="s">
        <v>269</v>
      </c>
      <c r="BC3" s="293" t="s">
        <v>4513</v>
      </c>
      <c r="BD3" s="293" t="s">
        <v>89</v>
      </c>
    </row>
    <row r="4" spans="2:4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4353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4514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6. 9. 2021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16.5" customHeight="1">
      <c r="A31" s="171"/>
      <c r="B31" s="172"/>
      <c r="C31" s="171"/>
      <c r="D31" s="171"/>
      <c r="E31" s="173" t="s">
        <v>1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J107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ROUND((SUM(BE107:BE114)+SUM(BE138:BE191)),2)</f>
        <v>0</v>
      </c>
      <c r="G39" s="41"/>
      <c r="H39" s="41"/>
      <c r="I39" s="182">
        <v>0.21</v>
      </c>
      <c r="J39" s="181">
        <f>ROUND(((SUM(BE107:BE114)+SUM(BE138:BE191))*I39),2)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ROUND((SUM(BF107:BF114)+SUM(BF138:BF191)),2)</f>
        <v>0</v>
      </c>
      <c r="G40" s="41"/>
      <c r="H40" s="41"/>
      <c r="I40" s="182">
        <v>0.15</v>
      </c>
      <c r="J40" s="181">
        <f>ROUND(((SUM(BF107:BF114)+SUM(BF138:BF191))*I40),2)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ROUND((SUM(BG107:BG114)+SUM(BG138:BG191)),2)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ROUND((SUM(BH107:BH114)+SUM(BH138:BH191)),2)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ROUND((SUM(BI107:BI114)+SUM(BI138:BI191)),2)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4353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224 - Zastřešení nástavby nad výtahem C1b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6. 9. 2021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J138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413</v>
      </c>
      <c r="E101" s="209"/>
      <c r="F101" s="209"/>
      <c r="G101" s="209"/>
      <c r="H101" s="209"/>
      <c r="I101" s="209"/>
      <c r="J101" s="210">
        <f>J139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416</v>
      </c>
      <c r="E102" s="214"/>
      <c r="F102" s="214"/>
      <c r="G102" s="214"/>
      <c r="H102" s="214"/>
      <c r="I102" s="214"/>
      <c r="J102" s="215">
        <f>J140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420</v>
      </c>
      <c r="E103" s="214"/>
      <c r="F103" s="214"/>
      <c r="G103" s="214"/>
      <c r="H103" s="214"/>
      <c r="I103" s="214"/>
      <c r="J103" s="215">
        <f>J163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2"/>
      <c r="C104" s="135"/>
      <c r="D104" s="213" t="s">
        <v>421</v>
      </c>
      <c r="E104" s="214"/>
      <c r="F104" s="214"/>
      <c r="G104" s="214"/>
      <c r="H104" s="214"/>
      <c r="I104" s="214"/>
      <c r="J104" s="215">
        <f>J183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4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66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31" s="2" customFormat="1" ht="6.95" customHeight="1">
      <c r="A106" s="4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66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1" s="2" customFormat="1" ht="29.25" customHeight="1">
      <c r="A107" s="41"/>
      <c r="B107" s="42"/>
      <c r="C107" s="205" t="s">
        <v>189</v>
      </c>
      <c r="D107" s="43"/>
      <c r="E107" s="43"/>
      <c r="F107" s="43"/>
      <c r="G107" s="43"/>
      <c r="H107" s="43"/>
      <c r="I107" s="43"/>
      <c r="J107" s="217">
        <f>ROUND(J108+J109+J110+J111+J112+J113,2)</f>
        <v>0</v>
      </c>
      <c r="K107" s="43"/>
      <c r="L107" s="66"/>
      <c r="N107" s="218" t="s">
        <v>45</v>
      </c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65" s="2" customFormat="1" ht="18" customHeight="1">
      <c r="A108" s="41"/>
      <c r="B108" s="42"/>
      <c r="C108" s="43"/>
      <c r="D108" s="156" t="s">
        <v>190</v>
      </c>
      <c r="E108" s="151"/>
      <c r="F108" s="151"/>
      <c r="G108" s="43"/>
      <c r="H108" s="43"/>
      <c r="I108" s="43"/>
      <c r="J108" s="152">
        <v>0</v>
      </c>
      <c r="K108" s="43"/>
      <c r="L108" s="219"/>
      <c r="M108" s="220"/>
      <c r="N108" s="221" t="s">
        <v>46</v>
      </c>
      <c r="O108" s="220"/>
      <c r="P108" s="220"/>
      <c r="Q108" s="220"/>
      <c r="R108" s="220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3" t="s">
        <v>104</v>
      </c>
      <c r="AZ108" s="220"/>
      <c r="BA108" s="220"/>
      <c r="BB108" s="220"/>
      <c r="BC108" s="220"/>
      <c r="BD108" s="220"/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223" t="s">
        <v>87</v>
      </c>
      <c r="BK108" s="220"/>
      <c r="BL108" s="220"/>
      <c r="BM108" s="220"/>
    </row>
    <row r="109" spans="1:65" s="2" customFormat="1" ht="18" customHeight="1">
      <c r="A109" s="41"/>
      <c r="B109" s="42"/>
      <c r="C109" s="43"/>
      <c r="D109" s="156" t="s">
        <v>191</v>
      </c>
      <c r="E109" s="151"/>
      <c r="F109" s="151"/>
      <c r="G109" s="43"/>
      <c r="H109" s="43"/>
      <c r="I109" s="43"/>
      <c r="J109" s="152">
        <v>0</v>
      </c>
      <c r="K109" s="43"/>
      <c r="L109" s="219"/>
      <c r="M109" s="220"/>
      <c r="N109" s="221" t="s">
        <v>46</v>
      </c>
      <c r="O109" s="220"/>
      <c r="P109" s="220"/>
      <c r="Q109" s="220"/>
      <c r="R109" s="220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3" t="s">
        <v>104</v>
      </c>
      <c r="AZ109" s="220"/>
      <c r="BA109" s="220"/>
      <c r="BB109" s="220"/>
      <c r="BC109" s="220"/>
      <c r="BD109" s="220"/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223" t="s">
        <v>87</v>
      </c>
      <c r="BK109" s="220"/>
      <c r="BL109" s="220"/>
      <c r="BM109" s="220"/>
    </row>
    <row r="110" spans="1:65" s="2" customFormat="1" ht="18" customHeight="1">
      <c r="A110" s="41"/>
      <c r="B110" s="42"/>
      <c r="C110" s="43"/>
      <c r="D110" s="156" t="s">
        <v>192</v>
      </c>
      <c r="E110" s="151"/>
      <c r="F110" s="151"/>
      <c r="G110" s="43"/>
      <c r="H110" s="43"/>
      <c r="I110" s="43"/>
      <c r="J110" s="152">
        <v>0</v>
      </c>
      <c r="K110" s="43"/>
      <c r="L110" s="219"/>
      <c r="M110" s="220"/>
      <c r="N110" s="221" t="s">
        <v>46</v>
      </c>
      <c r="O110" s="220"/>
      <c r="P110" s="220"/>
      <c r="Q110" s="220"/>
      <c r="R110" s="220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3" t="s">
        <v>104</v>
      </c>
      <c r="AZ110" s="220"/>
      <c r="BA110" s="220"/>
      <c r="BB110" s="220"/>
      <c r="BC110" s="220"/>
      <c r="BD110" s="220"/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23" t="s">
        <v>87</v>
      </c>
      <c r="BK110" s="220"/>
      <c r="BL110" s="220"/>
      <c r="BM110" s="220"/>
    </row>
    <row r="111" spans="1:65" s="2" customFormat="1" ht="18" customHeight="1">
      <c r="A111" s="41"/>
      <c r="B111" s="42"/>
      <c r="C111" s="43"/>
      <c r="D111" s="156" t="s">
        <v>193</v>
      </c>
      <c r="E111" s="151"/>
      <c r="F111" s="151"/>
      <c r="G111" s="43"/>
      <c r="H111" s="43"/>
      <c r="I111" s="43"/>
      <c r="J111" s="152">
        <v>0</v>
      </c>
      <c r="K111" s="43"/>
      <c r="L111" s="219"/>
      <c r="M111" s="220"/>
      <c r="N111" s="221" t="s">
        <v>46</v>
      </c>
      <c r="O111" s="220"/>
      <c r="P111" s="220"/>
      <c r="Q111" s="220"/>
      <c r="R111" s="220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3" t="s">
        <v>104</v>
      </c>
      <c r="AZ111" s="220"/>
      <c r="BA111" s="220"/>
      <c r="BB111" s="220"/>
      <c r="BC111" s="220"/>
      <c r="BD111" s="220"/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223" t="s">
        <v>87</v>
      </c>
      <c r="BK111" s="220"/>
      <c r="BL111" s="220"/>
      <c r="BM111" s="220"/>
    </row>
    <row r="112" spans="1:65" s="2" customFormat="1" ht="18" customHeight="1">
      <c r="A112" s="41"/>
      <c r="B112" s="42"/>
      <c r="C112" s="43"/>
      <c r="D112" s="156" t="s">
        <v>194</v>
      </c>
      <c r="E112" s="151"/>
      <c r="F112" s="151"/>
      <c r="G112" s="43"/>
      <c r="H112" s="43"/>
      <c r="I112" s="43"/>
      <c r="J112" s="152">
        <v>0</v>
      </c>
      <c r="K112" s="43"/>
      <c r="L112" s="219"/>
      <c r="M112" s="220"/>
      <c r="N112" s="221" t="s">
        <v>46</v>
      </c>
      <c r="O112" s="220"/>
      <c r="P112" s="220"/>
      <c r="Q112" s="220"/>
      <c r="R112" s="220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3" t="s">
        <v>104</v>
      </c>
      <c r="AZ112" s="220"/>
      <c r="BA112" s="220"/>
      <c r="BB112" s="220"/>
      <c r="BC112" s="220"/>
      <c r="BD112" s="220"/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223" t="s">
        <v>87</v>
      </c>
      <c r="BK112" s="220"/>
      <c r="BL112" s="220"/>
      <c r="BM112" s="220"/>
    </row>
    <row r="113" spans="1:65" s="2" customFormat="1" ht="18" customHeight="1">
      <c r="A113" s="41"/>
      <c r="B113" s="42"/>
      <c r="C113" s="43"/>
      <c r="D113" s="151" t="s">
        <v>195</v>
      </c>
      <c r="E113" s="43"/>
      <c r="F113" s="43"/>
      <c r="G113" s="43"/>
      <c r="H113" s="43"/>
      <c r="I113" s="43"/>
      <c r="J113" s="152">
        <f>ROUND(J34*T113,2)</f>
        <v>0</v>
      </c>
      <c r="K113" s="43"/>
      <c r="L113" s="219"/>
      <c r="M113" s="220"/>
      <c r="N113" s="221" t="s">
        <v>46</v>
      </c>
      <c r="O113" s="220"/>
      <c r="P113" s="220"/>
      <c r="Q113" s="220"/>
      <c r="R113" s="220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3" t="s">
        <v>196</v>
      </c>
      <c r="AZ113" s="220"/>
      <c r="BA113" s="220"/>
      <c r="BB113" s="220"/>
      <c r="BC113" s="220"/>
      <c r="BD113" s="220"/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223" t="s">
        <v>87</v>
      </c>
      <c r="BK113" s="220"/>
      <c r="BL113" s="220"/>
      <c r="BM113" s="220"/>
    </row>
    <row r="114" spans="1:31" s="2" customFormat="1" ht="12">
      <c r="A114" s="4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29.25" customHeight="1">
      <c r="A115" s="41"/>
      <c r="B115" s="42"/>
      <c r="C115" s="159" t="s">
        <v>169</v>
      </c>
      <c r="D115" s="160"/>
      <c r="E115" s="160"/>
      <c r="F115" s="160"/>
      <c r="G115" s="160"/>
      <c r="H115" s="160"/>
      <c r="I115" s="160"/>
      <c r="J115" s="161">
        <f>ROUND(J100+J107,2)</f>
        <v>0</v>
      </c>
      <c r="K115" s="160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6.95" customHeight="1">
      <c r="A116" s="41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20" spans="1:31" s="2" customFormat="1" ht="6.95" customHeight="1">
      <c r="A120" s="41"/>
      <c r="B120" s="71"/>
      <c r="C120" s="72"/>
      <c r="D120" s="72"/>
      <c r="E120" s="72"/>
      <c r="F120" s="72"/>
      <c r="G120" s="72"/>
      <c r="H120" s="72"/>
      <c r="I120" s="72"/>
      <c r="J120" s="72"/>
      <c r="K120" s="72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24.95" customHeight="1">
      <c r="A121" s="41"/>
      <c r="B121" s="42"/>
      <c r="C121" s="24" t="s">
        <v>197</v>
      </c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6.95" customHeight="1">
      <c r="A122" s="41"/>
      <c r="B122" s="42"/>
      <c r="C122" s="43"/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2" customHeight="1">
      <c r="A123" s="41"/>
      <c r="B123" s="42"/>
      <c r="C123" s="33" t="s">
        <v>16</v>
      </c>
      <c r="D123" s="43"/>
      <c r="E123" s="43"/>
      <c r="F123" s="43"/>
      <c r="G123" s="43"/>
      <c r="H123" s="4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16.5" customHeight="1">
      <c r="A124" s="41"/>
      <c r="B124" s="42"/>
      <c r="C124" s="43"/>
      <c r="D124" s="43"/>
      <c r="E124" s="201" t="str">
        <f>E7</f>
        <v>Komunitní centrum Jahodnice - rozdělení do etap .I.etapa</v>
      </c>
      <c r="F124" s="33"/>
      <c r="G124" s="33"/>
      <c r="H124" s="3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2:12" s="1" customFormat="1" ht="12" customHeight="1">
      <c r="B125" s="22"/>
      <c r="C125" s="33" t="s">
        <v>171</v>
      </c>
      <c r="D125" s="23"/>
      <c r="E125" s="23"/>
      <c r="F125" s="23"/>
      <c r="G125" s="23"/>
      <c r="H125" s="23"/>
      <c r="I125" s="23"/>
      <c r="J125" s="23"/>
      <c r="K125" s="23"/>
      <c r="L125" s="21"/>
    </row>
    <row r="126" spans="2:12" s="1" customFormat="1" ht="23.25" customHeight="1">
      <c r="B126" s="22"/>
      <c r="C126" s="23"/>
      <c r="D126" s="23"/>
      <c r="E126" s="201" t="s">
        <v>172</v>
      </c>
      <c r="F126" s="23"/>
      <c r="G126" s="23"/>
      <c r="H126" s="23"/>
      <c r="I126" s="23"/>
      <c r="J126" s="23"/>
      <c r="K126" s="23"/>
      <c r="L126" s="21"/>
    </row>
    <row r="127" spans="2:12" s="1" customFormat="1" ht="12" customHeight="1">
      <c r="B127" s="22"/>
      <c r="C127" s="33" t="s">
        <v>173</v>
      </c>
      <c r="D127" s="23"/>
      <c r="E127" s="23"/>
      <c r="F127" s="23"/>
      <c r="G127" s="23"/>
      <c r="H127" s="23"/>
      <c r="I127" s="23"/>
      <c r="J127" s="23"/>
      <c r="K127" s="23"/>
      <c r="L127" s="21"/>
    </row>
    <row r="128" spans="1:31" s="2" customFormat="1" ht="16.5" customHeight="1">
      <c r="A128" s="41"/>
      <c r="B128" s="42"/>
      <c r="C128" s="43"/>
      <c r="D128" s="43"/>
      <c r="E128" s="202" t="s">
        <v>174</v>
      </c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2" customHeight="1">
      <c r="A129" s="41"/>
      <c r="B129" s="42"/>
      <c r="C129" s="33" t="s">
        <v>4353</v>
      </c>
      <c r="D129" s="43"/>
      <c r="E129" s="43"/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6.5" customHeight="1">
      <c r="A130" s="41"/>
      <c r="B130" s="42"/>
      <c r="C130" s="43"/>
      <c r="D130" s="43"/>
      <c r="E130" s="79" t="str">
        <f>E13</f>
        <v>224 - Zastřešení nástavby nad výtahem C1b</v>
      </c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6.95" customHeight="1">
      <c r="A131" s="41"/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12" customHeight="1">
      <c r="A132" s="41"/>
      <c r="B132" s="42"/>
      <c r="C132" s="33" t="s">
        <v>20</v>
      </c>
      <c r="D132" s="43"/>
      <c r="E132" s="43"/>
      <c r="F132" s="28" t="str">
        <f>F16</f>
        <v>Baštýřská 67/2,19800 Praha 14</v>
      </c>
      <c r="G132" s="43"/>
      <c r="H132" s="43"/>
      <c r="I132" s="33" t="s">
        <v>22</v>
      </c>
      <c r="J132" s="82" t="str">
        <f>IF(J16="","",J16)</f>
        <v>6. 9. 2021</v>
      </c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6.95" customHeight="1">
      <c r="A133" s="41"/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25.65" customHeight="1">
      <c r="A134" s="41"/>
      <c r="B134" s="42"/>
      <c r="C134" s="33" t="s">
        <v>24</v>
      </c>
      <c r="D134" s="43"/>
      <c r="E134" s="43"/>
      <c r="F134" s="28" t="str">
        <f>E19</f>
        <v>Městská část Praha 14,Br.Venclíků 1073,Praha 14</v>
      </c>
      <c r="G134" s="43"/>
      <c r="H134" s="43"/>
      <c r="I134" s="33" t="s">
        <v>31</v>
      </c>
      <c r="J134" s="37" t="str">
        <f>E25</f>
        <v>a3atelier s.r.o.,Praha 1</v>
      </c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15.15" customHeight="1">
      <c r="A135" s="41"/>
      <c r="B135" s="42"/>
      <c r="C135" s="33" t="s">
        <v>29</v>
      </c>
      <c r="D135" s="43"/>
      <c r="E135" s="43"/>
      <c r="F135" s="28" t="str">
        <f>IF(E22="","",E22)</f>
        <v>Vyplň údaj</v>
      </c>
      <c r="G135" s="43"/>
      <c r="H135" s="43"/>
      <c r="I135" s="33" t="s">
        <v>35</v>
      </c>
      <c r="J135" s="37" t="str">
        <f>E28</f>
        <v>Ing.Myšík Petr</v>
      </c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2" customFormat="1" ht="10.3" customHeight="1">
      <c r="A136" s="41"/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11" customFormat="1" ht="29.25" customHeight="1">
      <c r="A137" s="225"/>
      <c r="B137" s="226"/>
      <c r="C137" s="227" t="s">
        <v>198</v>
      </c>
      <c r="D137" s="228" t="s">
        <v>66</v>
      </c>
      <c r="E137" s="228" t="s">
        <v>62</v>
      </c>
      <c r="F137" s="228" t="s">
        <v>63</v>
      </c>
      <c r="G137" s="228" t="s">
        <v>199</v>
      </c>
      <c r="H137" s="228" t="s">
        <v>200</v>
      </c>
      <c r="I137" s="228" t="s">
        <v>201</v>
      </c>
      <c r="J137" s="229" t="s">
        <v>181</v>
      </c>
      <c r="K137" s="230" t="s">
        <v>202</v>
      </c>
      <c r="L137" s="231"/>
      <c r="M137" s="103" t="s">
        <v>1</v>
      </c>
      <c r="N137" s="104" t="s">
        <v>45</v>
      </c>
      <c r="O137" s="104" t="s">
        <v>203</v>
      </c>
      <c r="P137" s="104" t="s">
        <v>204</v>
      </c>
      <c r="Q137" s="104" t="s">
        <v>205</v>
      </c>
      <c r="R137" s="104" t="s">
        <v>206</v>
      </c>
      <c r="S137" s="104" t="s">
        <v>207</v>
      </c>
      <c r="T137" s="105" t="s">
        <v>208</v>
      </c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</row>
    <row r="138" spans="1:63" s="2" customFormat="1" ht="22.8" customHeight="1">
      <c r="A138" s="41"/>
      <c r="B138" s="42"/>
      <c r="C138" s="110" t="s">
        <v>209</v>
      </c>
      <c r="D138" s="43"/>
      <c r="E138" s="43"/>
      <c r="F138" s="43"/>
      <c r="G138" s="43"/>
      <c r="H138" s="43"/>
      <c r="I138" s="43"/>
      <c r="J138" s="232">
        <f>BK138</f>
        <v>0</v>
      </c>
      <c r="K138" s="43"/>
      <c r="L138" s="44"/>
      <c r="M138" s="106"/>
      <c r="N138" s="233"/>
      <c r="O138" s="107"/>
      <c r="P138" s="234">
        <f>P139</f>
        <v>0</v>
      </c>
      <c r="Q138" s="107"/>
      <c r="R138" s="234">
        <f>R139</f>
        <v>0.37930048</v>
      </c>
      <c r="S138" s="107"/>
      <c r="T138" s="235">
        <f>T139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18" t="s">
        <v>80</v>
      </c>
      <c r="AU138" s="18" t="s">
        <v>183</v>
      </c>
      <c r="BK138" s="236">
        <f>BK139</f>
        <v>0</v>
      </c>
    </row>
    <row r="139" spans="1:63" s="12" customFormat="1" ht="25.9" customHeight="1">
      <c r="A139" s="12"/>
      <c r="B139" s="237"/>
      <c r="C139" s="238"/>
      <c r="D139" s="239" t="s">
        <v>80</v>
      </c>
      <c r="E139" s="240" t="s">
        <v>1099</v>
      </c>
      <c r="F139" s="240" t="s">
        <v>1100</v>
      </c>
      <c r="G139" s="238"/>
      <c r="H139" s="238"/>
      <c r="I139" s="241"/>
      <c r="J139" s="242">
        <f>BK139</f>
        <v>0</v>
      </c>
      <c r="K139" s="238"/>
      <c r="L139" s="243"/>
      <c r="M139" s="244"/>
      <c r="N139" s="245"/>
      <c r="O139" s="245"/>
      <c r="P139" s="246">
        <f>P140+P163+P183</f>
        <v>0</v>
      </c>
      <c r="Q139" s="245"/>
      <c r="R139" s="246">
        <f>R140+R163+R183</f>
        <v>0.37930048</v>
      </c>
      <c r="S139" s="245"/>
      <c r="T139" s="247">
        <f>T140+T163+T183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48" t="s">
        <v>89</v>
      </c>
      <c r="AT139" s="249" t="s">
        <v>80</v>
      </c>
      <c r="AU139" s="249" t="s">
        <v>81</v>
      </c>
      <c r="AY139" s="248" t="s">
        <v>211</v>
      </c>
      <c r="BK139" s="250">
        <f>BK140+BK163+BK183</f>
        <v>0</v>
      </c>
    </row>
    <row r="140" spans="1:63" s="12" customFormat="1" ht="22.8" customHeight="1">
      <c r="A140" s="12"/>
      <c r="B140" s="237"/>
      <c r="C140" s="238"/>
      <c r="D140" s="239" t="s">
        <v>80</v>
      </c>
      <c r="E140" s="251" t="s">
        <v>1313</v>
      </c>
      <c r="F140" s="251" t="s">
        <v>1314</v>
      </c>
      <c r="G140" s="238"/>
      <c r="H140" s="238"/>
      <c r="I140" s="241"/>
      <c r="J140" s="252">
        <f>BK140</f>
        <v>0</v>
      </c>
      <c r="K140" s="238"/>
      <c r="L140" s="243"/>
      <c r="M140" s="244"/>
      <c r="N140" s="245"/>
      <c r="O140" s="245"/>
      <c r="P140" s="246">
        <f>SUM(P141:P162)</f>
        <v>0</v>
      </c>
      <c r="Q140" s="245"/>
      <c r="R140" s="246">
        <f>SUM(R141:R162)</f>
        <v>0.13450772</v>
      </c>
      <c r="S140" s="245"/>
      <c r="T140" s="247">
        <f>SUM(T141:T162)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48" t="s">
        <v>89</v>
      </c>
      <c r="AT140" s="249" t="s">
        <v>80</v>
      </c>
      <c r="AU140" s="249" t="s">
        <v>87</v>
      </c>
      <c r="AY140" s="248" t="s">
        <v>211</v>
      </c>
      <c r="BK140" s="250">
        <f>SUM(BK141:BK162)</f>
        <v>0</v>
      </c>
    </row>
    <row r="141" spans="1:65" s="2" customFormat="1" ht="24.15" customHeight="1">
      <c r="A141" s="41"/>
      <c r="B141" s="42"/>
      <c r="C141" s="253" t="s">
        <v>87</v>
      </c>
      <c r="D141" s="253" t="s">
        <v>214</v>
      </c>
      <c r="E141" s="254" t="s">
        <v>4515</v>
      </c>
      <c r="F141" s="255" t="s">
        <v>4516</v>
      </c>
      <c r="G141" s="256" t="s">
        <v>269</v>
      </c>
      <c r="H141" s="257">
        <v>3</v>
      </c>
      <c r="I141" s="258"/>
      <c r="J141" s="259">
        <f>ROUND(I141*H141,2)</f>
        <v>0</v>
      </c>
      <c r="K141" s="260"/>
      <c r="L141" s="44"/>
      <c r="M141" s="261" t="s">
        <v>1</v>
      </c>
      <c r="N141" s="262" t="s">
        <v>46</v>
      </c>
      <c r="O141" s="94"/>
      <c r="P141" s="263">
        <f>O141*H141</f>
        <v>0</v>
      </c>
      <c r="Q141" s="263">
        <v>0</v>
      </c>
      <c r="R141" s="263">
        <f>Q141*H141</f>
        <v>0</v>
      </c>
      <c r="S141" s="263">
        <v>0</v>
      </c>
      <c r="T141" s="264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65" t="s">
        <v>528</v>
      </c>
      <c r="AT141" s="265" t="s">
        <v>214</v>
      </c>
      <c r="AU141" s="265" t="s">
        <v>89</v>
      </c>
      <c r="AY141" s="18" t="s">
        <v>211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8" t="s">
        <v>87</v>
      </c>
      <c r="BK141" s="155">
        <f>ROUND(I141*H141,2)</f>
        <v>0</v>
      </c>
      <c r="BL141" s="18" t="s">
        <v>528</v>
      </c>
      <c r="BM141" s="265" t="s">
        <v>4517</v>
      </c>
    </row>
    <row r="142" spans="1:51" s="14" customFormat="1" ht="12">
      <c r="A142" s="14"/>
      <c r="B142" s="277"/>
      <c r="C142" s="278"/>
      <c r="D142" s="268" t="s">
        <v>236</v>
      </c>
      <c r="E142" s="279" t="s">
        <v>1</v>
      </c>
      <c r="F142" s="280" t="s">
        <v>4518</v>
      </c>
      <c r="G142" s="278"/>
      <c r="H142" s="281">
        <v>3</v>
      </c>
      <c r="I142" s="282"/>
      <c r="J142" s="278"/>
      <c r="K142" s="278"/>
      <c r="L142" s="283"/>
      <c r="M142" s="284"/>
      <c r="N142" s="285"/>
      <c r="O142" s="285"/>
      <c r="P142" s="285"/>
      <c r="Q142" s="285"/>
      <c r="R142" s="285"/>
      <c r="S142" s="285"/>
      <c r="T142" s="28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87" t="s">
        <v>236</v>
      </c>
      <c r="AU142" s="287" t="s">
        <v>89</v>
      </c>
      <c r="AV142" s="14" t="s">
        <v>89</v>
      </c>
      <c r="AW142" s="14" t="s">
        <v>34</v>
      </c>
      <c r="AX142" s="14" t="s">
        <v>87</v>
      </c>
      <c r="AY142" s="287" t="s">
        <v>211</v>
      </c>
    </row>
    <row r="143" spans="1:65" s="2" customFormat="1" ht="37.8" customHeight="1">
      <c r="A143" s="41"/>
      <c r="B143" s="42"/>
      <c r="C143" s="317" t="s">
        <v>89</v>
      </c>
      <c r="D143" s="317" t="s">
        <v>589</v>
      </c>
      <c r="E143" s="318" t="s">
        <v>4519</v>
      </c>
      <c r="F143" s="319" t="s">
        <v>4520</v>
      </c>
      <c r="G143" s="320" t="s">
        <v>269</v>
      </c>
      <c r="H143" s="321">
        <v>3.15</v>
      </c>
      <c r="I143" s="322"/>
      <c r="J143" s="323">
        <f>ROUND(I143*H143,2)</f>
        <v>0</v>
      </c>
      <c r="K143" s="324"/>
      <c r="L143" s="325"/>
      <c r="M143" s="326" t="s">
        <v>1</v>
      </c>
      <c r="N143" s="327" t="s">
        <v>46</v>
      </c>
      <c r="O143" s="94"/>
      <c r="P143" s="263">
        <f>O143*H143</f>
        <v>0</v>
      </c>
      <c r="Q143" s="263">
        <v>0.012</v>
      </c>
      <c r="R143" s="263">
        <f>Q143*H143</f>
        <v>0.0378</v>
      </c>
      <c r="S143" s="263">
        <v>0</v>
      </c>
      <c r="T143" s="264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65" t="s">
        <v>634</v>
      </c>
      <c r="AT143" s="265" t="s">
        <v>589</v>
      </c>
      <c r="AU143" s="265" t="s">
        <v>89</v>
      </c>
      <c r="AY143" s="18" t="s">
        <v>211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8" t="s">
        <v>87</v>
      </c>
      <c r="BK143" s="155">
        <f>ROUND(I143*H143,2)</f>
        <v>0</v>
      </c>
      <c r="BL143" s="18" t="s">
        <v>528</v>
      </c>
      <c r="BM143" s="265" t="s">
        <v>4521</v>
      </c>
    </row>
    <row r="144" spans="1:51" s="14" customFormat="1" ht="12">
      <c r="A144" s="14"/>
      <c r="B144" s="277"/>
      <c r="C144" s="278"/>
      <c r="D144" s="268" t="s">
        <v>236</v>
      </c>
      <c r="E144" s="278"/>
      <c r="F144" s="280" t="s">
        <v>4522</v>
      </c>
      <c r="G144" s="278"/>
      <c r="H144" s="281">
        <v>3.15</v>
      </c>
      <c r="I144" s="282"/>
      <c r="J144" s="278"/>
      <c r="K144" s="278"/>
      <c r="L144" s="283"/>
      <c r="M144" s="284"/>
      <c r="N144" s="285"/>
      <c r="O144" s="285"/>
      <c r="P144" s="285"/>
      <c r="Q144" s="285"/>
      <c r="R144" s="285"/>
      <c r="S144" s="285"/>
      <c r="T144" s="28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87" t="s">
        <v>236</v>
      </c>
      <c r="AU144" s="287" t="s">
        <v>89</v>
      </c>
      <c r="AV144" s="14" t="s">
        <v>89</v>
      </c>
      <c r="AW144" s="14" t="s">
        <v>4</v>
      </c>
      <c r="AX144" s="14" t="s">
        <v>87</v>
      </c>
      <c r="AY144" s="287" t="s">
        <v>211</v>
      </c>
    </row>
    <row r="145" spans="1:65" s="2" customFormat="1" ht="24.15" customHeight="1">
      <c r="A145" s="41"/>
      <c r="B145" s="42"/>
      <c r="C145" s="253" t="s">
        <v>96</v>
      </c>
      <c r="D145" s="253" t="s">
        <v>214</v>
      </c>
      <c r="E145" s="254" t="s">
        <v>4523</v>
      </c>
      <c r="F145" s="255" t="s">
        <v>4524</v>
      </c>
      <c r="G145" s="256" t="s">
        <v>269</v>
      </c>
      <c r="H145" s="257">
        <v>3.075</v>
      </c>
      <c r="I145" s="258"/>
      <c r="J145" s="259">
        <f>ROUND(I145*H145,2)</f>
        <v>0</v>
      </c>
      <c r="K145" s="260"/>
      <c r="L145" s="44"/>
      <c r="M145" s="261" t="s">
        <v>1</v>
      </c>
      <c r="N145" s="262" t="s">
        <v>46</v>
      </c>
      <c r="O145" s="94"/>
      <c r="P145" s="263">
        <f>O145*H145</f>
        <v>0</v>
      </c>
      <c r="Q145" s="263">
        <v>0</v>
      </c>
      <c r="R145" s="263">
        <f>Q145*H145</f>
        <v>0</v>
      </c>
      <c r="S145" s="263">
        <v>0</v>
      </c>
      <c r="T145" s="264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65" t="s">
        <v>528</v>
      </c>
      <c r="AT145" s="265" t="s">
        <v>214</v>
      </c>
      <c r="AU145" s="265" t="s">
        <v>89</v>
      </c>
      <c r="AY145" s="18" t="s">
        <v>211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8" t="s">
        <v>87</v>
      </c>
      <c r="BK145" s="155">
        <f>ROUND(I145*H145,2)</f>
        <v>0</v>
      </c>
      <c r="BL145" s="18" t="s">
        <v>528</v>
      </c>
      <c r="BM145" s="265" t="s">
        <v>4525</v>
      </c>
    </row>
    <row r="146" spans="1:51" s="14" customFormat="1" ht="12">
      <c r="A146" s="14"/>
      <c r="B146" s="277"/>
      <c r="C146" s="278"/>
      <c r="D146" s="268" t="s">
        <v>236</v>
      </c>
      <c r="E146" s="279" t="s">
        <v>1</v>
      </c>
      <c r="F146" s="280" t="s">
        <v>4526</v>
      </c>
      <c r="G146" s="278"/>
      <c r="H146" s="281">
        <v>3.075</v>
      </c>
      <c r="I146" s="282"/>
      <c r="J146" s="278"/>
      <c r="K146" s="278"/>
      <c r="L146" s="283"/>
      <c r="M146" s="284"/>
      <c r="N146" s="285"/>
      <c r="O146" s="285"/>
      <c r="P146" s="285"/>
      <c r="Q146" s="285"/>
      <c r="R146" s="285"/>
      <c r="S146" s="285"/>
      <c r="T146" s="28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87" t="s">
        <v>236</v>
      </c>
      <c r="AU146" s="287" t="s">
        <v>89</v>
      </c>
      <c r="AV146" s="14" t="s">
        <v>89</v>
      </c>
      <c r="AW146" s="14" t="s">
        <v>34</v>
      </c>
      <c r="AX146" s="14" t="s">
        <v>87</v>
      </c>
      <c r="AY146" s="287" t="s">
        <v>211</v>
      </c>
    </row>
    <row r="147" spans="1:65" s="2" customFormat="1" ht="37.8" customHeight="1">
      <c r="A147" s="41"/>
      <c r="B147" s="42"/>
      <c r="C147" s="317" t="s">
        <v>100</v>
      </c>
      <c r="D147" s="317" t="s">
        <v>589</v>
      </c>
      <c r="E147" s="318" t="s">
        <v>4519</v>
      </c>
      <c r="F147" s="319" t="s">
        <v>4520</v>
      </c>
      <c r="G147" s="320" t="s">
        <v>269</v>
      </c>
      <c r="H147" s="321">
        <v>3.229</v>
      </c>
      <c r="I147" s="322"/>
      <c r="J147" s="323">
        <f>ROUND(I147*H147,2)</f>
        <v>0</v>
      </c>
      <c r="K147" s="324"/>
      <c r="L147" s="325"/>
      <c r="M147" s="326" t="s">
        <v>1</v>
      </c>
      <c r="N147" s="327" t="s">
        <v>46</v>
      </c>
      <c r="O147" s="94"/>
      <c r="P147" s="263">
        <f>O147*H147</f>
        <v>0</v>
      </c>
      <c r="Q147" s="263">
        <v>0.012</v>
      </c>
      <c r="R147" s="263">
        <f>Q147*H147</f>
        <v>0.038748000000000005</v>
      </c>
      <c r="S147" s="263">
        <v>0</v>
      </c>
      <c r="T147" s="264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65" t="s">
        <v>634</v>
      </c>
      <c r="AT147" s="265" t="s">
        <v>589</v>
      </c>
      <c r="AU147" s="265" t="s">
        <v>89</v>
      </c>
      <c r="AY147" s="18" t="s">
        <v>211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8" t="s">
        <v>87</v>
      </c>
      <c r="BK147" s="155">
        <f>ROUND(I147*H147,2)</f>
        <v>0</v>
      </c>
      <c r="BL147" s="18" t="s">
        <v>528</v>
      </c>
      <c r="BM147" s="265" t="s">
        <v>4527</v>
      </c>
    </row>
    <row r="148" spans="1:51" s="14" customFormat="1" ht="12">
      <c r="A148" s="14"/>
      <c r="B148" s="277"/>
      <c r="C148" s="278"/>
      <c r="D148" s="268" t="s">
        <v>236</v>
      </c>
      <c r="E148" s="278"/>
      <c r="F148" s="280" t="s">
        <v>4528</v>
      </c>
      <c r="G148" s="278"/>
      <c r="H148" s="281">
        <v>3.229</v>
      </c>
      <c r="I148" s="282"/>
      <c r="J148" s="278"/>
      <c r="K148" s="278"/>
      <c r="L148" s="283"/>
      <c r="M148" s="284"/>
      <c r="N148" s="285"/>
      <c r="O148" s="285"/>
      <c r="P148" s="285"/>
      <c r="Q148" s="285"/>
      <c r="R148" s="285"/>
      <c r="S148" s="285"/>
      <c r="T148" s="28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7" t="s">
        <v>236</v>
      </c>
      <c r="AU148" s="287" t="s">
        <v>89</v>
      </c>
      <c r="AV148" s="14" t="s">
        <v>89</v>
      </c>
      <c r="AW148" s="14" t="s">
        <v>4</v>
      </c>
      <c r="AX148" s="14" t="s">
        <v>87</v>
      </c>
      <c r="AY148" s="287" t="s">
        <v>211</v>
      </c>
    </row>
    <row r="149" spans="1:65" s="2" customFormat="1" ht="37.8" customHeight="1">
      <c r="A149" s="41"/>
      <c r="B149" s="42"/>
      <c r="C149" s="253" t="s">
        <v>105</v>
      </c>
      <c r="D149" s="253" t="s">
        <v>214</v>
      </c>
      <c r="E149" s="254" t="s">
        <v>4529</v>
      </c>
      <c r="F149" s="255" t="s">
        <v>4530</v>
      </c>
      <c r="G149" s="256" t="s">
        <v>269</v>
      </c>
      <c r="H149" s="257">
        <v>3</v>
      </c>
      <c r="I149" s="258"/>
      <c r="J149" s="259">
        <f>ROUND(I149*H149,2)</f>
        <v>0</v>
      </c>
      <c r="K149" s="260"/>
      <c r="L149" s="44"/>
      <c r="M149" s="261" t="s">
        <v>1</v>
      </c>
      <c r="N149" s="262" t="s">
        <v>46</v>
      </c>
      <c r="O149" s="94"/>
      <c r="P149" s="263">
        <f>O149*H149</f>
        <v>0</v>
      </c>
      <c r="Q149" s="263">
        <v>7E-05</v>
      </c>
      <c r="R149" s="263">
        <f>Q149*H149</f>
        <v>0.00020999999999999998</v>
      </c>
      <c r="S149" s="263">
        <v>0</v>
      </c>
      <c r="T149" s="264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65" t="s">
        <v>528</v>
      </c>
      <c r="AT149" s="265" t="s">
        <v>214</v>
      </c>
      <c r="AU149" s="265" t="s">
        <v>89</v>
      </c>
      <c r="AY149" s="18" t="s">
        <v>211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8" t="s">
        <v>87</v>
      </c>
      <c r="BK149" s="155">
        <f>ROUND(I149*H149,2)</f>
        <v>0</v>
      </c>
      <c r="BL149" s="18" t="s">
        <v>528</v>
      </c>
      <c r="BM149" s="265" t="s">
        <v>4531</v>
      </c>
    </row>
    <row r="150" spans="1:51" s="13" customFormat="1" ht="12">
      <c r="A150" s="13"/>
      <c r="B150" s="266"/>
      <c r="C150" s="267"/>
      <c r="D150" s="268" t="s">
        <v>236</v>
      </c>
      <c r="E150" s="269" t="s">
        <v>1</v>
      </c>
      <c r="F150" s="270" t="s">
        <v>4532</v>
      </c>
      <c r="G150" s="267"/>
      <c r="H150" s="269" t="s">
        <v>1</v>
      </c>
      <c r="I150" s="271"/>
      <c r="J150" s="267"/>
      <c r="K150" s="267"/>
      <c r="L150" s="272"/>
      <c r="M150" s="273"/>
      <c r="N150" s="274"/>
      <c r="O150" s="274"/>
      <c r="P150" s="274"/>
      <c r="Q150" s="274"/>
      <c r="R150" s="274"/>
      <c r="S150" s="274"/>
      <c r="T150" s="27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76" t="s">
        <v>236</v>
      </c>
      <c r="AU150" s="276" t="s">
        <v>89</v>
      </c>
      <c r="AV150" s="13" t="s">
        <v>87</v>
      </c>
      <c r="AW150" s="13" t="s">
        <v>34</v>
      </c>
      <c r="AX150" s="13" t="s">
        <v>81</v>
      </c>
      <c r="AY150" s="276" t="s">
        <v>211</v>
      </c>
    </row>
    <row r="151" spans="1:51" s="14" customFormat="1" ht="12">
      <c r="A151" s="14"/>
      <c r="B151" s="277"/>
      <c r="C151" s="278"/>
      <c r="D151" s="268" t="s">
        <v>236</v>
      </c>
      <c r="E151" s="279" t="s">
        <v>1</v>
      </c>
      <c r="F151" s="280" t="s">
        <v>4533</v>
      </c>
      <c r="G151" s="278"/>
      <c r="H151" s="281">
        <v>3</v>
      </c>
      <c r="I151" s="282"/>
      <c r="J151" s="278"/>
      <c r="K151" s="278"/>
      <c r="L151" s="283"/>
      <c r="M151" s="284"/>
      <c r="N151" s="285"/>
      <c r="O151" s="285"/>
      <c r="P151" s="285"/>
      <c r="Q151" s="285"/>
      <c r="R151" s="285"/>
      <c r="S151" s="285"/>
      <c r="T151" s="28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7" t="s">
        <v>236</v>
      </c>
      <c r="AU151" s="287" t="s">
        <v>89</v>
      </c>
      <c r="AV151" s="14" t="s">
        <v>89</v>
      </c>
      <c r="AW151" s="14" t="s">
        <v>34</v>
      </c>
      <c r="AX151" s="14" t="s">
        <v>87</v>
      </c>
      <c r="AY151" s="287" t="s">
        <v>211</v>
      </c>
    </row>
    <row r="152" spans="1:65" s="2" customFormat="1" ht="24.15" customHeight="1">
      <c r="A152" s="41"/>
      <c r="B152" s="42"/>
      <c r="C152" s="317" t="s">
        <v>232</v>
      </c>
      <c r="D152" s="317" t="s">
        <v>589</v>
      </c>
      <c r="E152" s="318" t="s">
        <v>4534</v>
      </c>
      <c r="F152" s="319" t="s">
        <v>4535</v>
      </c>
      <c r="G152" s="320" t="s">
        <v>269</v>
      </c>
      <c r="H152" s="321">
        <v>3</v>
      </c>
      <c r="I152" s="322"/>
      <c r="J152" s="323">
        <f>ROUND(I152*H152,2)</f>
        <v>0</v>
      </c>
      <c r="K152" s="324"/>
      <c r="L152" s="325"/>
      <c r="M152" s="326" t="s">
        <v>1</v>
      </c>
      <c r="N152" s="327" t="s">
        <v>46</v>
      </c>
      <c r="O152" s="94"/>
      <c r="P152" s="263">
        <f>O152*H152</f>
        <v>0</v>
      </c>
      <c r="Q152" s="263">
        <v>0.01872</v>
      </c>
      <c r="R152" s="263">
        <f>Q152*H152</f>
        <v>0.05616</v>
      </c>
      <c r="S152" s="263">
        <v>0</v>
      </c>
      <c r="T152" s="264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65" t="s">
        <v>634</v>
      </c>
      <c r="AT152" s="265" t="s">
        <v>589</v>
      </c>
      <c r="AU152" s="265" t="s">
        <v>89</v>
      </c>
      <c r="AY152" s="18" t="s">
        <v>211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8" t="s">
        <v>87</v>
      </c>
      <c r="BK152" s="155">
        <f>ROUND(I152*H152,2)</f>
        <v>0</v>
      </c>
      <c r="BL152" s="18" t="s">
        <v>528</v>
      </c>
      <c r="BM152" s="265" t="s">
        <v>4536</v>
      </c>
    </row>
    <row r="153" spans="1:51" s="13" customFormat="1" ht="12">
      <c r="A153" s="13"/>
      <c r="B153" s="266"/>
      <c r="C153" s="267"/>
      <c r="D153" s="268" t="s">
        <v>236</v>
      </c>
      <c r="E153" s="269" t="s">
        <v>1</v>
      </c>
      <c r="F153" s="270" t="s">
        <v>4537</v>
      </c>
      <c r="G153" s="267"/>
      <c r="H153" s="269" t="s">
        <v>1</v>
      </c>
      <c r="I153" s="271"/>
      <c r="J153" s="267"/>
      <c r="K153" s="267"/>
      <c r="L153" s="272"/>
      <c r="M153" s="273"/>
      <c r="N153" s="274"/>
      <c r="O153" s="274"/>
      <c r="P153" s="274"/>
      <c r="Q153" s="274"/>
      <c r="R153" s="274"/>
      <c r="S153" s="274"/>
      <c r="T153" s="27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6" t="s">
        <v>236</v>
      </c>
      <c r="AU153" s="276" t="s">
        <v>89</v>
      </c>
      <c r="AV153" s="13" t="s">
        <v>87</v>
      </c>
      <c r="AW153" s="13" t="s">
        <v>34</v>
      </c>
      <c r="AX153" s="13" t="s">
        <v>81</v>
      </c>
      <c r="AY153" s="276" t="s">
        <v>211</v>
      </c>
    </row>
    <row r="154" spans="1:51" s="14" customFormat="1" ht="12">
      <c r="A154" s="14"/>
      <c r="B154" s="277"/>
      <c r="C154" s="278"/>
      <c r="D154" s="268" t="s">
        <v>236</v>
      </c>
      <c r="E154" s="279" t="s">
        <v>1</v>
      </c>
      <c r="F154" s="280" t="s">
        <v>4533</v>
      </c>
      <c r="G154" s="278"/>
      <c r="H154" s="281">
        <v>3</v>
      </c>
      <c r="I154" s="282"/>
      <c r="J154" s="278"/>
      <c r="K154" s="278"/>
      <c r="L154" s="283"/>
      <c r="M154" s="284"/>
      <c r="N154" s="285"/>
      <c r="O154" s="285"/>
      <c r="P154" s="285"/>
      <c r="Q154" s="285"/>
      <c r="R154" s="285"/>
      <c r="S154" s="285"/>
      <c r="T154" s="28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7" t="s">
        <v>236</v>
      </c>
      <c r="AU154" s="287" t="s">
        <v>89</v>
      </c>
      <c r="AV154" s="14" t="s">
        <v>89</v>
      </c>
      <c r="AW154" s="14" t="s">
        <v>34</v>
      </c>
      <c r="AX154" s="14" t="s">
        <v>87</v>
      </c>
      <c r="AY154" s="287" t="s">
        <v>211</v>
      </c>
    </row>
    <row r="155" spans="1:65" s="2" customFormat="1" ht="24.15" customHeight="1">
      <c r="A155" s="41"/>
      <c r="B155" s="42"/>
      <c r="C155" s="253" t="s">
        <v>243</v>
      </c>
      <c r="D155" s="253" t="s">
        <v>214</v>
      </c>
      <c r="E155" s="254" t="s">
        <v>4460</v>
      </c>
      <c r="F155" s="255" t="s">
        <v>4461</v>
      </c>
      <c r="G155" s="256" t="s">
        <v>269</v>
      </c>
      <c r="H155" s="257">
        <v>6.2</v>
      </c>
      <c r="I155" s="258"/>
      <c r="J155" s="259">
        <f>ROUND(I155*H155,2)</f>
        <v>0</v>
      </c>
      <c r="K155" s="260"/>
      <c r="L155" s="44"/>
      <c r="M155" s="261" t="s">
        <v>1</v>
      </c>
      <c r="N155" s="262" t="s">
        <v>46</v>
      </c>
      <c r="O155" s="94"/>
      <c r="P155" s="263">
        <f>O155*H155</f>
        <v>0</v>
      </c>
      <c r="Q155" s="263">
        <v>0</v>
      </c>
      <c r="R155" s="263">
        <f>Q155*H155</f>
        <v>0</v>
      </c>
      <c r="S155" s="263">
        <v>0</v>
      </c>
      <c r="T155" s="264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5" t="s">
        <v>528</v>
      </c>
      <c r="AT155" s="265" t="s">
        <v>214</v>
      </c>
      <c r="AU155" s="265" t="s">
        <v>89</v>
      </c>
      <c r="AY155" s="18" t="s">
        <v>211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8" t="s">
        <v>87</v>
      </c>
      <c r="BK155" s="155">
        <f>ROUND(I155*H155,2)</f>
        <v>0</v>
      </c>
      <c r="BL155" s="18" t="s">
        <v>528</v>
      </c>
      <c r="BM155" s="265" t="s">
        <v>4538</v>
      </c>
    </row>
    <row r="156" spans="1:51" s="13" customFormat="1" ht="12">
      <c r="A156" s="13"/>
      <c r="B156" s="266"/>
      <c r="C156" s="267"/>
      <c r="D156" s="268" t="s">
        <v>236</v>
      </c>
      <c r="E156" s="269" t="s">
        <v>1</v>
      </c>
      <c r="F156" s="270" t="s">
        <v>4539</v>
      </c>
      <c r="G156" s="267"/>
      <c r="H156" s="269" t="s">
        <v>1</v>
      </c>
      <c r="I156" s="271"/>
      <c r="J156" s="267"/>
      <c r="K156" s="267"/>
      <c r="L156" s="272"/>
      <c r="M156" s="273"/>
      <c r="N156" s="274"/>
      <c r="O156" s="274"/>
      <c r="P156" s="274"/>
      <c r="Q156" s="274"/>
      <c r="R156" s="274"/>
      <c r="S156" s="274"/>
      <c r="T156" s="27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76" t="s">
        <v>236</v>
      </c>
      <c r="AU156" s="276" t="s">
        <v>89</v>
      </c>
      <c r="AV156" s="13" t="s">
        <v>87</v>
      </c>
      <c r="AW156" s="13" t="s">
        <v>34</v>
      </c>
      <c r="AX156" s="13" t="s">
        <v>81</v>
      </c>
      <c r="AY156" s="276" t="s">
        <v>211</v>
      </c>
    </row>
    <row r="157" spans="1:51" s="14" customFormat="1" ht="12">
      <c r="A157" s="14"/>
      <c r="B157" s="277"/>
      <c r="C157" s="278"/>
      <c r="D157" s="268" t="s">
        <v>236</v>
      </c>
      <c r="E157" s="279" t="s">
        <v>1</v>
      </c>
      <c r="F157" s="280" t="s">
        <v>4540</v>
      </c>
      <c r="G157" s="278"/>
      <c r="H157" s="281">
        <v>6.2</v>
      </c>
      <c r="I157" s="282"/>
      <c r="J157" s="278"/>
      <c r="K157" s="278"/>
      <c r="L157" s="283"/>
      <c r="M157" s="284"/>
      <c r="N157" s="285"/>
      <c r="O157" s="285"/>
      <c r="P157" s="285"/>
      <c r="Q157" s="285"/>
      <c r="R157" s="285"/>
      <c r="S157" s="285"/>
      <c r="T157" s="28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87" t="s">
        <v>236</v>
      </c>
      <c r="AU157" s="287" t="s">
        <v>89</v>
      </c>
      <c r="AV157" s="14" t="s">
        <v>89</v>
      </c>
      <c r="AW157" s="14" t="s">
        <v>34</v>
      </c>
      <c r="AX157" s="14" t="s">
        <v>87</v>
      </c>
      <c r="AY157" s="287" t="s">
        <v>211</v>
      </c>
    </row>
    <row r="158" spans="1:65" s="2" customFormat="1" ht="37.8" customHeight="1">
      <c r="A158" s="41"/>
      <c r="B158" s="42"/>
      <c r="C158" s="317" t="s">
        <v>247</v>
      </c>
      <c r="D158" s="317" t="s">
        <v>589</v>
      </c>
      <c r="E158" s="318" t="s">
        <v>4541</v>
      </c>
      <c r="F158" s="319" t="s">
        <v>4542</v>
      </c>
      <c r="G158" s="320" t="s">
        <v>269</v>
      </c>
      <c r="H158" s="321">
        <v>7.226</v>
      </c>
      <c r="I158" s="322"/>
      <c r="J158" s="323">
        <f>ROUND(I158*H158,2)</f>
        <v>0</v>
      </c>
      <c r="K158" s="324"/>
      <c r="L158" s="325"/>
      <c r="M158" s="326" t="s">
        <v>1</v>
      </c>
      <c r="N158" s="327" t="s">
        <v>46</v>
      </c>
      <c r="O158" s="94"/>
      <c r="P158" s="263">
        <f>O158*H158</f>
        <v>0</v>
      </c>
      <c r="Q158" s="263">
        <v>0.00022</v>
      </c>
      <c r="R158" s="263">
        <f>Q158*H158</f>
        <v>0.00158972</v>
      </c>
      <c r="S158" s="263">
        <v>0</v>
      </c>
      <c r="T158" s="264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65" t="s">
        <v>634</v>
      </c>
      <c r="AT158" s="265" t="s">
        <v>589</v>
      </c>
      <c r="AU158" s="265" t="s">
        <v>89</v>
      </c>
      <c r="AY158" s="18" t="s">
        <v>211</v>
      </c>
      <c r="BE158" s="155">
        <f>IF(N158="základní",J158,0)</f>
        <v>0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8" t="s">
        <v>87</v>
      </c>
      <c r="BK158" s="155">
        <f>ROUND(I158*H158,2)</f>
        <v>0</v>
      </c>
      <c r="BL158" s="18" t="s">
        <v>528</v>
      </c>
      <c r="BM158" s="265" t="s">
        <v>4543</v>
      </c>
    </row>
    <row r="159" spans="1:51" s="14" customFormat="1" ht="12">
      <c r="A159" s="14"/>
      <c r="B159" s="277"/>
      <c r="C159" s="278"/>
      <c r="D159" s="268" t="s">
        <v>236</v>
      </c>
      <c r="E159" s="278"/>
      <c r="F159" s="280" t="s">
        <v>4544</v>
      </c>
      <c r="G159" s="278"/>
      <c r="H159" s="281">
        <v>7.226</v>
      </c>
      <c r="I159" s="282"/>
      <c r="J159" s="278"/>
      <c r="K159" s="278"/>
      <c r="L159" s="283"/>
      <c r="M159" s="284"/>
      <c r="N159" s="285"/>
      <c r="O159" s="285"/>
      <c r="P159" s="285"/>
      <c r="Q159" s="285"/>
      <c r="R159" s="285"/>
      <c r="S159" s="285"/>
      <c r="T159" s="28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7" t="s">
        <v>236</v>
      </c>
      <c r="AU159" s="287" t="s">
        <v>89</v>
      </c>
      <c r="AV159" s="14" t="s">
        <v>89</v>
      </c>
      <c r="AW159" s="14" t="s">
        <v>4</v>
      </c>
      <c r="AX159" s="14" t="s">
        <v>87</v>
      </c>
      <c r="AY159" s="287" t="s">
        <v>211</v>
      </c>
    </row>
    <row r="160" spans="1:65" s="2" customFormat="1" ht="24.15" customHeight="1">
      <c r="A160" s="41"/>
      <c r="B160" s="42"/>
      <c r="C160" s="253" t="s">
        <v>253</v>
      </c>
      <c r="D160" s="253" t="s">
        <v>214</v>
      </c>
      <c r="E160" s="254" t="s">
        <v>1404</v>
      </c>
      <c r="F160" s="255" t="s">
        <v>4369</v>
      </c>
      <c r="G160" s="256" t="s">
        <v>507</v>
      </c>
      <c r="H160" s="257">
        <v>0.135</v>
      </c>
      <c r="I160" s="258"/>
      <c r="J160" s="259">
        <f>ROUND(I160*H160,2)</f>
        <v>0</v>
      </c>
      <c r="K160" s="260"/>
      <c r="L160" s="44"/>
      <c r="M160" s="261" t="s">
        <v>1</v>
      </c>
      <c r="N160" s="262" t="s">
        <v>46</v>
      </c>
      <c r="O160" s="94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528</v>
      </c>
      <c r="AT160" s="265" t="s">
        <v>214</v>
      </c>
      <c r="AU160" s="265" t="s">
        <v>89</v>
      </c>
      <c r="AY160" s="18" t="s">
        <v>211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87</v>
      </c>
      <c r="BK160" s="155">
        <f>ROUND(I160*H160,2)</f>
        <v>0</v>
      </c>
      <c r="BL160" s="18" t="s">
        <v>528</v>
      </c>
      <c r="BM160" s="265" t="s">
        <v>4545</v>
      </c>
    </row>
    <row r="161" spans="1:65" s="2" customFormat="1" ht="24.15" customHeight="1">
      <c r="A161" s="41"/>
      <c r="B161" s="42"/>
      <c r="C161" s="253" t="s">
        <v>257</v>
      </c>
      <c r="D161" s="253" t="s">
        <v>214</v>
      </c>
      <c r="E161" s="254" t="s">
        <v>1408</v>
      </c>
      <c r="F161" s="255" t="s">
        <v>1409</v>
      </c>
      <c r="G161" s="256" t="s">
        <v>507</v>
      </c>
      <c r="H161" s="257">
        <v>0.405</v>
      </c>
      <c r="I161" s="258"/>
      <c r="J161" s="259">
        <f>ROUND(I161*H161,2)</f>
        <v>0</v>
      </c>
      <c r="K161" s="260"/>
      <c r="L161" s="44"/>
      <c r="M161" s="261" t="s">
        <v>1</v>
      </c>
      <c r="N161" s="262" t="s">
        <v>46</v>
      </c>
      <c r="O161" s="94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5" t="s">
        <v>528</v>
      </c>
      <c r="AT161" s="265" t="s">
        <v>214</v>
      </c>
      <c r="AU161" s="265" t="s">
        <v>89</v>
      </c>
      <c r="AY161" s="18" t="s">
        <v>211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8" t="s">
        <v>87</v>
      </c>
      <c r="BK161" s="155">
        <f>ROUND(I161*H161,2)</f>
        <v>0</v>
      </c>
      <c r="BL161" s="18" t="s">
        <v>528</v>
      </c>
      <c r="BM161" s="265" t="s">
        <v>4546</v>
      </c>
    </row>
    <row r="162" spans="1:51" s="14" customFormat="1" ht="12">
      <c r="A162" s="14"/>
      <c r="B162" s="277"/>
      <c r="C162" s="278"/>
      <c r="D162" s="268" t="s">
        <v>236</v>
      </c>
      <c r="E162" s="278"/>
      <c r="F162" s="280" t="s">
        <v>4547</v>
      </c>
      <c r="G162" s="278"/>
      <c r="H162" s="281">
        <v>0.405</v>
      </c>
      <c r="I162" s="282"/>
      <c r="J162" s="278"/>
      <c r="K162" s="278"/>
      <c r="L162" s="283"/>
      <c r="M162" s="284"/>
      <c r="N162" s="285"/>
      <c r="O162" s="285"/>
      <c r="P162" s="285"/>
      <c r="Q162" s="285"/>
      <c r="R162" s="285"/>
      <c r="S162" s="285"/>
      <c r="T162" s="28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7" t="s">
        <v>236</v>
      </c>
      <c r="AU162" s="287" t="s">
        <v>89</v>
      </c>
      <c r="AV162" s="14" t="s">
        <v>89</v>
      </c>
      <c r="AW162" s="14" t="s">
        <v>4</v>
      </c>
      <c r="AX162" s="14" t="s">
        <v>87</v>
      </c>
      <c r="AY162" s="287" t="s">
        <v>211</v>
      </c>
    </row>
    <row r="163" spans="1:63" s="12" customFormat="1" ht="22.8" customHeight="1">
      <c r="A163" s="12"/>
      <c r="B163" s="237"/>
      <c r="C163" s="238"/>
      <c r="D163" s="239" t="s">
        <v>80</v>
      </c>
      <c r="E163" s="251" t="s">
        <v>1438</v>
      </c>
      <c r="F163" s="251" t="s">
        <v>1439</v>
      </c>
      <c r="G163" s="238"/>
      <c r="H163" s="238"/>
      <c r="I163" s="241"/>
      <c r="J163" s="252">
        <f>BK163</f>
        <v>0</v>
      </c>
      <c r="K163" s="238"/>
      <c r="L163" s="243"/>
      <c r="M163" s="244"/>
      <c r="N163" s="245"/>
      <c r="O163" s="245"/>
      <c r="P163" s="246">
        <f>SUM(P164:P182)</f>
        <v>0</v>
      </c>
      <c r="Q163" s="245"/>
      <c r="R163" s="246">
        <f>SUM(R164:R182)</f>
        <v>0.22470620000000002</v>
      </c>
      <c r="S163" s="245"/>
      <c r="T163" s="247">
        <f>SUM(T164:T182)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48" t="s">
        <v>89</v>
      </c>
      <c r="AT163" s="249" t="s">
        <v>80</v>
      </c>
      <c r="AU163" s="249" t="s">
        <v>87</v>
      </c>
      <c r="AY163" s="248" t="s">
        <v>211</v>
      </c>
      <c r="BK163" s="250">
        <f>SUM(BK164:BK182)</f>
        <v>0</v>
      </c>
    </row>
    <row r="164" spans="1:65" s="2" customFormat="1" ht="33" customHeight="1">
      <c r="A164" s="41"/>
      <c r="B164" s="42"/>
      <c r="C164" s="253" t="s">
        <v>263</v>
      </c>
      <c r="D164" s="253" t="s">
        <v>214</v>
      </c>
      <c r="E164" s="254" t="s">
        <v>1441</v>
      </c>
      <c r="F164" s="255" t="s">
        <v>1442</v>
      </c>
      <c r="G164" s="256" t="s">
        <v>332</v>
      </c>
      <c r="H164" s="257">
        <v>0.18</v>
      </c>
      <c r="I164" s="258"/>
      <c r="J164" s="259">
        <f>ROUND(I164*H164,2)</f>
        <v>0</v>
      </c>
      <c r="K164" s="260"/>
      <c r="L164" s="44"/>
      <c r="M164" s="261" t="s">
        <v>1</v>
      </c>
      <c r="N164" s="262" t="s">
        <v>46</v>
      </c>
      <c r="O164" s="94"/>
      <c r="P164" s="263">
        <f>O164*H164</f>
        <v>0</v>
      </c>
      <c r="Q164" s="263">
        <v>0.00189</v>
      </c>
      <c r="R164" s="263">
        <f>Q164*H164</f>
        <v>0.0003402</v>
      </c>
      <c r="S164" s="263">
        <v>0</v>
      </c>
      <c r="T164" s="264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5" t="s">
        <v>528</v>
      </c>
      <c r="AT164" s="265" t="s">
        <v>214</v>
      </c>
      <c r="AU164" s="265" t="s">
        <v>89</v>
      </c>
      <c r="AY164" s="18" t="s">
        <v>211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8" t="s">
        <v>87</v>
      </c>
      <c r="BK164" s="155">
        <f>ROUND(I164*H164,2)</f>
        <v>0</v>
      </c>
      <c r="BL164" s="18" t="s">
        <v>528</v>
      </c>
      <c r="BM164" s="265" t="s">
        <v>4548</v>
      </c>
    </row>
    <row r="165" spans="1:51" s="14" customFormat="1" ht="12">
      <c r="A165" s="14"/>
      <c r="B165" s="277"/>
      <c r="C165" s="278"/>
      <c r="D165" s="268" t="s">
        <v>236</v>
      </c>
      <c r="E165" s="279" t="s">
        <v>1</v>
      </c>
      <c r="F165" s="280" t="s">
        <v>4549</v>
      </c>
      <c r="G165" s="278"/>
      <c r="H165" s="281">
        <v>0.13</v>
      </c>
      <c r="I165" s="282"/>
      <c r="J165" s="278"/>
      <c r="K165" s="278"/>
      <c r="L165" s="283"/>
      <c r="M165" s="284"/>
      <c r="N165" s="285"/>
      <c r="O165" s="285"/>
      <c r="P165" s="285"/>
      <c r="Q165" s="285"/>
      <c r="R165" s="285"/>
      <c r="S165" s="285"/>
      <c r="T165" s="28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7" t="s">
        <v>236</v>
      </c>
      <c r="AU165" s="287" t="s">
        <v>89</v>
      </c>
      <c r="AV165" s="14" t="s">
        <v>89</v>
      </c>
      <c r="AW165" s="14" t="s">
        <v>34</v>
      </c>
      <c r="AX165" s="14" t="s">
        <v>81</v>
      </c>
      <c r="AY165" s="287" t="s">
        <v>211</v>
      </c>
    </row>
    <row r="166" spans="1:51" s="14" customFormat="1" ht="12">
      <c r="A166" s="14"/>
      <c r="B166" s="277"/>
      <c r="C166" s="278"/>
      <c r="D166" s="268" t="s">
        <v>236</v>
      </c>
      <c r="E166" s="279" t="s">
        <v>1</v>
      </c>
      <c r="F166" s="280" t="s">
        <v>4550</v>
      </c>
      <c r="G166" s="278"/>
      <c r="H166" s="281">
        <v>0.05</v>
      </c>
      <c r="I166" s="282"/>
      <c r="J166" s="278"/>
      <c r="K166" s="278"/>
      <c r="L166" s="283"/>
      <c r="M166" s="284"/>
      <c r="N166" s="285"/>
      <c r="O166" s="285"/>
      <c r="P166" s="285"/>
      <c r="Q166" s="285"/>
      <c r="R166" s="285"/>
      <c r="S166" s="285"/>
      <c r="T166" s="28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87" t="s">
        <v>236</v>
      </c>
      <c r="AU166" s="287" t="s">
        <v>89</v>
      </c>
      <c r="AV166" s="14" t="s">
        <v>89</v>
      </c>
      <c r="AW166" s="14" t="s">
        <v>34</v>
      </c>
      <c r="AX166" s="14" t="s">
        <v>81</v>
      </c>
      <c r="AY166" s="287" t="s">
        <v>211</v>
      </c>
    </row>
    <row r="167" spans="1:51" s="15" customFormat="1" ht="12">
      <c r="A167" s="15"/>
      <c r="B167" s="295"/>
      <c r="C167" s="296"/>
      <c r="D167" s="268" t="s">
        <v>236</v>
      </c>
      <c r="E167" s="297" t="s">
        <v>1</v>
      </c>
      <c r="F167" s="298" t="s">
        <v>438</v>
      </c>
      <c r="G167" s="296"/>
      <c r="H167" s="299">
        <v>0.18</v>
      </c>
      <c r="I167" s="300"/>
      <c r="J167" s="296"/>
      <c r="K167" s="296"/>
      <c r="L167" s="301"/>
      <c r="M167" s="302"/>
      <c r="N167" s="303"/>
      <c r="O167" s="303"/>
      <c r="P167" s="303"/>
      <c r="Q167" s="303"/>
      <c r="R167" s="303"/>
      <c r="S167" s="303"/>
      <c r="T167" s="304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305" t="s">
        <v>236</v>
      </c>
      <c r="AU167" s="305" t="s">
        <v>89</v>
      </c>
      <c r="AV167" s="15" t="s">
        <v>100</v>
      </c>
      <c r="AW167" s="15" t="s">
        <v>34</v>
      </c>
      <c r="AX167" s="15" t="s">
        <v>87</v>
      </c>
      <c r="AY167" s="305" t="s">
        <v>211</v>
      </c>
    </row>
    <row r="168" spans="1:65" s="2" customFormat="1" ht="24.15" customHeight="1">
      <c r="A168" s="41"/>
      <c r="B168" s="42"/>
      <c r="C168" s="253" t="s">
        <v>492</v>
      </c>
      <c r="D168" s="253" t="s">
        <v>214</v>
      </c>
      <c r="E168" s="254" t="s">
        <v>4551</v>
      </c>
      <c r="F168" s="255" t="s">
        <v>4552</v>
      </c>
      <c r="G168" s="256" t="s">
        <v>307</v>
      </c>
      <c r="H168" s="257">
        <v>13</v>
      </c>
      <c r="I168" s="258"/>
      <c r="J168" s="259">
        <f>ROUND(I168*H168,2)</f>
        <v>0</v>
      </c>
      <c r="K168" s="260"/>
      <c r="L168" s="44"/>
      <c r="M168" s="261" t="s">
        <v>1</v>
      </c>
      <c r="N168" s="262" t="s">
        <v>46</v>
      </c>
      <c r="O168" s="94"/>
      <c r="P168" s="263">
        <f>O168*H168</f>
        <v>0</v>
      </c>
      <c r="Q168" s="263">
        <v>0</v>
      </c>
      <c r="R168" s="263">
        <f>Q168*H168</f>
        <v>0</v>
      </c>
      <c r="S168" s="263">
        <v>0</v>
      </c>
      <c r="T168" s="264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65" t="s">
        <v>528</v>
      </c>
      <c r="AT168" s="265" t="s">
        <v>214</v>
      </c>
      <c r="AU168" s="265" t="s">
        <v>89</v>
      </c>
      <c r="AY168" s="18" t="s">
        <v>211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8" t="s">
        <v>87</v>
      </c>
      <c r="BK168" s="155">
        <f>ROUND(I168*H168,2)</f>
        <v>0</v>
      </c>
      <c r="BL168" s="18" t="s">
        <v>528</v>
      </c>
      <c r="BM168" s="265" t="s">
        <v>4553</v>
      </c>
    </row>
    <row r="169" spans="1:51" s="14" customFormat="1" ht="12">
      <c r="A169" s="14"/>
      <c r="B169" s="277"/>
      <c r="C169" s="278"/>
      <c r="D169" s="268" t="s">
        <v>236</v>
      </c>
      <c r="E169" s="279" t="s">
        <v>4438</v>
      </c>
      <c r="F169" s="280" t="s">
        <v>4554</v>
      </c>
      <c r="G169" s="278"/>
      <c r="H169" s="281">
        <v>13</v>
      </c>
      <c r="I169" s="282"/>
      <c r="J169" s="278"/>
      <c r="K169" s="278"/>
      <c r="L169" s="283"/>
      <c r="M169" s="284"/>
      <c r="N169" s="285"/>
      <c r="O169" s="285"/>
      <c r="P169" s="285"/>
      <c r="Q169" s="285"/>
      <c r="R169" s="285"/>
      <c r="S169" s="285"/>
      <c r="T169" s="28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87" t="s">
        <v>236</v>
      </c>
      <c r="AU169" s="287" t="s">
        <v>89</v>
      </c>
      <c r="AV169" s="14" t="s">
        <v>89</v>
      </c>
      <c r="AW169" s="14" t="s">
        <v>34</v>
      </c>
      <c r="AX169" s="14" t="s">
        <v>87</v>
      </c>
      <c r="AY169" s="287" t="s">
        <v>211</v>
      </c>
    </row>
    <row r="170" spans="1:65" s="2" customFormat="1" ht="24.15" customHeight="1">
      <c r="A170" s="41"/>
      <c r="B170" s="42"/>
      <c r="C170" s="317" t="s">
        <v>500</v>
      </c>
      <c r="D170" s="317" t="s">
        <v>589</v>
      </c>
      <c r="E170" s="318" t="s">
        <v>4555</v>
      </c>
      <c r="F170" s="319" t="s">
        <v>4556</v>
      </c>
      <c r="G170" s="320" t="s">
        <v>332</v>
      </c>
      <c r="H170" s="321">
        <v>0.13</v>
      </c>
      <c r="I170" s="322"/>
      <c r="J170" s="323">
        <f>ROUND(I170*H170,2)</f>
        <v>0</v>
      </c>
      <c r="K170" s="324"/>
      <c r="L170" s="325"/>
      <c r="M170" s="326" t="s">
        <v>1</v>
      </c>
      <c r="N170" s="327" t="s">
        <v>46</v>
      </c>
      <c r="O170" s="94"/>
      <c r="P170" s="263">
        <f>O170*H170</f>
        <v>0</v>
      </c>
      <c r="Q170" s="263">
        <v>0.44</v>
      </c>
      <c r="R170" s="263">
        <f>Q170*H170</f>
        <v>0.0572</v>
      </c>
      <c r="S170" s="263">
        <v>0</v>
      </c>
      <c r="T170" s="264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65" t="s">
        <v>634</v>
      </c>
      <c r="AT170" s="265" t="s">
        <v>589</v>
      </c>
      <c r="AU170" s="265" t="s">
        <v>89</v>
      </c>
      <c r="AY170" s="18" t="s">
        <v>211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8" t="s">
        <v>87</v>
      </c>
      <c r="BK170" s="155">
        <f>ROUND(I170*H170,2)</f>
        <v>0</v>
      </c>
      <c r="BL170" s="18" t="s">
        <v>528</v>
      </c>
      <c r="BM170" s="265" t="s">
        <v>4557</v>
      </c>
    </row>
    <row r="171" spans="1:51" s="14" customFormat="1" ht="12">
      <c r="A171" s="14"/>
      <c r="B171" s="277"/>
      <c r="C171" s="278"/>
      <c r="D171" s="268" t="s">
        <v>236</v>
      </c>
      <c r="E171" s="279" t="s">
        <v>1</v>
      </c>
      <c r="F171" s="280" t="s">
        <v>4549</v>
      </c>
      <c r="G171" s="278"/>
      <c r="H171" s="281">
        <v>0.13</v>
      </c>
      <c r="I171" s="282"/>
      <c r="J171" s="278"/>
      <c r="K171" s="278"/>
      <c r="L171" s="283"/>
      <c r="M171" s="284"/>
      <c r="N171" s="285"/>
      <c r="O171" s="285"/>
      <c r="P171" s="285"/>
      <c r="Q171" s="285"/>
      <c r="R171" s="285"/>
      <c r="S171" s="285"/>
      <c r="T171" s="28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87" t="s">
        <v>236</v>
      </c>
      <c r="AU171" s="287" t="s">
        <v>89</v>
      </c>
      <c r="AV171" s="14" t="s">
        <v>89</v>
      </c>
      <c r="AW171" s="14" t="s">
        <v>34</v>
      </c>
      <c r="AX171" s="14" t="s">
        <v>87</v>
      </c>
      <c r="AY171" s="287" t="s">
        <v>211</v>
      </c>
    </row>
    <row r="172" spans="1:65" s="2" customFormat="1" ht="24.15" customHeight="1">
      <c r="A172" s="41"/>
      <c r="B172" s="42"/>
      <c r="C172" s="253" t="s">
        <v>504</v>
      </c>
      <c r="D172" s="253" t="s">
        <v>214</v>
      </c>
      <c r="E172" s="254" t="s">
        <v>4558</v>
      </c>
      <c r="F172" s="255" t="s">
        <v>4559</v>
      </c>
      <c r="G172" s="256" t="s">
        <v>269</v>
      </c>
      <c r="H172" s="257">
        <v>6.2</v>
      </c>
      <c r="I172" s="258"/>
      <c r="J172" s="259">
        <f>ROUND(I172*H172,2)</f>
        <v>0</v>
      </c>
      <c r="K172" s="260"/>
      <c r="L172" s="44"/>
      <c r="M172" s="261" t="s">
        <v>1</v>
      </c>
      <c r="N172" s="262" t="s">
        <v>46</v>
      </c>
      <c r="O172" s="94"/>
      <c r="P172" s="263">
        <f>O172*H172</f>
        <v>0</v>
      </c>
      <c r="Q172" s="263">
        <v>0.01157</v>
      </c>
      <c r="R172" s="263">
        <f>Q172*H172</f>
        <v>0.071734</v>
      </c>
      <c r="S172" s="263">
        <v>0</v>
      </c>
      <c r="T172" s="264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5" t="s">
        <v>528</v>
      </c>
      <c r="AT172" s="265" t="s">
        <v>214</v>
      </c>
      <c r="AU172" s="265" t="s">
        <v>89</v>
      </c>
      <c r="AY172" s="18" t="s">
        <v>211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8" t="s">
        <v>87</v>
      </c>
      <c r="BK172" s="155">
        <f>ROUND(I172*H172,2)</f>
        <v>0</v>
      </c>
      <c r="BL172" s="18" t="s">
        <v>528</v>
      </c>
      <c r="BM172" s="265" t="s">
        <v>4560</v>
      </c>
    </row>
    <row r="173" spans="1:51" s="14" customFormat="1" ht="12">
      <c r="A173" s="14"/>
      <c r="B173" s="277"/>
      <c r="C173" s="278"/>
      <c r="D173" s="268" t="s">
        <v>236</v>
      </c>
      <c r="E173" s="279" t="s">
        <v>4511</v>
      </c>
      <c r="F173" s="280" t="s">
        <v>4561</v>
      </c>
      <c r="G173" s="278"/>
      <c r="H173" s="281">
        <v>6.2</v>
      </c>
      <c r="I173" s="282"/>
      <c r="J173" s="278"/>
      <c r="K173" s="278"/>
      <c r="L173" s="283"/>
      <c r="M173" s="284"/>
      <c r="N173" s="285"/>
      <c r="O173" s="285"/>
      <c r="P173" s="285"/>
      <c r="Q173" s="285"/>
      <c r="R173" s="285"/>
      <c r="S173" s="285"/>
      <c r="T173" s="28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87" t="s">
        <v>236</v>
      </c>
      <c r="AU173" s="287" t="s">
        <v>89</v>
      </c>
      <c r="AV173" s="14" t="s">
        <v>89</v>
      </c>
      <c r="AW173" s="14" t="s">
        <v>34</v>
      </c>
      <c r="AX173" s="14" t="s">
        <v>87</v>
      </c>
      <c r="AY173" s="287" t="s">
        <v>211</v>
      </c>
    </row>
    <row r="174" spans="1:65" s="2" customFormat="1" ht="16.5" customHeight="1">
      <c r="A174" s="41"/>
      <c r="B174" s="42"/>
      <c r="C174" s="253" t="s">
        <v>8</v>
      </c>
      <c r="D174" s="253" t="s">
        <v>214</v>
      </c>
      <c r="E174" s="254" t="s">
        <v>4562</v>
      </c>
      <c r="F174" s="255" t="s">
        <v>4563</v>
      </c>
      <c r="G174" s="256" t="s">
        <v>307</v>
      </c>
      <c r="H174" s="257">
        <v>20.7</v>
      </c>
      <c r="I174" s="258"/>
      <c r="J174" s="259">
        <f>ROUND(I174*H174,2)</f>
        <v>0</v>
      </c>
      <c r="K174" s="260"/>
      <c r="L174" s="44"/>
      <c r="M174" s="261" t="s">
        <v>1</v>
      </c>
      <c r="N174" s="262" t="s">
        <v>46</v>
      </c>
      <c r="O174" s="94"/>
      <c r="P174" s="263">
        <f>O174*H174</f>
        <v>0</v>
      </c>
      <c r="Q174" s="263">
        <v>2E-05</v>
      </c>
      <c r="R174" s="263">
        <f>Q174*H174</f>
        <v>0.00041400000000000003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528</v>
      </c>
      <c r="AT174" s="265" t="s">
        <v>214</v>
      </c>
      <c r="AU174" s="265" t="s">
        <v>89</v>
      </c>
      <c r="AY174" s="18" t="s">
        <v>211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87</v>
      </c>
      <c r="BK174" s="155">
        <f>ROUND(I174*H174,2)</f>
        <v>0</v>
      </c>
      <c r="BL174" s="18" t="s">
        <v>528</v>
      </c>
      <c r="BM174" s="265" t="s">
        <v>4564</v>
      </c>
    </row>
    <row r="175" spans="1:51" s="14" customFormat="1" ht="12">
      <c r="A175" s="14"/>
      <c r="B175" s="277"/>
      <c r="C175" s="278"/>
      <c r="D175" s="268" t="s">
        <v>236</v>
      </c>
      <c r="E175" s="279" t="s">
        <v>1</v>
      </c>
      <c r="F175" s="280" t="s">
        <v>4565</v>
      </c>
      <c r="G175" s="278"/>
      <c r="H175" s="281">
        <v>20.7</v>
      </c>
      <c r="I175" s="282"/>
      <c r="J175" s="278"/>
      <c r="K175" s="278"/>
      <c r="L175" s="283"/>
      <c r="M175" s="284"/>
      <c r="N175" s="285"/>
      <c r="O175" s="285"/>
      <c r="P175" s="285"/>
      <c r="Q175" s="285"/>
      <c r="R175" s="285"/>
      <c r="S175" s="285"/>
      <c r="T175" s="28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87" t="s">
        <v>236</v>
      </c>
      <c r="AU175" s="287" t="s">
        <v>89</v>
      </c>
      <c r="AV175" s="14" t="s">
        <v>89</v>
      </c>
      <c r="AW175" s="14" t="s">
        <v>34</v>
      </c>
      <c r="AX175" s="14" t="s">
        <v>87</v>
      </c>
      <c r="AY175" s="287" t="s">
        <v>211</v>
      </c>
    </row>
    <row r="176" spans="1:65" s="2" customFormat="1" ht="16.5" customHeight="1">
      <c r="A176" s="41"/>
      <c r="B176" s="42"/>
      <c r="C176" s="317" t="s">
        <v>528</v>
      </c>
      <c r="D176" s="317" t="s">
        <v>589</v>
      </c>
      <c r="E176" s="318" t="s">
        <v>4566</v>
      </c>
      <c r="F176" s="319" t="s">
        <v>4567</v>
      </c>
      <c r="G176" s="320" t="s">
        <v>332</v>
      </c>
      <c r="H176" s="321">
        <v>0.05</v>
      </c>
      <c r="I176" s="322"/>
      <c r="J176" s="323">
        <f>ROUND(I176*H176,2)</f>
        <v>0</v>
      </c>
      <c r="K176" s="324"/>
      <c r="L176" s="325"/>
      <c r="M176" s="326" t="s">
        <v>1</v>
      </c>
      <c r="N176" s="327" t="s">
        <v>46</v>
      </c>
      <c r="O176" s="94"/>
      <c r="P176" s="263">
        <f>O176*H176</f>
        <v>0</v>
      </c>
      <c r="Q176" s="263">
        <v>0.55</v>
      </c>
      <c r="R176" s="263">
        <f>Q176*H176</f>
        <v>0.027500000000000004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634</v>
      </c>
      <c r="AT176" s="265" t="s">
        <v>589</v>
      </c>
      <c r="AU176" s="265" t="s">
        <v>89</v>
      </c>
      <c r="AY176" s="18" t="s">
        <v>211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87</v>
      </c>
      <c r="BK176" s="155">
        <f>ROUND(I176*H176,2)</f>
        <v>0</v>
      </c>
      <c r="BL176" s="18" t="s">
        <v>528</v>
      </c>
      <c r="BM176" s="265" t="s">
        <v>4568</v>
      </c>
    </row>
    <row r="177" spans="1:51" s="14" customFormat="1" ht="12">
      <c r="A177" s="14"/>
      <c r="B177" s="277"/>
      <c r="C177" s="278"/>
      <c r="D177" s="268" t="s">
        <v>236</v>
      </c>
      <c r="E177" s="279" t="s">
        <v>1</v>
      </c>
      <c r="F177" s="280" t="s">
        <v>4550</v>
      </c>
      <c r="G177" s="278"/>
      <c r="H177" s="281">
        <v>0.05</v>
      </c>
      <c r="I177" s="282"/>
      <c r="J177" s="278"/>
      <c r="K177" s="278"/>
      <c r="L177" s="283"/>
      <c r="M177" s="284"/>
      <c r="N177" s="285"/>
      <c r="O177" s="285"/>
      <c r="P177" s="285"/>
      <c r="Q177" s="285"/>
      <c r="R177" s="285"/>
      <c r="S177" s="285"/>
      <c r="T177" s="28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87" t="s">
        <v>236</v>
      </c>
      <c r="AU177" s="287" t="s">
        <v>89</v>
      </c>
      <c r="AV177" s="14" t="s">
        <v>89</v>
      </c>
      <c r="AW177" s="14" t="s">
        <v>34</v>
      </c>
      <c r="AX177" s="14" t="s">
        <v>87</v>
      </c>
      <c r="AY177" s="287" t="s">
        <v>211</v>
      </c>
    </row>
    <row r="178" spans="1:65" s="2" customFormat="1" ht="24.15" customHeight="1">
      <c r="A178" s="41"/>
      <c r="B178" s="42"/>
      <c r="C178" s="253" t="s">
        <v>533</v>
      </c>
      <c r="D178" s="253" t="s">
        <v>214</v>
      </c>
      <c r="E178" s="254" t="s">
        <v>4569</v>
      </c>
      <c r="F178" s="255" t="s">
        <v>4570</v>
      </c>
      <c r="G178" s="256" t="s">
        <v>269</v>
      </c>
      <c r="H178" s="257">
        <v>6.2</v>
      </c>
      <c r="I178" s="258"/>
      <c r="J178" s="259">
        <f>ROUND(I178*H178,2)</f>
        <v>0</v>
      </c>
      <c r="K178" s="260"/>
      <c r="L178" s="44"/>
      <c r="M178" s="261" t="s">
        <v>1</v>
      </c>
      <c r="N178" s="262" t="s">
        <v>46</v>
      </c>
      <c r="O178" s="94"/>
      <c r="P178" s="263">
        <f>O178*H178</f>
        <v>0</v>
      </c>
      <c r="Q178" s="263">
        <v>0.01089</v>
      </c>
      <c r="R178" s="263">
        <f>Q178*H178</f>
        <v>0.06751800000000001</v>
      </c>
      <c r="S178" s="263">
        <v>0</v>
      </c>
      <c r="T178" s="264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5" t="s">
        <v>528</v>
      </c>
      <c r="AT178" s="265" t="s">
        <v>214</v>
      </c>
      <c r="AU178" s="265" t="s">
        <v>89</v>
      </c>
      <c r="AY178" s="18" t="s">
        <v>211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8" t="s">
        <v>87</v>
      </c>
      <c r="BK178" s="155">
        <f>ROUND(I178*H178,2)</f>
        <v>0</v>
      </c>
      <c r="BL178" s="18" t="s">
        <v>528</v>
      </c>
      <c r="BM178" s="265" t="s">
        <v>4571</v>
      </c>
    </row>
    <row r="179" spans="1:51" s="14" customFormat="1" ht="12">
      <c r="A179" s="14"/>
      <c r="B179" s="277"/>
      <c r="C179" s="278"/>
      <c r="D179" s="268" t="s">
        <v>236</v>
      </c>
      <c r="E179" s="279" t="s">
        <v>1</v>
      </c>
      <c r="F179" s="280" t="s">
        <v>4511</v>
      </c>
      <c r="G179" s="278"/>
      <c r="H179" s="281">
        <v>6.2</v>
      </c>
      <c r="I179" s="282"/>
      <c r="J179" s="278"/>
      <c r="K179" s="278"/>
      <c r="L179" s="283"/>
      <c r="M179" s="284"/>
      <c r="N179" s="285"/>
      <c r="O179" s="285"/>
      <c r="P179" s="285"/>
      <c r="Q179" s="285"/>
      <c r="R179" s="285"/>
      <c r="S179" s="285"/>
      <c r="T179" s="28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87" t="s">
        <v>236</v>
      </c>
      <c r="AU179" s="287" t="s">
        <v>89</v>
      </c>
      <c r="AV179" s="14" t="s">
        <v>89</v>
      </c>
      <c r="AW179" s="14" t="s">
        <v>34</v>
      </c>
      <c r="AX179" s="14" t="s">
        <v>87</v>
      </c>
      <c r="AY179" s="287" t="s">
        <v>211</v>
      </c>
    </row>
    <row r="180" spans="1:65" s="2" customFormat="1" ht="24.15" customHeight="1">
      <c r="A180" s="41"/>
      <c r="B180" s="42"/>
      <c r="C180" s="253" t="s">
        <v>537</v>
      </c>
      <c r="D180" s="253" t="s">
        <v>214</v>
      </c>
      <c r="E180" s="254" t="s">
        <v>1508</v>
      </c>
      <c r="F180" s="255" t="s">
        <v>4395</v>
      </c>
      <c r="G180" s="256" t="s">
        <v>507</v>
      </c>
      <c r="H180" s="257">
        <v>0.225</v>
      </c>
      <c r="I180" s="258"/>
      <c r="J180" s="259">
        <f>ROUND(I180*H180,2)</f>
        <v>0</v>
      </c>
      <c r="K180" s="260"/>
      <c r="L180" s="44"/>
      <c r="M180" s="261" t="s">
        <v>1</v>
      </c>
      <c r="N180" s="262" t="s">
        <v>46</v>
      </c>
      <c r="O180" s="94"/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4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5" t="s">
        <v>528</v>
      </c>
      <c r="AT180" s="265" t="s">
        <v>214</v>
      </c>
      <c r="AU180" s="265" t="s">
        <v>89</v>
      </c>
      <c r="AY180" s="18" t="s">
        <v>211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87</v>
      </c>
      <c r="BK180" s="155">
        <f>ROUND(I180*H180,2)</f>
        <v>0</v>
      </c>
      <c r="BL180" s="18" t="s">
        <v>528</v>
      </c>
      <c r="BM180" s="265" t="s">
        <v>4572</v>
      </c>
    </row>
    <row r="181" spans="1:65" s="2" customFormat="1" ht="24.15" customHeight="1">
      <c r="A181" s="41"/>
      <c r="B181" s="42"/>
      <c r="C181" s="253" t="s">
        <v>547</v>
      </c>
      <c r="D181" s="253" t="s">
        <v>214</v>
      </c>
      <c r="E181" s="254" t="s">
        <v>1512</v>
      </c>
      <c r="F181" s="255" t="s">
        <v>1513</v>
      </c>
      <c r="G181" s="256" t="s">
        <v>507</v>
      </c>
      <c r="H181" s="257">
        <v>0.675</v>
      </c>
      <c r="I181" s="258"/>
      <c r="J181" s="259">
        <f>ROUND(I181*H181,2)</f>
        <v>0</v>
      </c>
      <c r="K181" s="260"/>
      <c r="L181" s="44"/>
      <c r="M181" s="261" t="s">
        <v>1</v>
      </c>
      <c r="N181" s="262" t="s">
        <v>46</v>
      </c>
      <c r="O181" s="94"/>
      <c r="P181" s="263">
        <f>O181*H181</f>
        <v>0</v>
      </c>
      <c r="Q181" s="263">
        <v>0</v>
      </c>
      <c r="R181" s="263">
        <f>Q181*H181</f>
        <v>0</v>
      </c>
      <c r="S181" s="263">
        <v>0</v>
      </c>
      <c r="T181" s="264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5" t="s">
        <v>528</v>
      </c>
      <c r="AT181" s="265" t="s">
        <v>214</v>
      </c>
      <c r="AU181" s="265" t="s">
        <v>89</v>
      </c>
      <c r="AY181" s="18" t="s">
        <v>211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87</v>
      </c>
      <c r="BK181" s="155">
        <f>ROUND(I181*H181,2)</f>
        <v>0</v>
      </c>
      <c r="BL181" s="18" t="s">
        <v>528</v>
      </c>
      <c r="BM181" s="265" t="s">
        <v>4573</v>
      </c>
    </row>
    <row r="182" spans="1:51" s="14" customFormat="1" ht="12">
      <c r="A182" s="14"/>
      <c r="B182" s="277"/>
      <c r="C182" s="278"/>
      <c r="D182" s="268" t="s">
        <v>236</v>
      </c>
      <c r="E182" s="278"/>
      <c r="F182" s="280" t="s">
        <v>4574</v>
      </c>
      <c r="G182" s="278"/>
      <c r="H182" s="281">
        <v>0.675</v>
      </c>
      <c r="I182" s="282"/>
      <c r="J182" s="278"/>
      <c r="K182" s="278"/>
      <c r="L182" s="283"/>
      <c r="M182" s="284"/>
      <c r="N182" s="285"/>
      <c r="O182" s="285"/>
      <c r="P182" s="285"/>
      <c r="Q182" s="285"/>
      <c r="R182" s="285"/>
      <c r="S182" s="285"/>
      <c r="T182" s="28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7" t="s">
        <v>236</v>
      </c>
      <c r="AU182" s="287" t="s">
        <v>89</v>
      </c>
      <c r="AV182" s="14" t="s">
        <v>89</v>
      </c>
      <c r="AW182" s="14" t="s">
        <v>4</v>
      </c>
      <c r="AX182" s="14" t="s">
        <v>87</v>
      </c>
      <c r="AY182" s="287" t="s">
        <v>211</v>
      </c>
    </row>
    <row r="183" spans="1:63" s="12" customFormat="1" ht="22.8" customHeight="1">
      <c r="A183" s="12"/>
      <c r="B183" s="237"/>
      <c r="C183" s="238"/>
      <c r="D183" s="239" t="s">
        <v>80</v>
      </c>
      <c r="E183" s="251" t="s">
        <v>1515</v>
      </c>
      <c r="F183" s="251" t="s">
        <v>1516</v>
      </c>
      <c r="G183" s="238"/>
      <c r="H183" s="238"/>
      <c r="I183" s="241"/>
      <c r="J183" s="252">
        <f>BK183</f>
        <v>0</v>
      </c>
      <c r="K183" s="238"/>
      <c r="L183" s="243"/>
      <c r="M183" s="244"/>
      <c r="N183" s="245"/>
      <c r="O183" s="245"/>
      <c r="P183" s="246">
        <f>SUM(P184:P191)</f>
        <v>0</v>
      </c>
      <c r="Q183" s="245"/>
      <c r="R183" s="246">
        <f>SUM(R184:R191)</f>
        <v>0.02008656</v>
      </c>
      <c r="S183" s="245"/>
      <c r="T183" s="247">
        <f>SUM(T184:T191)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48" t="s">
        <v>89</v>
      </c>
      <c r="AT183" s="249" t="s">
        <v>80</v>
      </c>
      <c r="AU183" s="249" t="s">
        <v>87</v>
      </c>
      <c r="AY183" s="248" t="s">
        <v>211</v>
      </c>
      <c r="BK183" s="250">
        <f>SUM(BK184:BK191)</f>
        <v>0</v>
      </c>
    </row>
    <row r="184" spans="1:65" s="2" customFormat="1" ht="16.5" customHeight="1">
      <c r="A184" s="41"/>
      <c r="B184" s="42"/>
      <c r="C184" s="253" t="s">
        <v>553</v>
      </c>
      <c r="D184" s="253" t="s">
        <v>214</v>
      </c>
      <c r="E184" s="254" t="s">
        <v>4575</v>
      </c>
      <c r="F184" s="255" t="s">
        <v>4576</v>
      </c>
      <c r="G184" s="256" t="s">
        <v>269</v>
      </c>
      <c r="H184" s="257">
        <v>6.2</v>
      </c>
      <c r="I184" s="258"/>
      <c r="J184" s="259">
        <f>ROUND(I184*H184,2)</f>
        <v>0</v>
      </c>
      <c r="K184" s="260"/>
      <c r="L184" s="44"/>
      <c r="M184" s="261" t="s">
        <v>1</v>
      </c>
      <c r="N184" s="262" t="s">
        <v>46</v>
      </c>
      <c r="O184" s="94"/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4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5" t="s">
        <v>528</v>
      </c>
      <c r="AT184" s="265" t="s">
        <v>214</v>
      </c>
      <c r="AU184" s="265" t="s">
        <v>89</v>
      </c>
      <c r="AY184" s="18" t="s">
        <v>211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87</v>
      </c>
      <c r="BK184" s="155">
        <f>ROUND(I184*H184,2)</f>
        <v>0</v>
      </c>
      <c r="BL184" s="18" t="s">
        <v>528</v>
      </c>
      <c r="BM184" s="265" t="s">
        <v>4577</v>
      </c>
    </row>
    <row r="185" spans="1:51" s="14" customFormat="1" ht="12">
      <c r="A185" s="14"/>
      <c r="B185" s="277"/>
      <c r="C185" s="278"/>
      <c r="D185" s="268" t="s">
        <v>236</v>
      </c>
      <c r="E185" s="279" t="s">
        <v>1</v>
      </c>
      <c r="F185" s="280" t="s">
        <v>4511</v>
      </c>
      <c r="G185" s="278"/>
      <c r="H185" s="281">
        <v>6.2</v>
      </c>
      <c r="I185" s="282"/>
      <c r="J185" s="278"/>
      <c r="K185" s="278"/>
      <c r="L185" s="283"/>
      <c r="M185" s="284"/>
      <c r="N185" s="285"/>
      <c r="O185" s="285"/>
      <c r="P185" s="285"/>
      <c r="Q185" s="285"/>
      <c r="R185" s="285"/>
      <c r="S185" s="285"/>
      <c r="T185" s="286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87" t="s">
        <v>236</v>
      </c>
      <c r="AU185" s="287" t="s">
        <v>89</v>
      </c>
      <c r="AV185" s="14" t="s">
        <v>89</v>
      </c>
      <c r="AW185" s="14" t="s">
        <v>34</v>
      </c>
      <c r="AX185" s="14" t="s">
        <v>87</v>
      </c>
      <c r="AY185" s="287" t="s">
        <v>211</v>
      </c>
    </row>
    <row r="186" spans="1:65" s="2" customFormat="1" ht="24.15" customHeight="1">
      <c r="A186" s="41"/>
      <c r="B186" s="42"/>
      <c r="C186" s="317" t="s">
        <v>7</v>
      </c>
      <c r="D186" s="317" t="s">
        <v>589</v>
      </c>
      <c r="E186" s="318" t="s">
        <v>4578</v>
      </c>
      <c r="F186" s="319" t="s">
        <v>4579</v>
      </c>
      <c r="G186" s="320" t="s">
        <v>269</v>
      </c>
      <c r="H186" s="321">
        <v>6.966</v>
      </c>
      <c r="I186" s="322"/>
      <c r="J186" s="323">
        <f>ROUND(I186*H186,2)</f>
        <v>0</v>
      </c>
      <c r="K186" s="324"/>
      <c r="L186" s="325"/>
      <c r="M186" s="326" t="s">
        <v>1</v>
      </c>
      <c r="N186" s="327" t="s">
        <v>46</v>
      </c>
      <c r="O186" s="94"/>
      <c r="P186" s="263">
        <f>O186*H186</f>
        <v>0</v>
      </c>
      <c r="Q186" s="263">
        <v>0.00016</v>
      </c>
      <c r="R186" s="263">
        <f>Q186*H186</f>
        <v>0.0011145600000000001</v>
      </c>
      <c r="S186" s="263">
        <v>0</v>
      </c>
      <c r="T186" s="264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5" t="s">
        <v>634</v>
      </c>
      <c r="AT186" s="265" t="s">
        <v>589</v>
      </c>
      <c r="AU186" s="265" t="s">
        <v>89</v>
      </c>
      <c r="AY186" s="18" t="s">
        <v>211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8" t="s">
        <v>87</v>
      </c>
      <c r="BK186" s="155">
        <f>ROUND(I186*H186,2)</f>
        <v>0</v>
      </c>
      <c r="BL186" s="18" t="s">
        <v>528</v>
      </c>
      <c r="BM186" s="265" t="s">
        <v>4580</v>
      </c>
    </row>
    <row r="187" spans="1:51" s="14" customFormat="1" ht="12">
      <c r="A187" s="14"/>
      <c r="B187" s="277"/>
      <c r="C187" s="278"/>
      <c r="D187" s="268" t="s">
        <v>236</v>
      </c>
      <c r="E187" s="278"/>
      <c r="F187" s="280" t="s">
        <v>4581</v>
      </c>
      <c r="G187" s="278"/>
      <c r="H187" s="281">
        <v>6.966</v>
      </c>
      <c r="I187" s="282"/>
      <c r="J187" s="278"/>
      <c r="K187" s="278"/>
      <c r="L187" s="283"/>
      <c r="M187" s="284"/>
      <c r="N187" s="285"/>
      <c r="O187" s="285"/>
      <c r="P187" s="285"/>
      <c r="Q187" s="285"/>
      <c r="R187" s="285"/>
      <c r="S187" s="285"/>
      <c r="T187" s="28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87" t="s">
        <v>236</v>
      </c>
      <c r="AU187" s="287" t="s">
        <v>89</v>
      </c>
      <c r="AV187" s="14" t="s">
        <v>89</v>
      </c>
      <c r="AW187" s="14" t="s">
        <v>4</v>
      </c>
      <c r="AX187" s="14" t="s">
        <v>87</v>
      </c>
      <c r="AY187" s="287" t="s">
        <v>211</v>
      </c>
    </row>
    <row r="188" spans="1:65" s="2" customFormat="1" ht="21.75" customHeight="1">
      <c r="A188" s="41"/>
      <c r="B188" s="42"/>
      <c r="C188" s="253" t="s">
        <v>570</v>
      </c>
      <c r="D188" s="253" t="s">
        <v>214</v>
      </c>
      <c r="E188" s="254" t="s">
        <v>4582</v>
      </c>
      <c r="F188" s="255" t="s">
        <v>4583</v>
      </c>
      <c r="G188" s="256" t="s">
        <v>269</v>
      </c>
      <c r="H188" s="257">
        <v>6.2</v>
      </c>
      <c r="I188" s="258"/>
      <c r="J188" s="259">
        <f>ROUND(I188*H188,2)</f>
        <v>0</v>
      </c>
      <c r="K188" s="260"/>
      <c r="L188" s="44"/>
      <c r="M188" s="261" t="s">
        <v>1</v>
      </c>
      <c r="N188" s="262" t="s">
        <v>46</v>
      </c>
      <c r="O188" s="94"/>
      <c r="P188" s="263">
        <f>O188*H188</f>
        <v>0</v>
      </c>
      <c r="Q188" s="263">
        <v>0</v>
      </c>
      <c r="R188" s="263">
        <f>Q188*H188</f>
        <v>0</v>
      </c>
      <c r="S188" s="263">
        <v>0</v>
      </c>
      <c r="T188" s="264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65" t="s">
        <v>528</v>
      </c>
      <c r="AT188" s="265" t="s">
        <v>214</v>
      </c>
      <c r="AU188" s="265" t="s">
        <v>89</v>
      </c>
      <c r="AY188" s="18" t="s">
        <v>211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8" t="s">
        <v>87</v>
      </c>
      <c r="BK188" s="155">
        <f>ROUND(I188*H188,2)</f>
        <v>0</v>
      </c>
      <c r="BL188" s="18" t="s">
        <v>528</v>
      </c>
      <c r="BM188" s="265" t="s">
        <v>4584</v>
      </c>
    </row>
    <row r="189" spans="1:65" s="2" customFormat="1" ht="24.15" customHeight="1">
      <c r="A189" s="41"/>
      <c r="B189" s="42"/>
      <c r="C189" s="317" t="s">
        <v>574</v>
      </c>
      <c r="D189" s="317" t="s">
        <v>589</v>
      </c>
      <c r="E189" s="318" t="s">
        <v>4585</v>
      </c>
      <c r="F189" s="319" t="s">
        <v>4586</v>
      </c>
      <c r="G189" s="320" t="s">
        <v>269</v>
      </c>
      <c r="H189" s="321">
        <v>6.324</v>
      </c>
      <c r="I189" s="322"/>
      <c r="J189" s="323">
        <f>ROUND(I189*H189,2)</f>
        <v>0</v>
      </c>
      <c r="K189" s="324"/>
      <c r="L189" s="325"/>
      <c r="M189" s="326" t="s">
        <v>1</v>
      </c>
      <c r="N189" s="327" t="s">
        <v>46</v>
      </c>
      <c r="O189" s="94"/>
      <c r="P189" s="263">
        <f>O189*H189</f>
        <v>0</v>
      </c>
      <c r="Q189" s="263">
        <v>0.003</v>
      </c>
      <c r="R189" s="263">
        <f>Q189*H189</f>
        <v>0.018972</v>
      </c>
      <c r="S189" s="263">
        <v>0</v>
      </c>
      <c r="T189" s="264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5" t="s">
        <v>634</v>
      </c>
      <c r="AT189" s="265" t="s">
        <v>589</v>
      </c>
      <c r="AU189" s="265" t="s">
        <v>89</v>
      </c>
      <c r="AY189" s="18" t="s">
        <v>211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87</v>
      </c>
      <c r="BK189" s="155">
        <f>ROUND(I189*H189,2)</f>
        <v>0</v>
      </c>
      <c r="BL189" s="18" t="s">
        <v>528</v>
      </c>
      <c r="BM189" s="265" t="s">
        <v>4587</v>
      </c>
    </row>
    <row r="190" spans="1:51" s="14" customFormat="1" ht="12">
      <c r="A190" s="14"/>
      <c r="B190" s="277"/>
      <c r="C190" s="278"/>
      <c r="D190" s="268" t="s">
        <v>236</v>
      </c>
      <c r="E190" s="278"/>
      <c r="F190" s="280" t="s">
        <v>4588</v>
      </c>
      <c r="G190" s="278"/>
      <c r="H190" s="281">
        <v>6.324</v>
      </c>
      <c r="I190" s="282"/>
      <c r="J190" s="278"/>
      <c r="K190" s="278"/>
      <c r="L190" s="283"/>
      <c r="M190" s="284"/>
      <c r="N190" s="285"/>
      <c r="O190" s="285"/>
      <c r="P190" s="285"/>
      <c r="Q190" s="285"/>
      <c r="R190" s="285"/>
      <c r="S190" s="285"/>
      <c r="T190" s="28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87" t="s">
        <v>236</v>
      </c>
      <c r="AU190" s="287" t="s">
        <v>89</v>
      </c>
      <c r="AV190" s="14" t="s">
        <v>89</v>
      </c>
      <c r="AW190" s="14" t="s">
        <v>4</v>
      </c>
      <c r="AX190" s="14" t="s">
        <v>87</v>
      </c>
      <c r="AY190" s="287" t="s">
        <v>211</v>
      </c>
    </row>
    <row r="191" spans="1:65" s="2" customFormat="1" ht="24.15" customHeight="1">
      <c r="A191" s="41"/>
      <c r="B191" s="42"/>
      <c r="C191" s="253" t="s">
        <v>581</v>
      </c>
      <c r="D191" s="253" t="s">
        <v>214</v>
      </c>
      <c r="E191" s="254" t="s">
        <v>1756</v>
      </c>
      <c r="F191" s="255" t="s">
        <v>4434</v>
      </c>
      <c r="G191" s="256" t="s">
        <v>507</v>
      </c>
      <c r="H191" s="257">
        <v>0.02</v>
      </c>
      <c r="I191" s="258"/>
      <c r="J191" s="259">
        <f>ROUND(I191*H191,2)</f>
        <v>0</v>
      </c>
      <c r="K191" s="260"/>
      <c r="L191" s="44"/>
      <c r="M191" s="288" t="s">
        <v>1</v>
      </c>
      <c r="N191" s="289" t="s">
        <v>46</v>
      </c>
      <c r="O191" s="290"/>
      <c r="P191" s="291">
        <f>O191*H191</f>
        <v>0</v>
      </c>
      <c r="Q191" s="291">
        <v>0</v>
      </c>
      <c r="R191" s="291">
        <f>Q191*H191</f>
        <v>0</v>
      </c>
      <c r="S191" s="291">
        <v>0</v>
      </c>
      <c r="T191" s="292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5" t="s">
        <v>528</v>
      </c>
      <c r="AT191" s="265" t="s">
        <v>214</v>
      </c>
      <c r="AU191" s="265" t="s">
        <v>89</v>
      </c>
      <c r="AY191" s="18" t="s">
        <v>211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8" t="s">
        <v>87</v>
      </c>
      <c r="BK191" s="155">
        <f>ROUND(I191*H191,2)</f>
        <v>0</v>
      </c>
      <c r="BL191" s="18" t="s">
        <v>528</v>
      </c>
      <c r="BM191" s="265" t="s">
        <v>4589</v>
      </c>
    </row>
    <row r="192" spans="1:31" s="2" customFormat="1" ht="6.95" customHeight="1">
      <c r="A192" s="41"/>
      <c r="B192" s="69"/>
      <c r="C192" s="70"/>
      <c r="D192" s="70"/>
      <c r="E192" s="70"/>
      <c r="F192" s="70"/>
      <c r="G192" s="70"/>
      <c r="H192" s="70"/>
      <c r="I192" s="70"/>
      <c r="J192" s="70"/>
      <c r="K192" s="70"/>
      <c r="L192" s="44"/>
      <c r="M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</row>
  </sheetData>
  <sheetProtection password="CC35" sheet="1" objects="1" scenarios="1" formatColumns="0" formatRows="0" autoFilter="0"/>
  <autoFilter ref="C137:K191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08:F108"/>
    <mergeCell ref="D109:F109"/>
    <mergeCell ref="D110:F110"/>
    <mergeCell ref="D111:F111"/>
    <mergeCell ref="D112:F112"/>
    <mergeCell ref="E124:H124"/>
    <mergeCell ref="E128:H128"/>
    <mergeCell ref="E126:H126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157</v>
      </c>
      <c r="AZ2" s="293" t="s">
        <v>4590</v>
      </c>
      <c r="BA2" s="293" t="s">
        <v>4591</v>
      </c>
      <c r="BB2" s="293" t="s">
        <v>269</v>
      </c>
      <c r="BC2" s="293" t="s">
        <v>4592</v>
      </c>
      <c r="BD2" s="293" t="s">
        <v>89</v>
      </c>
    </row>
    <row r="3" spans="2:5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  <c r="AZ3" s="293" t="s">
        <v>302</v>
      </c>
      <c r="BA3" s="293" t="s">
        <v>303</v>
      </c>
      <c r="BB3" s="293" t="s">
        <v>269</v>
      </c>
      <c r="BC3" s="293" t="s">
        <v>4592</v>
      </c>
      <c r="BD3" s="293" t="s">
        <v>89</v>
      </c>
    </row>
    <row r="4" spans="2:5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  <c r="AZ4" s="293" t="s">
        <v>4593</v>
      </c>
      <c r="BA4" s="293" t="s">
        <v>4594</v>
      </c>
      <c r="BB4" s="293" t="s">
        <v>307</v>
      </c>
      <c r="BC4" s="293" t="s">
        <v>4595</v>
      </c>
      <c r="BD4" s="293" t="s">
        <v>89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4353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4596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6. 9. 2021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16.5" customHeight="1">
      <c r="A31" s="171"/>
      <c r="B31" s="172"/>
      <c r="C31" s="171"/>
      <c r="D31" s="171"/>
      <c r="E31" s="173" t="s">
        <v>1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J112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ROUND((SUM(BE112:BE119)+SUM(BE143:BE216)),2)</f>
        <v>0</v>
      </c>
      <c r="G39" s="41"/>
      <c r="H39" s="41"/>
      <c r="I39" s="182">
        <v>0.21</v>
      </c>
      <c r="J39" s="181">
        <f>ROUND(((SUM(BE112:BE119)+SUM(BE143:BE216))*I39),2)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ROUND((SUM(BF112:BF119)+SUM(BF143:BF216)),2)</f>
        <v>0</v>
      </c>
      <c r="G40" s="41"/>
      <c r="H40" s="41"/>
      <c r="I40" s="182">
        <v>0.15</v>
      </c>
      <c r="J40" s="181">
        <f>ROUND(((SUM(BF112:BF119)+SUM(BF143:BF216))*I40),2)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ROUND((SUM(BG112:BG119)+SUM(BG143:BG216)),2)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ROUND((SUM(BH112:BH119)+SUM(BH143:BH216)),2)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ROUND((SUM(BI112:BI119)+SUM(BI143:BI216)),2)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4353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225 - Ostatní konstrukce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6. 9. 2021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J143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402</v>
      </c>
      <c r="E101" s="209"/>
      <c r="F101" s="209"/>
      <c r="G101" s="209"/>
      <c r="H101" s="209"/>
      <c r="I101" s="209"/>
      <c r="J101" s="210">
        <f>J144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404</v>
      </c>
      <c r="E102" s="214"/>
      <c r="F102" s="214"/>
      <c r="G102" s="214"/>
      <c r="H102" s="214"/>
      <c r="I102" s="214"/>
      <c r="J102" s="215">
        <f>J145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406</v>
      </c>
      <c r="E103" s="214"/>
      <c r="F103" s="214"/>
      <c r="G103" s="214"/>
      <c r="H103" s="214"/>
      <c r="I103" s="214"/>
      <c r="J103" s="215">
        <f>J167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2"/>
      <c r="C104" s="135"/>
      <c r="D104" s="213" t="s">
        <v>407</v>
      </c>
      <c r="E104" s="214"/>
      <c r="F104" s="214"/>
      <c r="G104" s="214"/>
      <c r="H104" s="214"/>
      <c r="I104" s="214"/>
      <c r="J104" s="215">
        <f>J175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2"/>
      <c r="C105" s="135"/>
      <c r="D105" s="213" t="s">
        <v>411</v>
      </c>
      <c r="E105" s="214"/>
      <c r="F105" s="214"/>
      <c r="G105" s="214"/>
      <c r="H105" s="214"/>
      <c r="I105" s="214"/>
      <c r="J105" s="215">
        <f>J179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2"/>
      <c r="C106" s="135"/>
      <c r="D106" s="213" t="s">
        <v>412</v>
      </c>
      <c r="E106" s="214"/>
      <c r="F106" s="214"/>
      <c r="G106" s="214"/>
      <c r="H106" s="214"/>
      <c r="I106" s="214"/>
      <c r="J106" s="215">
        <f>J183</f>
        <v>0</v>
      </c>
      <c r="K106" s="135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206"/>
      <c r="C107" s="207"/>
      <c r="D107" s="208" t="s">
        <v>413</v>
      </c>
      <c r="E107" s="209"/>
      <c r="F107" s="209"/>
      <c r="G107" s="209"/>
      <c r="H107" s="209"/>
      <c r="I107" s="209"/>
      <c r="J107" s="210">
        <f>J185</f>
        <v>0</v>
      </c>
      <c r="K107" s="207"/>
      <c r="L107" s="21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212"/>
      <c r="C108" s="135"/>
      <c r="D108" s="213" t="s">
        <v>414</v>
      </c>
      <c r="E108" s="214"/>
      <c r="F108" s="214"/>
      <c r="G108" s="214"/>
      <c r="H108" s="214"/>
      <c r="I108" s="214"/>
      <c r="J108" s="215">
        <f>J186</f>
        <v>0</v>
      </c>
      <c r="K108" s="135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2"/>
      <c r="C109" s="135"/>
      <c r="D109" s="213" t="s">
        <v>420</v>
      </c>
      <c r="E109" s="214"/>
      <c r="F109" s="214"/>
      <c r="G109" s="214"/>
      <c r="H109" s="214"/>
      <c r="I109" s="214"/>
      <c r="J109" s="215">
        <f>J199</f>
        <v>0</v>
      </c>
      <c r="K109" s="135"/>
      <c r="L109" s="21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41"/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66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</row>
    <row r="111" spans="1:31" s="2" customFormat="1" ht="6.95" customHeight="1">
      <c r="A111" s="41"/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66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</row>
    <row r="112" spans="1:31" s="2" customFormat="1" ht="29.25" customHeight="1">
      <c r="A112" s="41"/>
      <c r="B112" s="42"/>
      <c r="C112" s="205" t="s">
        <v>189</v>
      </c>
      <c r="D112" s="43"/>
      <c r="E112" s="43"/>
      <c r="F112" s="43"/>
      <c r="G112" s="43"/>
      <c r="H112" s="43"/>
      <c r="I112" s="43"/>
      <c r="J112" s="217">
        <f>ROUND(J113+J114+J115+J116+J117+J118,2)</f>
        <v>0</v>
      </c>
      <c r="K112" s="43"/>
      <c r="L112" s="66"/>
      <c r="N112" s="218" t="s">
        <v>45</v>
      </c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</row>
    <row r="113" spans="1:65" s="2" customFormat="1" ht="18" customHeight="1">
      <c r="A113" s="41"/>
      <c r="B113" s="42"/>
      <c r="C113" s="43"/>
      <c r="D113" s="156" t="s">
        <v>190</v>
      </c>
      <c r="E113" s="151"/>
      <c r="F113" s="151"/>
      <c r="G113" s="43"/>
      <c r="H113" s="43"/>
      <c r="I113" s="43"/>
      <c r="J113" s="152">
        <v>0</v>
      </c>
      <c r="K113" s="43"/>
      <c r="L113" s="219"/>
      <c r="M113" s="220"/>
      <c r="N113" s="221" t="s">
        <v>46</v>
      </c>
      <c r="O113" s="220"/>
      <c r="P113" s="220"/>
      <c r="Q113" s="220"/>
      <c r="R113" s="220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3" t="s">
        <v>104</v>
      </c>
      <c r="AZ113" s="220"/>
      <c r="BA113" s="220"/>
      <c r="BB113" s="220"/>
      <c r="BC113" s="220"/>
      <c r="BD113" s="220"/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223" t="s">
        <v>87</v>
      </c>
      <c r="BK113" s="220"/>
      <c r="BL113" s="220"/>
      <c r="BM113" s="220"/>
    </row>
    <row r="114" spans="1:65" s="2" customFormat="1" ht="18" customHeight="1">
      <c r="A114" s="41"/>
      <c r="B114" s="42"/>
      <c r="C114" s="43"/>
      <c r="D114" s="156" t="s">
        <v>191</v>
      </c>
      <c r="E114" s="151"/>
      <c r="F114" s="151"/>
      <c r="G114" s="43"/>
      <c r="H114" s="43"/>
      <c r="I114" s="43"/>
      <c r="J114" s="152">
        <v>0</v>
      </c>
      <c r="K114" s="43"/>
      <c r="L114" s="219"/>
      <c r="M114" s="220"/>
      <c r="N114" s="221" t="s">
        <v>46</v>
      </c>
      <c r="O114" s="220"/>
      <c r="P114" s="220"/>
      <c r="Q114" s="220"/>
      <c r="R114" s="220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0"/>
      <c r="AG114" s="220"/>
      <c r="AH114" s="220"/>
      <c r="AI114" s="220"/>
      <c r="AJ114" s="220"/>
      <c r="AK114" s="220"/>
      <c r="AL114" s="220"/>
      <c r="AM114" s="220"/>
      <c r="AN114" s="220"/>
      <c r="AO114" s="220"/>
      <c r="AP114" s="220"/>
      <c r="AQ114" s="220"/>
      <c r="AR114" s="220"/>
      <c r="AS114" s="220"/>
      <c r="AT114" s="220"/>
      <c r="AU114" s="220"/>
      <c r="AV114" s="220"/>
      <c r="AW114" s="220"/>
      <c r="AX114" s="220"/>
      <c r="AY114" s="223" t="s">
        <v>104</v>
      </c>
      <c r="AZ114" s="220"/>
      <c r="BA114" s="220"/>
      <c r="BB114" s="220"/>
      <c r="BC114" s="220"/>
      <c r="BD114" s="220"/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223" t="s">
        <v>87</v>
      </c>
      <c r="BK114" s="220"/>
      <c r="BL114" s="220"/>
      <c r="BM114" s="220"/>
    </row>
    <row r="115" spans="1:65" s="2" customFormat="1" ht="18" customHeight="1">
      <c r="A115" s="41"/>
      <c r="B115" s="42"/>
      <c r="C115" s="43"/>
      <c r="D115" s="156" t="s">
        <v>192</v>
      </c>
      <c r="E115" s="151"/>
      <c r="F115" s="151"/>
      <c r="G115" s="43"/>
      <c r="H115" s="43"/>
      <c r="I115" s="43"/>
      <c r="J115" s="152">
        <v>0</v>
      </c>
      <c r="K115" s="43"/>
      <c r="L115" s="219"/>
      <c r="M115" s="220"/>
      <c r="N115" s="221" t="s">
        <v>46</v>
      </c>
      <c r="O115" s="220"/>
      <c r="P115" s="220"/>
      <c r="Q115" s="220"/>
      <c r="R115" s="220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0"/>
      <c r="AG115" s="220"/>
      <c r="AH115" s="220"/>
      <c r="AI115" s="220"/>
      <c r="AJ115" s="220"/>
      <c r="AK115" s="220"/>
      <c r="AL115" s="220"/>
      <c r="AM115" s="220"/>
      <c r="AN115" s="220"/>
      <c r="AO115" s="220"/>
      <c r="AP115" s="220"/>
      <c r="AQ115" s="220"/>
      <c r="AR115" s="220"/>
      <c r="AS115" s="220"/>
      <c r="AT115" s="220"/>
      <c r="AU115" s="220"/>
      <c r="AV115" s="220"/>
      <c r="AW115" s="220"/>
      <c r="AX115" s="220"/>
      <c r="AY115" s="223" t="s">
        <v>104</v>
      </c>
      <c r="AZ115" s="220"/>
      <c r="BA115" s="220"/>
      <c r="BB115" s="220"/>
      <c r="BC115" s="220"/>
      <c r="BD115" s="220"/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223" t="s">
        <v>87</v>
      </c>
      <c r="BK115" s="220"/>
      <c r="BL115" s="220"/>
      <c r="BM115" s="220"/>
    </row>
    <row r="116" spans="1:65" s="2" customFormat="1" ht="18" customHeight="1">
      <c r="A116" s="41"/>
      <c r="B116" s="42"/>
      <c r="C116" s="43"/>
      <c r="D116" s="156" t="s">
        <v>193</v>
      </c>
      <c r="E116" s="151"/>
      <c r="F116" s="151"/>
      <c r="G116" s="43"/>
      <c r="H116" s="43"/>
      <c r="I116" s="43"/>
      <c r="J116" s="152">
        <v>0</v>
      </c>
      <c r="K116" s="43"/>
      <c r="L116" s="219"/>
      <c r="M116" s="220"/>
      <c r="N116" s="221" t="s">
        <v>46</v>
      </c>
      <c r="O116" s="220"/>
      <c r="P116" s="220"/>
      <c r="Q116" s="220"/>
      <c r="R116" s="220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0"/>
      <c r="AG116" s="220"/>
      <c r="AH116" s="220"/>
      <c r="AI116" s="220"/>
      <c r="AJ116" s="220"/>
      <c r="AK116" s="220"/>
      <c r="AL116" s="220"/>
      <c r="AM116" s="220"/>
      <c r="AN116" s="220"/>
      <c r="AO116" s="220"/>
      <c r="AP116" s="220"/>
      <c r="AQ116" s="220"/>
      <c r="AR116" s="220"/>
      <c r="AS116" s="220"/>
      <c r="AT116" s="220"/>
      <c r="AU116" s="220"/>
      <c r="AV116" s="220"/>
      <c r="AW116" s="220"/>
      <c r="AX116" s="220"/>
      <c r="AY116" s="223" t="s">
        <v>104</v>
      </c>
      <c r="AZ116" s="220"/>
      <c r="BA116" s="220"/>
      <c r="BB116" s="220"/>
      <c r="BC116" s="220"/>
      <c r="BD116" s="220"/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223" t="s">
        <v>87</v>
      </c>
      <c r="BK116" s="220"/>
      <c r="BL116" s="220"/>
      <c r="BM116" s="220"/>
    </row>
    <row r="117" spans="1:65" s="2" customFormat="1" ht="18" customHeight="1">
      <c r="A117" s="41"/>
      <c r="B117" s="42"/>
      <c r="C117" s="43"/>
      <c r="D117" s="156" t="s">
        <v>194</v>
      </c>
      <c r="E117" s="151"/>
      <c r="F117" s="151"/>
      <c r="G117" s="43"/>
      <c r="H117" s="43"/>
      <c r="I117" s="43"/>
      <c r="J117" s="152">
        <v>0</v>
      </c>
      <c r="K117" s="43"/>
      <c r="L117" s="219"/>
      <c r="M117" s="220"/>
      <c r="N117" s="221" t="s">
        <v>46</v>
      </c>
      <c r="O117" s="220"/>
      <c r="P117" s="220"/>
      <c r="Q117" s="220"/>
      <c r="R117" s="220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0"/>
      <c r="AG117" s="220"/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220"/>
      <c r="AR117" s="220"/>
      <c r="AS117" s="220"/>
      <c r="AT117" s="220"/>
      <c r="AU117" s="220"/>
      <c r="AV117" s="220"/>
      <c r="AW117" s="220"/>
      <c r="AX117" s="220"/>
      <c r="AY117" s="223" t="s">
        <v>104</v>
      </c>
      <c r="AZ117" s="220"/>
      <c r="BA117" s="220"/>
      <c r="BB117" s="220"/>
      <c r="BC117" s="220"/>
      <c r="BD117" s="220"/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223" t="s">
        <v>87</v>
      </c>
      <c r="BK117" s="220"/>
      <c r="BL117" s="220"/>
      <c r="BM117" s="220"/>
    </row>
    <row r="118" spans="1:65" s="2" customFormat="1" ht="18" customHeight="1">
      <c r="A118" s="41"/>
      <c r="B118" s="42"/>
      <c r="C118" s="43"/>
      <c r="D118" s="151" t="s">
        <v>195</v>
      </c>
      <c r="E118" s="43"/>
      <c r="F118" s="43"/>
      <c r="G118" s="43"/>
      <c r="H118" s="43"/>
      <c r="I118" s="43"/>
      <c r="J118" s="152">
        <f>ROUND(J34*T118,2)</f>
        <v>0</v>
      </c>
      <c r="K118" s="43"/>
      <c r="L118" s="219"/>
      <c r="M118" s="220"/>
      <c r="N118" s="221" t="s">
        <v>46</v>
      </c>
      <c r="O118" s="220"/>
      <c r="P118" s="220"/>
      <c r="Q118" s="220"/>
      <c r="R118" s="220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0"/>
      <c r="AY118" s="223" t="s">
        <v>196</v>
      </c>
      <c r="AZ118" s="220"/>
      <c r="BA118" s="220"/>
      <c r="BB118" s="220"/>
      <c r="BC118" s="220"/>
      <c r="BD118" s="220"/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223" t="s">
        <v>87</v>
      </c>
      <c r="BK118" s="220"/>
      <c r="BL118" s="220"/>
      <c r="BM118" s="220"/>
    </row>
    <row r="119" spans="1:31" s="2" customFormat="1" ht="12">
      <c r="A119" s="41"/>
      <c r="B119" s="42"/>
      <c r="C119" s="43"/>
      <c r="D119" s="43"/>
      <c r="E119" s="43"/>
      <c r="F119" s="43"/>
      <c r="G119" s="43"/>
      <c r="H119" s="43"/>
      <c r="I119" s="43"/>
      <c r="J119" s="43"/>
      <c r="K119" s="43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1:31" s="2" customFormat="1" ht="29.25" customHeight="1">
      <c r="A120" s="41"/>
      <c r="B120" s="42"/>
      <c r="C120" s="159" t="s">
        <v>169</v>
      </c>
      <c r="D120" s="160"/>
      <c r="E120" s="160"/>
      <c r="F120" s="160"/>
      <c r="G120" s="160"/>
      <c r="H120" s="160"/>
      <c r="I120" s="160"/>
      <c r="J120" s="161">
        <f>ROUND(J100+J112,2)</f>
        <v>0</v>
      </c>
      <c r="K120" s="160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6.95" customHeight="1">
      <c r="A121" s="41"/>
      <c r="B121" s="69"/>
      <c r="C121" s="70"/>
      <c r="D121" s="70"/>
      <c r="E121" s="70"/>
      <c r="F121" s="70"/>
      <c r="G121" s="70"/>
      <c r="H121" s="70"/>
      <c r="I121" s="70"/>
      <c r="J121" s="70"/>
      <c r="K121" s="70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5" spans="1:31" s="2" customFormat="1" ht="6.95" customHeight="1">
      <c r="A125" s="41"/>
      <c r="B125" s="71"/>
      <c r="C125" s="72"/>
      <c r="D125" s="72"/>
      <c r="E125" s="72"/>
      <c r="F125" s="72"/>
      <c r="G125" s="72"/>
      <c r="H125" s="72"/>
      <c r="I125" s="72"/>
      <c r="J125" s="72"/>
      <c r="K125" s="72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24.95" customHeight="1">
      <c r="A126" s="41"/>
      <c r="B126" s="42"/>
      <c r="C126" s="24" t="s">
        <v>197</v>
      </c>
      <c r="D126" s="43"/>
      <c r="E126" s="43"/>
      <c r="F126" s="43"/>
      <c r="G126" s="43"/>
      <c r="H126" s="43"/>
      <c r="I126" s="43"/>
      <c r="J126" s="43"/>
      <c r="K126" s="43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2" customFormat="1" ht="6.95" customHeight="1">
      <c r="A127" s="41"/>
      <c r="B127" s="42"/>
      <c r="C127" s="43"/>
      <c r="D127" s="43"/>
      <c r="E127" s="43"/>
      <c r="F127" s="43"/>
      <c r="G127" s="43"/>
      <c r="H127" s="43"/>
      <c r="I127" s="43"/>
      <c r="J127" s="43"/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12" customHeight="1">
      <c r="A128" s="41"/>
      <c r="B128" s="42"/>
      <c r="C128" s="33" t="s">
        <v>16</v>
      </c>
      <c r="D128" s="43"/>
      <c r="E128" s="43"/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6.5" customHeight="1">
      <c r="A129" s="41"/>
      <c r="B129" s="42"/>
      <c r="C129" s="43"/>
      <c r="D129" s="43"/>
      <c r="E129" s="201" t="str">
        <f>E7</f>
        <v>Komunitní centrum Jahodnice - rozdělení do etap .I.etapa</v>
      </c>
      <c r="F129" s="33"/>
      <c r="G129" s="33"/>
      <c r="H129" s="3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2:12" s="1" customFormat="1" ht="12" customHeight="1">
      <c r="B130" s="22"/>
      <c r="C130" s="33" t="s">
        <v>171</v>
      </c>
      <c r="D130" s="23"/>
      <c r="E130" s="23"/>
      <c r="F130" s="23"/>
      <c r="G130" s="23"/>
      <c r="H130" s="23"/>
      <c r="I130" s="23"/>
      <c r="J130" s="23"/>
      <c r="K130" s="23"/>
      <c r="L130" s="21"/>
    </row>
    <row r="131" spans="2:12" s="1" customFormat="1" ht="23.25" customHeight="1">
      <c r="B131" s="22"/>
      <c r="C131" s="23"/>
      <c r="D131" s="23"/>
      <c r="E131" s="201" t="s">
        <v>172</v>
      </c>
      <c r="F131" s="23"/>
      <c r="G131" s="23"/>
      <c r="H131" s="23"/>
      <c r="I131" s="23"/>
      <c r="J131" s="23"/>
      <c r="K131" s="23"/>
      <c r="L131" s="21"/>
    </row>
    <row r="132" spans="2:12" s="1" customFormat="1" ht="12" customHeight="1">
      <c r="B132" s="22"/>
      <c r="C132" s="33" t="s">
        <v>173</v>
      </c>
      <c r="D132" s="23"/>
      <c r="E132" s="23"/>
      <c r="F132" s="23"/>
      <c r="G132" s="23"/>
      <c r="H132" s="23"/>
      <c r="I132" s="23"/>
      <c r="J132" s="23"/>
      <c r="K132" s="23"/>
      <c r="L132" s="21"/>
    </row>
    <row r="133" spans="1:31" s="2" customFormat="1" ht="16.5" customHeight="1">
      <c r="A133" s="41"/>
      <c r="B133" s="42"/>
      <c r="C133" s="43"/>
      <c r="D133" s="43"/>
      <c r="E133" s="202" t="s">
        <v>174</v>
      </c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12" customHeight="1">
      <c r="A134" s="41"/>
      <c r="B134" s="42"/>
      <c r="C134" s="33" t="s">
        <v>4353</v>
      </c>
      <c r="D134" s="43"/>
      <c r="E134" s="43"/>
      <c r="F134" s="43"/>
      <c r="G134" s="43"/>
      <c r="H134" s="43"/>
      <c r="I134" s="43"/>
      <c r="J134" s="43"/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16.5" customHeight="1">
      <c r="A135" s="41"/>
      <c r="B135" s="42"/>
      <c r="C135" s="43"/>
      <c r="D135" s="43"/>
      <c r="E135" s="79" t="str">
        <f>E13</f>
        <v>225 - Ostatní konstrukce</v>
      </c>
      <c r="F135" s="43"/>
      <c r="G135" s="43"/>
      <c r="H135" s="43"/>
      <c r="I135" s="43"/>
      <c r="J135" s="43"/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2" customFormat="1" ht="6.95" customHeight="1">
      <c r="A136" s="41"/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2" customFormat="1" ht="12" customHeight="1">
      <c r="A137" s="41"/>
      <c r="B137" s="42"/>
      <c r="C137" s="33" t="s">
        <v>20</v>
      </c>
      <c r="D137" s="43"/>
      <c r="E137" s="43"/>
      <c r="F137" s="28" t="str">
        <f>F16</f>
        <v>Baštýřská 67/2,19800 Praha 14</v>
      </c>
      <c r="G137" s="43"/>
      <c r="H137" s="43"/>
      <c r="I137" s="33" t="s">
        <v>22</v>
      </c>
      <c r="J137" s="82" t="str">
        <f>IF(J16="","",J16)</f>
        <v>6. 9. 2021</v>
      </c>
      <c r="K137" s="43"/>
      <c r="L137" s="66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spans="1:31" s="2" customFormat="1" ht="6.95" customHeight="1">
      <c r="A138" s="41"/>
      <c r="B138" s="42"/>
      <c r="C138" s="43"/>
      <c r="D138" s="43"/>
      <c r="E138" s="43"/>
      <c r="F138" s="43"/>
      <c r="G138" s="43"/>
      <c r="H138" s="43"/>
      <c r="I138" s="43"/>
      <c r="J138" s="43"/>
      <c r="K138" s="43"/>
      <c r="L138" s="66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</row>
    <row r="139" spans="1:31" s="2" customFormat="1" ht="25.65" customHeight="1">
      <c r="A139" s="41"/>
      <c r="B139" s="42"/>
      <c r="C139" s="33" t="s">
        <v>24</v>
      </c>
      <c r="D139" s="43"/>
      <c r="E139" s="43"/>
      <c r="F139" s="28" t="str">
        <f>E19</f>
        <v>Městská část Praha 14,Br.Venclíků 1073,Praha 14</v>
      </c>
      <c r="G139" s="43"/>
      <c r="H139" s="43"/>
      <c r="I139" s="33" t="s">
        <v>31</v>
      </c>
      <c r="J139" s="37" t="str">
        <f>E25</f>
        <v>a3atelier s.r.o.,Praha 1</v>
      </c>
      <c r="K139" s="43"/>
      <c r="L139" s="66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spans="1:31" s="2" customFormat="1" ht="15.15" customHeight="1">
      <c r="A140" s="41"/>
      <c r="B140" s="42"/>
      <c r="C140" s="33" t="s">
        <v>29</v>
      </c>
      <c r="D140" s="43"/>
      <c r="E140" s="43"/>
      <c r="F140" s="28" t="str">
        <f>IF(E22="","",E22)</f>
        <v>Vyplň údaj</v>
      </c>
      <c r="G140" s="43"/>
      <c r="H140" s="43"/>
      <c r="I140" s="33" t="s">
        <v>35</v>
      </c>
      <c r="J140" s="37" t="str">
        <f>E28</f>
        <v>Ing.Myšík Petr</v>
      </c>
      <c r="K140" s="43"/>
      <c r="L140" s="66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spans="1:31" s="2" customFormat="1" ht="10.3" customHeight="1">
      <c r="A141" s="41"/>
      <c r="B141" s="42"/>
      <c r="C141" s="43"/>
      <c r="D141" s="43"/>
      <c r="E141" s="43"/>
      <c r="F141" s="43"/>
      <c r="G141" s="43"/>
      <c r="H141" s="43"/>
      <c r="I141" s="43"/>
      <c r="J141" s="43"/>
      <c r="K141" s="43"/>
      <c r="L141" s="66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  <row r="142" spans="1:31" s="11" customFormat="1" ht="29.25" customHeight="1">
      <c r="A142" s="225"/>
      <c r="B142" s="226"/>
      <c r="C142" s="227" t="s">
        <v>198</v>
      </c>
      <c r="D142" s="228" t="s">
        <v>66</v>
      </c>
      <c r="E142" s="228" t="s">
        <v>62</v>
      </c>
      <c r="F142" s="228" t="s">
        <v>63</v>
      </c>
      <c r="G142" s="228" t="s">
        <v>199</v>
      </c>
      <c r="H142" s="228" t="s">
        <v>200</v>
      </c>
      <c r="I142" s="228" t="s">
        <v>201</v>
      </c>
      <c r="J142" s="229" t="s">
        <v>181</v>
      </c>
      <c r="K142" s="230" t="s">
        <v>202</v>
      </c>
      <c r="L142" s="231"/>
      <c r="M142" s="103" t="s">
        <v>1</v>
      </c>
      <c r="N142" s="104" t="s">
        <v>45</v>
      </c>
      <c r="O142" s="104" t="s">
        <v>203</v>
      </c>
      <c r="P142" s="104" t="s">
        <v>204</v>
      </c>
      <c r="Q142" s="104" t="s">
        <v>205</v>
      </c>
      <c r="R142" s="104" t="s">
        <v>206</v>
      </c>
      <c r="S142" s="104" t="s">
        <v>207</v>
      </c>
      <c r="T142" s="105" t="s">
        <v>208</v>
      </c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</row>
    <row r="143" spans="1:63" s="2" customFormat="1" ht="22.8" customHeight="1">
      <c r="A143" s="41"/>
      <c r="B143" s="42"/>
      <c r="C143" s="110" t="s">
        <v>209</v>
      </c>
      <c r="D143" s="43"/>
      <c r="E143" s="43"/>
      <c r="F143" s="43"/>
      <c r="G143" s="43"/>
      <c r="H143" s="43"/>
      <c r="I143" s="43"/>
      <c r="J143" s="232">
        <f>BK143</f>
        <v>0</v>
      </c>
      <c r="K143" s="43"/>
      <c r="L143" s="44"/>
      <c r="M143" s="106"/>
      <c r="N143" s="233"/>
      <c r="O143" s="107"/>
      <c r="P143" s="234">
        <f>P144+P185</f>
        <v>0</v>
      </c>
      <c r="Q143" s="107"/>
      <c r="R143" s="234">
        <f>R144+R185</f>
        <v>66.63601107</v>
      </c>
      <c r="S143" s="107"/>
      <c r="T143" s="235">
        <f>T144+T185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18" t="s">
        <v>80</v>
      </c>
      <c r="AU143" s="18" t="s">
        <v>183</v>
      </c>
      <c r="BK143" s="236">
        <f>BK144+BK185</f>
        <v>0</v>
      </c>
    </row>
    <row r="144" spans="1:63" s="12" customFormat="1" ht="25.9" customHeight="1">
      <c r="A144" s="12"/>
      <c r="B144" s="237"/>
      <c r="C144" s="238"/>
      <c r="D144" s="239" t="s">
        <v>80</v>
      </c>
      <c r="E144" s="240" t="s">
        <v>425</v>
      </c>
      <c r="F144" s="240" t="s">
        <v>426</v>
      </c>
      <c r="G144" s="238"/>
      <c r="H144" s="238"/>
      <c r="I144" s="241"/>
      <c r="J144" s="242">
        <f>BK144</f>
        <v>0</v>
      </c>
      <c r="K144" s="238"/>
      <c r="L144" s="243"/>
      <c r="M144" s="244"/>
      <c r="N144" s="245"/>
      <c r="O144" s="245"/>
      <c r="P144" s="246">
        <f>P145+P167+P175+P179+P183</f>
        <v>0</v>
      </c>
      <c r="Q144" s="245"/>
      <c r="R144" s="246">
        <f>R145+R167+R175+R179+R183</f>
        <v>63.82387454999999</v>
      </c>
      <c r="S144" s="245"/>
      <c r="T144" s="247">
        <f>T145+T167+T175+T179+T183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48" t="s">
        <v>87</v>
      </c>
      <c r="AT144" s="249" t="s">
        <v>80</v>
      </c>
      <c r="AU144" s="249" t="s">
        <v>81</v>
      </c>
      <c r="AY144" s="248" t="s">
        <v>211</v>
      </c>
      <c r="BK144" s="250">
        <f>BK145+BK167+BK175+BK179+BK183</f>
        <v>0</v>
      </c>
    </row>
    <row r="145" spans="1:63" s="12" customFormat="1" ht="22.8" customHeight="1">
      <c r="A145" s="12"/>
      <c r="B145" s="237"/>
      <c r="C145" s="238"/>
      <c r="D145" s="239" t="s">
        <v>80</v>
      </c>
      <c r="E145" s="251" t="s">
        <v>89</v>
      </c>
      <c r="F145" s="251" t="s">
        <v>464</v>
      </c>
      <c r="G145" s="238"/>
      <c r="H145" s="238"/>
      <c r="I145" s="241"/>
      <c r="J145" s="252">
        <f>BK145</f>
        <v>0</v>
      </c>
      <c r="K145" s="238"/>
      <c r="L145" s="243"/>
      <c r="M145" s="244"/>
      <c r="N145" s="245"/>
      <c r="O145" s="245"/>
      <c r="P145" s="246">
        <f>SUM(P146:P166)</f>
        <v>0</v>
      </c>
      <c r="Q145" s="245"/>
      <c r="R145" s="246">
        <f>SUM(R146:R166)</f>
        <v>20.39516655</v>
      </c>
      <c r="S145" s="245"/>
      <c r="T145" s="247">
        <f>SUM(T146:T166)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48" t="s">
        <v>87</v>
      </c>
      <c r="AT145" s="249" t="s">
        <v>80</v>
      </c>
      <c r="AU145" s="249" t="s">
        <v>87</v>
      </c>
      <c r="AY145" s="248" t="s">
        <v>211</v>
      </c>
      <c r="BK145" s="250">
        <f>SUM(BK146:BK166)</f>
        <v>0</v>
      </c>
    </row>
    <row r="146" spans="1:65" s="2" customFormat="1" ht="21.75" customHeight="1">
      <c r="A146" s="41"/>
      <c r="B146" s="42"/>
      <c r="C146" s="253" t="s">
        <v>87</v>
      </c>
      <c r="D146" s="253" t="s">
        <v>214</v>
      </c>
      <c r="E146" s="254" t="s">
        <v>554</v>
      </c>
      <c r="F146" s="255" t="s">
        <v>555</v>
      </c>
      <c r="G146" s="256" t="s">
        <v>332</v>
      </c>
      <c r="H146" s="257">
        <v>8.295</v>
      </c>
      <c r="I146" s="258"/>
      <c r="J146" s="259">
        <f>ROUND(I146*H146,2)</f>
        <v>0</v>
      </c>
      <c r="K146" s="260"/>
      <c r="L146" s="44"/>
      <c r="M146" s="261" t="s">
        <v>1</v>
      </c>
      <c r="N146" s="262" t="s">
        <v>46</v>
      </c>
      <c r="O146" s="94"/>
      <c r="P146" s="263">
        <f>O146*H146</f>
        <v>0</v>
      </c>
      <c r="Q146" s="263">
        <v>2.45329</v>
      </c>
      <c r="R146" s="263">
        <f>Q146*H146</f>
        <v>20.35004055</v>
      </c>
      <c r="S146" s="263">
        <v>0</v>
      </c>
      <c r="T146" s="264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65" t="s">
        <v>100</v>
      </c>
      <c r="AT146" s="265" t="s">
        <v>214</v>
      </c>
      <c r="AU146" s="265" t="s">
        <v>89</v>
      </c>
      <c r="AY146" s="18" t="s">
        <v>211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8" t="s">
        <v>87</v>
      </c>
      <c r="BK146" s="155">
        <f>ROUND(I146*H146,2)</f>
        <v>0</v>
      </c>
      <c r="BL146" s="18" t="s">
        <v>100</v>
      </c>
      <c r="BM146" s="265" t="s">
        <v>4597</v>
      </c>
    </row>
    <row r="147" spans="1:51" s="13" customFormat="1" ht="12">
      <c r="A147" s="13"/>
      <c r="B147" s="266"/>
      <c r="C147" s="267"/>
      <c r="D147" s="268" t="s">
        <v>236</v>
      </c>
      <c r="E147" s="269" t="s">
        <v>1</v>
      </c>
      <c r="F147" s="270" t="s">
        <v>4598</v>
      </c>
      <c r="G147" s="267"/>
      <c r="H147" s="269" t="s">
        <v>1</v>
      </c>
      <c r="I147" s="271"/>
      <c r="J147" s="267"/>
      <c r="K147" s="267"/>
      <c r="L147" s="272"/>
      <c r="M147" s="273"/>
      <c r="N147" s="274"/>
      <c r="O147" s="274"/>
      <c r="P147" s="274"/>
      <c r="Q147" s="274"/>
      <c r="R147" s="274"/>
      <c r="S147" s="274"/>
      <c r="T147" s="27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6" t="s">
        <v>236</v>
      </c>
      <c r="AU147" s="276" t="s">
        <v>89</v>
      </c>
      <c r="AV147" s="13" t="s">
        <v>87</v>
      </c>
      <c r="AW147" s="13" t="s">
        <v>34</v>
      </c>
      <c r="AX147" s="13" t="s">
        <v>81</v>
      </c>
      <c r="AY147" s="276" t="s">
        <v>211</v>
      </c>
    </row>
    <row r="148" spans="1:51" s="13" customFormat="1" ht="12">
      <c r="A148" s="13"/>
      <c r="B148" s="266"/>
      <c r="C148" s="267"/>
      <c r="D148" s="268" t="s">
        <v>236</v>
      </c>
      <c r="E148" s="269" t="s">
        <v>1</v>
      </c>
      <c r="F148" s="270" t="s">
        <v>4599</v>
      </c>
      <c r="G148" s="267"/>
      <c r="H148" s="269" t="s">
        <v>1</v>
      </c>
      <c r="I148" s="271"/>
      <c r="J148" s="267"/>
      <c r="K148" s="267"/>
      <c r="L148" s="272"/>
      <c r="M148" s="273"/>
      <c r="N148" s="274"/>
      <c r="O148" s="274"/>
      <c r="P148" s="274"/>
      <c r="Q148" s="274"/>
      <c r="R148" s="274"/>
      <c r="S148" s="274"/>
      <c r="T148" s="27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76" t="s">
        <v>236</v>
      </c>
      <c r="AU148" s="276" t="s">
        <v>89</v>
      </c>
      <c r="AV148" s="13" t="s">
        <v>87</v>
      </c>
      <c r="AW148" s="13" t="s">
        <v>34</v>
      </c>
      <c r="AX148" s="13" t="s">
        <v>81</v>
      </c>
      <c r="AY148" s="276" t="s">
        <v>211</v>
      </c>
    </row>
    <row r="149" spans="1:51" s="13" customFormat="1" ht="12">
      <c r="A149" s="13"/>
      <c r="B149" s="266"/>
      <c r="C149" s="267"/>
      <c r="D149" s="268" t="s">
        <v>236</v>
      </c>
      <c r="E149" s="269" t="s">
        <v>1</v>
      </c>
      <c r="F149" s="270" t="s">
        <v>4600</v>
      </c>
      <c r="G149" s="267"/>
      <c r="H149" s="269" t="s">
        <v>1</v>
      </c>
      <c r="I149" s="271"/>
      <c r="J149" s="267"/>
      <c r="K149" s="267"/>
      <c r="L149" s="272"/>
      <c r="M149" s="273"/>
      <c r="N149" s="274"/>
      <c r="O149" s="274"/>
      <c r="P149" s="274"/>
      <c r="Q149" s="274"/>
      <c r="R149" s="274"/>
      <c r="S149" s="274"/>
      <c r="T149" s="27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76" t="s">
        <v>236</v>
      </c>
      <c r="AU149" s="276" t="s">
        <v>89</v>
      </c>
      <c r="AV149" s="13" t="s">
        <v>87</v>
      </c>
      <c r="AW149" s="13" t="s">
        <v>34</v>
      </c>
      <c r="AX149" s="13" t="s">
        <v>81</v>
      </c>
      <c r="AY149" s="276" t="s">
        <v>211</v>
      </c>
    </row>
    <row r="150" spans="1:51" s="14" customFormat="1" ht="12">
      <c r="A150" s="14"/>
      <c r="B150" s="277"/>
      <c r="C150" s="278"/>
      <c r="D150" s="268" t="s">
        <v>236</v>
      </c>
      <c r="E150" s="279" t="s">
        <v>1</v>
      </c>
      <c r="F150" s="280" t="s">
        <v>4601</v>
      </c>
      <c r="G150" s="278"/>
      <c r="H150" s="281">
        <v>2.655</v>
      </c>
      <c r="I150" s="282"/>
      <c r="J150" s="278"/>
      <c r="K150" s="278"/>
      <c r="L150" s="283"/>
      <c r="M150" s="284"/>
      <c r="N150" s="285"/>
      <c r="O150" s="285"/>
      <c r="P150" s="285"/>
      <c r="Q150" s="285"/>
      <c r="R150" s="285"/>
      <c r="S150" s="285"/>
      <c r="T150" s="28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7" t="s">
        <v>236</v>
      </c>
      <c r="AU150" s="287" t="s">
        <v>89</v>
      </c>
      <c r="AV150" s="14" t="s">
        <v>89</v>
      </c>
      <c r="AW150" s="14" t="s">
        <v>34</v>
      </c>
      <c r="AX150" s="14" t="s">
        <v>81</v>
      </c>
      <c r="AY150" s="287" t="s">
        <v>211</v>
      </c>
    </row>
    <row r="151" spans="1:51" s="13" customFormat="1" ht="12">
      <c r="A151" s="13"/>
      <c r="B151" s="266"/>
      <c r="C151" s="267"/>
      <c r="D151" s="268" t="s">
        <v>236</v>
      </c>
      <c r="E151" s="269" t="s">
        <v>1</v>
      </c>
      <c r="F151" s="270" t="s">
        <v>4602</v>
      </c>
      <c r="G151" s="267"/>
      <c r="H151" s="269" t="s">
        <v>1</v>
      </c>
      <c r="I151" s="271"/>
      <c r="J151" s="267"/>
      <c r="K151" s="267"/>
      <c r="L151" s="272"/>
      <c r="M151" s="273"/>
      <c r="N151" s="274"/>
      <c r="O151" s="274"/>
      <c r="P151" s="274"/>
      <c r="Q151" s="274"/>
      <c r="R151" s="274"/>
      <c r="S151" s="274"/>
      <c r="T151" s="27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76" t="s">
        <v>236</v>
      </c>
      <c r="AU151" s="276" t="s">
        <v>89</v>
      </c>
      <c r="AV151" s="13" t="s">
        <v>87</v>
      </c>
      <c r="AW151" s="13" t="s">
        <v>34</v>
      </c>
      <c r="AX151" s="13" t="s">
        <v>81</v>
      </c>
      <c r="AY151" s="276" t="s">
        <v>211</v>
      </c>
    </row>
    <row r="152" spans="1:51" s="14" customFormat="1" ht="12">
      <c r="A152" s="14"/>
      <c r="B152" s="277"/>
      <c r="C152" s="278"/>
      <c r="D152" s="268" t="s">
        <v>236</v>
      </c>
      <c r="E152" s="279" t="s">
        <v>1</v>
      </c>
      <c r="F152" s="280" t="s">
        <v>4603</v>
      </c>
      <c r="G152" s="278"/>
      <c r="H152" s="281">
        <v>3.24</v>
      </c>
      <c r="I152" s="282"/>
      <c r="J152" s="278"/>
      <c r="K152" s="278"/>
      <c r="L152" s="283"/>
      <c r="M152" s="284"/>
      <c r="N152" s="285"/>
      <c r="O152" s="285"/>
      <c r="P152" s="285"/>
      <c r="Q152" s="285"/>
      <c r="R152" s="285"/>
      <c r="S152" s="285"/>
      <c r="T152" s="28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7" t="s">
        <v>236</v>
      </c>
      <c r="AU152" s="287" t="s">
        <v>89</v>
      </c>
      <c r="AV152" s="14" t="s">
        <v>89</v>
      </c>
      <c r="AW152" s="14" t="s">
        <v>34</v>
      </c>
      <c r="AX152" s="14" t="s">
        <v>81</v>
      </c>
      <c r="AY152" s="287" t="s">
        <v>211</v>
      </c>
    </row>
    <row r="153" spans="1:51" s="13" customFormat="1" ht="12">
      <c r="A153" s="13"/>
      <c r="B153" s="266"/>
      <c r="C153" s="267"/>
      <c r="D153" s="268" t="s">
        <v>236</v>
      </c>
      <c r="E153" s="269" t="s">
        <v>1</v>
      </c>
      <c r="F153" s="270" t="s">
        <v>4604</v>
      </c>
      <c r="G153" s="267"/>
      <c r="H153" s="269" t="s">
        <v>1</v>
      </c>
      <c r="I153" s="271"/>
      <c r="J153" s="267"/>
      <c r="K153" s="267"/>
      <c r="L153" s="272"/>
      <c r="M153" s="273"/>
      <c r="N153" s="274"/>
      <c r="O153" s="274"/>
      <c r="P153" s="274"/>
      <c r="Q153" s="274"/>
      <c r="R153" s="274"/>
      <c r="S153" s="274"/>
      <c r="T153" s="27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6" t="s">
        <v>236</v>
      </c>
      <c r="AU153" s="276" t="s">
        <v>89</v>
      </c>
      <c r="AV153" s="13" t="s">
        <v>87</v>
      </c>
      <c r="AW153" s="13" t="s">
        <v>34</v>
      </c>
      <c r="AX153" s="13" t="s">
        <v>81</v>
      </c>
      <c r="AY153" s="276" t="s">
        <v>211</v>
      </c>
    </row>
    <row r="154" spans="1:51" s="14" customFormat="1" ht="12">
      <c r="A154" s="14"/>
      <c r="B154" s="277"/>
      <c r="C154" s="278"/>
      <c r="D154" s="268" t="s">
        <v>236</v>
      </c>
      <c r="E154" s="279" t="s">
        <v>1</v>
      </c>
      <c r="F154" s="280" t="s">
        <v>4605</v>
      </c>
      <c r="G154" s="278"/>
      <c r="H154" s="281">
        <v>2.4</v>
      </c>
      <c r="I154" s="282"/>
      <c r="J154" s="278"/>
      <c r="K154" s="278"/>
      <c r="L154" s="283"/>
      <c r="M154" s="284"/>
      <c r="N154" s="285"/>
      <c r="O154" s="285"/>
      <c r="P154" s="285"/>
      <c r="Q154" s="285"/>
      <c r="R154" s="285"/>
      <c r="S154" s="285"/>
      <c r="T154" s="28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7" t="s">
        <v>236</v>
      </c>
      <c r="AU154" s="287" t="s">
        <v>89</v>
      </c>
      <c r="AV154" s="14" t="s">
        <v>89</v>
      </c>
      <c r="AW154" s="14" t="s">
        <v>34</v>
      </c>
      <c r="AX154" s="14" t="s">
        <v>81</v>
      </c>
      <c r="AY154" s="287" t="s">
        <v>211</v>
      </c>
    </row>
    <row r="155" spans="1:51" s="15" customFormat="1" ht="12">
      <c r="A155" s="15"/>
      <c r="B155" s="295"/>
      <c r="C155" s="296"/>
      <c r="D155" s="268" t="s">
        <v>236</v>
      </c>
      <c r="E155" s="297" t="s">
        <v>1</v>
      </c>
      <c r="F155" s="298" t="s">
        <v>438</v>
      </c>
      <c r="G155" s="296"/>
      <c r="H155" s="299">
        <v>8.295</v>
      </c>
      <c r="I155" s="300"/>
      <c r="J155" s="296"/>
      <c r="K155" s="296"/>
      <c r="L155" s="301"/>
      <c r="M155" s="302"/>
      <c r="N155" s="303"/>
      <c r="O155" s="303"/>
      <c r="P155" s="303"/>
      <c r="Q155" s="303"/>
      <c r="R155" s="303"/>
      <c r="S155" s="303"/>
      <c r="T155" s="304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305" t="s">
        <v>236</v>
      </c>
      <c r="AU155" s="305" t="s">
        <v>89</v>
      </c>
      <c r="AV155" s="15" t="s">
        <v>100</v>
      </c>
      <c r="AW155" s="15" t="s">
        <v>34</v>
      </c>
      <c r="AX155" s="15" t="s">
        <v>87</v>
      </c>
      <c r="AY155" s="305" t="s">
        <v>211</v>
      </c>
    </row>
    <row r="156" spans="1:65" s="2" customFormat="1" ht="16.5" customHeight="1">
      <c r="A156" s="41"/>
      <c r="B156" s="42"/>
      <c r="C156" s="253" t="s">
        <v>89</v>
      </c>
      <c r="D156" s="253" t="s">
        <v>214</v>
      </c>
      <c r="E156" s="254" t="s">
        <v>566</v>
      </c>
      <c r="F156" s="255" t="s">
        <v>567</v>
      </c>
      <c r="G156" s="256" t="s">
        <v>269</v>
      </c>
      <c r="H156" s="257">
        <v>41.4</v>
      </c>
      <c r="I156" s="258"/>
      <c r="J156" s="259">
        <f>ROUND(I156*H156,2)</f>
        <v>0</v>
      </c>
      <c r="K156" s="260"/>
      <c r="L156" s="44"/>
      <c r="M156" s="261" t="s">
        <v>1</v>
      </c>
      <c r="N156" s="262" t="s">
        <v>46</v>
      </c>
      <c r="O156" s="94"/>
      <c r="P156" s="263">
        <f>O156*H156</f>
        <v>0</v>
      </c>
      <c r="Q156" s="263">
        <v>0.00109</v>
      </c>
      <c r="R156" s="263">
        <f>Q156*H156</f>
        <v>0.045126</v>
      </c>
      <c r="S156" s="263">
        <v>0</v>
      </c>
      <c r="T156" s="264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5" t="s">
        <v>100</v>
      </c>
      <c r="AT156" s="265" t="s">
        <v>214</v>
      </c>
      <c r="AU156" s="265" t="s">
        <v>89</v>
      </c>
      <c r="AY156" s="18" t="s">
        <v>211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8" t="s">
        <v>87</v>
      </c>
      <c r="BK156" s="155">
        <f>ROUND(I156*H156,2)</f>
        <v>0</v>
      </c>
      <c r="BL156" s="18" t="s">
        <v>100</v>
      </c>
      <c r="BM156" s="265" t="s">
        <v>4606</v>
      </c>
    </row>
    <row r="157" spans="1:51" s="13" customFormat="1" ht="12">
      <c r="A157" s="13"/>
      <c r="B157" s="266"/>
      <c r="C157" s="267"/>
      <c r="D157" s="268" t="s">
        <v>236</v>
      </c>
      <c r="E157" s="269" t="s">
        <v>1</v>
      </c>
      <c r="F157" s="270" t="s">
        <v>4598</v>
      </c>
      <c r="G157" s="267"/>
      <c r="H157" s="269" t="s">
        <v>1</v>
      </c>
      <c r="I157" s="271"/>
      <c r="J157" s="267"/>
      <c r="K157" s="267"/>
      <c r="L157" s="272"/>
      <c r="M157" s="273"/>
      <c r="N157" s="274"/>
      <c r="O157" s="274"/>
      <c r="P157" s="274"/>
      <c r="Q157" s="274"/>
      <c r="R157" s="274"/>
      <c r="S157" s="274"/>
      <c r="T157" s="27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76" t="s">
        <v>236</v>
      </c>
      <c r="AU157" s="276" t="s">
        <v>89</v>
      </c>
      <c r="AV157" s="13" t="s">
        <v>87</v>
      </c>
      <c r="AW157" s="13" t="s">
        <v>34</v>
      </c>
      <c r="AX157" s="13" t="s">
        <v>81</v>
      </c>
      <c r="AY157" s="276" t="s">
        <v>211</v>
      </c>
    </row>
    <row r="158" spans="1:51" s="13" customFormat="1" ht="12">
      <c r="A158" s="13"/>
      <c r="B158" s="266"/>
      <c r="C158" s="267"/>
      <c r="D158" s="268" t="s">
        <v>236</v>
      </c>
      <c r="E158" s="269" t="s">
        <v>1</v>
      </c>
      <c r="F158" s="270" t="s">
        <v>4600</v>
      </c>
      <c r="G158" s="267"/>
      <c r="H158" s="269" t="s">
        <v>1</v>
      </c>
      <c r="I158" s="271"/>
      <c r="J158" s="267"/>
      <c r="K158" s="267"/>
      <c r="L158" s="272"/>
      <c r="M158" s="273"/>
      <c r="N158" s="274"/>
      <c r="O158" s="274"/>
      <c r="P158" s="274"/>
      <c r="Q158" s="274"/>
      <c r="R158" s="274"/>
      <c r="S158" s="274"/>
      <c r="T158" s="27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76" t="s">
        <v>236</v>
      </c>
      <c r="AU158" s="276" t="s">
        <v>89</v>
      </c>
      <c r="AV158" s="13" t="s">
        <v>87</v>
      </c>
      <c r="AW158" s="13" t="s">
        <v>34</v>
      </c>
      <c r="AX158" s="13" t="s">
        <v>81</v>
      </c>
      <c r="AY158" s="276" t="s">
        <v>211</v>
      </c>
    </row>
    <row r="159" spans="1:51" s="14" customFormat="1" ht="12">
      <c r="A159" s="14"/>
      <c r="B159" s="277"/>
      <c r="C159" s="278"/>
      <c r="D159" s="268" t="s">
        <v>236</v>
      </c>
      <c r="E159" s="279" t="s">
        <v>1</v>
      </c>
      <c r="F159" s="280" t="s">
        <v>4607</v>
      </c>
      <c r="G159" s="278"/>
      <c r="H159" s="281">
        <v>13.2</v>
      </c>
      <c r="I159" s="282"/>
      <c r="J159" s="278"/>
      <c r="K159" s="278"/>
      <c r="L159" s="283"/>
      <c r="M159" s="284"/>
      <c r="N159" s="285"/>
      <c r="O159" s="285"/>
      <c r="P159" s="285"/>
      <c r="Q159" s="285"/>
      <c r="R159" s="285"/>
      <c r="S159" s="285"/>
      <c r="T159" s="28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7" t="s">
        <v>236</v>
      </c>
      <c r="AU159" s="287" t="s">
        <v>89</v>
      </c>
      <c r="AV159" s="14" t="s">
        <v>89</v>
      </c>
      <c r="AW159" s="14" t="s">
        <v>34</v>
      </c>
      <c r="AX159" s="14" t="s">
        <v>81</v>
      </c>
      <c r="AY159" s="287" t="s">
        <v>211</v>
      </c>
    </row>
    <row r="160" spans="1:51" s="13" customFormat="1" ht="12">
      <c r="A160" s="13"/>
      <c r="B160" s="266"/>
      <c r="C160" s="267"/>
      <c r="D160" s="268" t="s">
        <v>236</v>
      </c>
      <c r="E160" s="269" t="s">
        <v>1</v>
      </c>
      <c r="F160" s="270" t="s">
        <v>4602</v>
      </c>
      <c r="G160" s="267"/>
      <c r="H160" s="269" t="s">
        <v>1</v>
      </c>
      <c r="I160" s="271"/>
      <c r="J160" s="267"/>
      <c r="K160" s="267"/>
      <c r="L160" s="272"/>
      <c r="M160" s="273"/>
      <c r="N160" s="274"/>
      <c r="O160" s="274"/>
      <c r="P160" s="274"/>
      <c r="Q160" s="274"/>
      <c r="R160" s="274"/>
      <c r="S160" s="274"/>
      <c r="T160" s="27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76" t="s">
        <v>236</v>
      </c>
      <c r="AU160" s="276" t="s">
        <v>89</v>
      </c>
      <c r="AV160" s="13" t="s">
        <v>87</v>
      </c>
      <c r="AW160" s="13" t="s">
        <v>34</v>
      </c>
      <c r="AX160" s="13" t="s">
        <v>81</v>
      </c>
      <c r="AY160" s="276" t="s">
        <v>211</v>
      </c>
    </row>
    <row r="161" spans="1:51" s="14" customFormat="1" ht="12">
      <c r="A161" s="14"/>
      <c r="B161" s="277"/>
      <c r="C161" s="278"/>
      <c r="D161" s="268" t="s">
        <v>236</v>
      </c>
      <c r="E161" s="279" t="s">
        <v>1</v>
      </c>
      <c r="F161" s="280" t="s">
        <v>4608</v>
      </c>
      <c r="G161" s="278"/>
      <c r="H161" s="281">
        <v>16.2</v>
      </c>
      <c r="I161" s="282"/>
      <c r="J161" s="278"/>
      <c r="K161" s="278"/>
      <c r="L161" s="283"/>
      <c r="M161" s="284"/>
      <c r="N161" s="285"/>
      <c r="O161" s="285"/>
      <c r="P161" s="285"/>
      <c r="Q161" s="285"/>
      <c r="R161" s="285"/>
      <c r="S161" s="285"/>
      <c r="T161" s="28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7" t="s">
        <v>236</v>
      </c>
      <c r="AU161" s="287" t="s">
        <v>89</v>
      </c>
      <c r="AV161" s="14" t="s">
        <v>89</v>
      </c>
      <c r="AW161" s="14" t="s">
        <v>34</v>
      </c>
      <c r="AX161" s="14" t="s">
        <v>81</v>
      </c>
      <c r="AY161" s="287" t="s">
        <v>211</v>
      </c>
    </row>
    <row r="162" spans="1:51" s="13" customFormat="1" ht="12">
      <c r="A162" s="13"/>
      <c r="B162" s="266"/>
      <c r="C162" s="267"/>
      <c r="D162" s="268" t="s">
        <v>236</v>
      </c>
      <c r="E162" s="269" t="s">
        <v>1</v>
      </c>
      <c r="F162" s="270" t="s">
        <v>4604</v>
      </c>
      <c r="G162" s="267"/>
      <c r="H162" s="269" t="s">
        <v>1</v>
      </c>
      <c r="I162" s="271"/>
      <c r="J162" s="267"/>
      <c r="K162" s="267"/>
      <c r="L162" s="272"/>
      <c r="M162" s="273"/>
      <c r="N162" s="274"/>
      <c r="O162" s="274"/>
      <c r="P162" s="274"/>
      <c r="Q162" s="274"/>
      <c r="R162" s="274"/>
      <c r="S162" s="274"/>
      <c r="T162" s="27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76" t="s">
        <v>236</v>
      </c>
      <c r="AU162" s="276" t="s">
        <v>89</v>
      </c>
      <c r="AV162" s="13" t="s">
        <v>87</v>
      </c>
      <c r="AW162" s="13" t="s">
        <v>34</v>
      </c>
      <c r="AX162" s="13" t="s">
        <v>81</v>
      </c>
      <c r="AY162" s="276" t="s">
        <v>211</v>
      </c>
    </row>
    <row r="163" spans="1:51" s="14" customFormat="1" ht="12">
      <c r="A163" s="14"/>
      <c r="B163" s="277"/>
      <c r="C163" s="278"/>
      <c r="D163" s="268" t="s">
        <v>236</v>
      </c>
      <c r="E163" s="279" t="s">
        <v>1</v>
      </c>
      <c r="F163" s="280" t="s">
        <v>4609</v>
      </c>
      <c r="G163" s="278"/>
      <c r="H163" s="281">
        <v>12</v>
      </c>
      <c r="I163" s="282"/>
      <c r="J163" s="278"/>
      <c r="K163" s="278"/>
      <c r="L163" s="283"/>
      <c r="M163" s="284"/>
      <c r="N163" s="285"/>
      <c r="O163" s="285"/>
      <c r="P163" s="285"/>
      <c r="Q163" s="285"/>
      <c r="R163" s="285"/>
      <c r="S163" s="285"/>
      <c r="T163" s="28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7" t="s">
        <v>236</v>
      </c>
      <c r="AU163" s="287" t="s">
        <v>89</v>
      </c>
      <c r="AV163" s="14" t="s">
        <v>89</v>
      </c>
      <c r="AW163" s="14" t="s">
        <v>34</v>
      </c>
      <c r="AX163" s="14" t="s">
        <v>81</v>
      </c>
      <c r="AY163" s="287" t="s">
        <v>211</v>
      </c>
    </row>
    <row r="164" spans="1:51" s="15" customFormat="1" ht="12">
      <c r="A164" s="15"/>
      <c r="B164" s="295"/>
      <c r="C164" s="296"/>
      <c r="D164" s="268" t="s">
        <v>236</v>
      </c>
      <c r="E164" s="297" t="s">
        <v>4590</v>
      </c>
      <c r="F164" s="298" t="s">
        <v>438</v>
      </c>
      <c r="G164" s="296"/>
      <c r="H164" s="299">
        <v>41.4</v>
      </c>
      <c r="I164" s="300"/>
      <c r="J164" s="296"/>
      <c r="K164" s="296"/>
      <c r="L164" s="301"/>
      <c r="M164" s="302"/>
      <c r="N164" s="303"/>
      <c r="O164" s="303"/>
      <c r="P164" s="303"/>
      <c r="Q164" s="303"/>
      <c r="R164" s="303"/>
      <c r="S164" s="303"/>
      <c r="T164" s="304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305" t="s">
        <v>236</v>
      </c>
      <c r="AU164" s="305" t="s">
        <v>89</v>
      </c>
      <c r="AV164" s="15" t="s">
        <v>100</v>
      </c>
      <c r="AW164" s="15" t="s">
        <v>34</v>
      </c>
      <c r="AX164" s="15" t="s">
        <v>87</v>
      </c>
      <c r="AY164" s="305" t="s">
        <v>211</v>
      </c>
    </row>
    <row r="165" spans="1:65" s="2" customFormat="1" ht="16.5" customHeight="1">
      <c r="A165" s="41"/>
      <c r="B165" s="42"/>
      <c r="C165" s="253" t="s">
        <v>96</v>
      </c>
      <c r="D165" s="253" t="s">
        <v>214</v>
      </c>
      <c r="E165" s="254" t="s">
        <v>571</v>
      </c>
      <c r="F165" s="255" t="s">
        <v>572</v>
      </c>
      <c r="G165" s="256" t="s">
        <v>269</v>
      </c>
      <c r="H165" s="257">
        <v>41.4</v>
      </c>
      <c r="I165" s="258"/>
      <c r="J165" s="259">
        <f>ROUND(I165*H165,2)</f>
        <v>0</v>
      </c>
      <c r="K165" s="260"/>
      <c r="L165" s="44"/>
      <c r="M165" s="261" t="s">
        <v>1</v>
      </c>
      <c r="N165" s="262" t="s">
        <v>46</v>
      </c>
      <c r="O165" s="94"/>
      <c r="P165" s="263">
        <f>O165*H165</f>
        <v>0</v>
      </c>
      <c r="Q165" s="263">
        <v>0</v>
      </c>
      <c r="R165" s="263">
        <f>Q165*H165</f>
        <v>0</v>
      </c>
      <c r="S165" s="263">
        <v>0</v>
      </c>
      <c r="T165" s="264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5" t="s">
        <v>100</v>
      </c>
      <c r="AT165" s="265" t="s">
        <v>214</v>
      </c>
      <c r="AU165" s="265" t="s">
        <v>89</v>
      </c>
      <c r="AY165" s="18" t="s">
        <v>211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87</v>
      </c>
      <c r="BK165" s="155">
        <f>ROUND(I165*H165,2)</f>
        <v>0</v>
      </c>
      <c r="BL165" s="18" t="s">
        <v>100</v>
      </c>
      <c r="BM165" s="265" t="s">
        <v>4610</v>
      </c>
    </row>
    <row r="166" spans="1:51" s="14" customFormat="1" ht="12">
      <c r="A166" s="14"/>
      <c r="B166" s="277"/>
      <c r="C166" s="278"/>
      <c r="D166" s="268" t="s">
        <v>236</v>
      </c>
      <c r="E166" s="279" t="s">
        <v>1</v>
      </c>
      <c r="F166" s="280" t="s">
        <v>4590</v>
      </c>
      <c r="G166" s="278"/>
      <c r="H166" s="281">
        <v>41.4</v>
      </c>
      <c r="I166" s="282"/>
      <c r="J166" s="278"/>
      <c r="K166" s="278"/>
      <c r="L166" s="283"/>
      <c r="M166" s="284"/>
      <c r="N166" s="285"/>
      <c r="O166" s="285"/>
      <c r="P166" s="285"/>
      <c r="Q166" s="285"/>
      <c r="R166" s="285"/>
      <c r="S166" s="285"/>
      <c r="T166" s="28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87" t="s">
        <v>236</v>
      </c>
      <c r="AU166" s="287" t="s">
        <v>89</v>
      </c>
      <c r="AV166" s="14" t="s">
        <v>89</v>
      </c>
      <c r="AW166" s="14" t="s">
        <v>34</v>
      </c>
      <c r="AX166" s="14" t="s">
        <v>87</v>
      </c>
      <c r="AY166" s="287" t="s">
        <v>211</v>
      </c>
    </row>
    <row r="167" spans="1:63" s="12" customFormat="1" ht="22.8" customHeight="1">
      <c r="A167" s="12"/>
      <c r="B167" s="237"/>
      <c r="C167" s="238"/>
      <c r="D167" s="239" t="s">
        <v>80</v>
      </c>
      <c r="E167" s="251" t="s">
        <v>96</v>
      </c>
      <c r="F167" s="251" t="s">
        <v>626</v>
      </c>
      <c r="G167" s="238"/>
      <c r="H167" s="238"/>
      <c r="I167" s="241"/>
      <c r="J167" s="252">
        <f>BK167</f>
        <v>0</v>
      </c>
      <c r="K167" s="238"/>
      <c r="L167" s="243"/>
      <c r="M167" s="244"/>
      <c r="N167" s="245"/>
      <c r="O167" s="245"/>
      <c r="P167" s="246">
        <f>SUM(P168:P174)</f>
        <v>0</v>
      </c>
      <c r="Q167" s="245"/>
      <c r="R167" s="246">
        <f>SUM(R168:R174)</f>
        <v>43.17464</v>
      </c>
      <c r="S167" s="245"/>
      <c r="T167" s="247">
        <f>SUM(T168:T174)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48" t="s">
        <v>87</v>
      </c>
      <c r="AT167" s="249" t="s">
        <v>80</v>
      </c>
      <c r="AU167" s="249" t="s">
        <v>87</v>
      </c>
      <c r="AY167" s="248" t="s">
        <v>211</v>
      </c>
      <c r="BK167" s="250">
        <f>SUM(BK168:BK174)</f>
        <v>0</v>
      </c>
    </row>
    <row r="168" spans="1:65" s="2" customFormat="1" ht="24.15" customHeight="1">
      <c r="A168" s="41"/>
      <c r="B168" s="42"/>
      <c r="C168" s="253" t="s">
        <v>100</v>
      </c>
      <c r="D168" s="253" t="s">
        <v>214</v>
      </c>
      <c r="E168" s="254" t="s">
        <v>4611</v>
      </c>
      <c r="F168" s="255" t="s">
        <v>4612</v>
      </c>
      <c r="G168" s="256" t="s">
        <v>269</v>
      </c>
      <c r="H168" s="257">
        <v>451.7</v>
      </c>
      <c r="I168" s="258"/>
      <c r="J168" s="259">
        <f>ROUND(I168*H168,2)</f>
        <v>0</v>
      </c>
      <c r="K168" s="260"/>
      <c r="L168" s="44"/>
      <c r="M168" s="261" t="s">
        <v>1</v>
      </c>
      <c r="N168" s="262" t="s">
        <v>46</v>
      </c>
      <c r="O168" s="94"/>
      <c r="P168" s="263">
        <f>O168*H168</f>
        <v>0</v>
      </c>
      <c r="Q168" s="263">
        <v>0.0025</v>
      </c>
      <c r="R168" s="263">
        <f>Q168*H168</f>
        <v>1.12925</v>
      </c>
      <c r="S168" s="263">
        <v>0</v>
      </c>
      <c r="T168" s="264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65" t="s">
        <v>100</v>
      </c>
      <c r="AT168" s="265" t="s">
        <v>214</v>
      </c>
      <c r="AU168" s="265" t="s">
        <v>89</v>
      </c>
      <c r="AY168" s="18" t="s">
        <v>211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8" t="s">
        <v>87</v>
      </c>
      <c r="BK168" s="155">
        <f>ROUND(I168*H168,2)</f>
        <v>0</v>
      </c>
      <c r="BL168" s="18" t="s">
        <v>100</v>
      </c>
      <c r="BM168" s="265" t="s">
        <v>4613</v>
      </c>
    </row>
    <row r="169" spans="1:51" s="13" customFormat="1" ht="12">
      <c r="A169" s="13"/>
      <c r="B169" s="266"/>
      <c r="C169" s="267"/>
      <c r="D169" s="268" t="s">
        <v>236</v>
      </c>
      <c r="E169" s="269" t="s">
        <v>1</v>
      </c>
      <c r="F169" s="270" t="s">
        <v>4614</v>
      </c>
      <c r="G169" s="267"/>
      <c r="H169" s="269" t="s">
        <v>1</v>
      </c>
      <c r="I169" s="271"/>
      <c r="J169" s="267"/>
      <c r="K169" s="267"/>
      <c r="L169" s="272"/>
      <c r="M169" s="273"/>
      <c r="N169" s="274"/>
      <c r="O169" s="274"/>
      <c r="P169" s="274"/>
      <c r="Q169" s="274"/>
      <c r="R169" s="274"/>
      <c r="S169" s="274"/>
      <c r="T169" s="27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76" t="s">
        <v>236</v>
      </c>
      <c r="AU169" s="276" t="s">
        <v>89</v>
      </c>
      <c r="AV169" s="13" t="s">
        <v>87</v>
      </c>
      <c r="AW169" s="13" t="s">
        <v>34</v>
      </c>
      <c r="AX169" s="13" t="s">
        <v>81</v>
      </c>
      <c r="AY169" s="276" t="s">
        <v>211</v>
      </c>
    </row>
    <row r="170" spans="1:51" s="13" customFormat="1" ht="12">
      <c r="A170" s="13"/>
      <c r="B170" s="266"/>
      <c r="C170" s="267"/>
      <c r="D170" s="268" t="s">
        <v>236</v>
      </c>
      <c r="E170" s="269" t="s">
        <v>1</v>
      </c>
      <c r="F170" s="270" t="s">
        <v>4615</v>
      </c>
      <c r="G170" s="267"/>
      <c r="H170" s="269" t="s">
        <v>1</v>
      </c>
      <c r="I170" s="271"/>
      <c r="J170" s="267"/>
      <c r="K170" s="267"/>
      <c r="L170" s="272"/>
      <c r="M170" s="273"/>
      <c r="N170" s="274"/>
      <c r="O170" s="274"/>
      <c r="P170" s="274"/>
      <c r="Q170" s="274"/>
      <c r="R170" s="274"/>
      <c r="S170" s="274"/>
      <c r="T170" s="27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76" t="s">
        <v>236</v>
      </c>
      <c r="AU170" s="276" t="s">
        <v>89</v>
      </c>
      <c r="AV170" s="13" t="s">
        <v>87</v>
      </c>
      <c r="AW170" s="13" t="s">
        <v>34</v>
      </c>
      <c r="AX170" s="13" t="s">
        <v>81</v>
      </c>
      <c r="AY170" s="276" t="s">
        <v>211</v>
      </c>
    </row>
    <row r="171" spans="1:51" s="14" customFormat="1" ht="12">
      <c r="A171" s="14"/>
      <c r="B171" s="277"/>
      <c r="C171" s="278"/>
      <c r="D171" s="268" t="s">
        <v>236</v>
      </c>
      <c r="E171" s="279" t="s">
        <v>1</v>
      </c>
      <c r="F171" s="280" t="s">
        <v>282</v>
      </c>
      <c r="G171" s="278"/>
      <c r="H171" s="281">
        <v>451.7</v>
      </c>
      <c r="I171" s="282"/>
      <c r="J171" s="278"/>
      <c r="K171" s="278"/>
      <c r="L171" s="283"/>
      <c r="M171" s="284"/>
      <c r="N171" s="285"/>
      <c r="O171" s="285"/>
      <c r="P171" s="285"/>
      <c r="Q171" s="285"/>
      <c r="R171" s="285"/>
      <c r="S171" s="285"/>
      <c r="T171" s="28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87" t="s">
        <v>236</v>
      </c>
      <c r="AU171" s="287" t="s">
        <v>89</v>
      </c>
      <c r="AV171" s="14" t="s">
        <v>89</v>
      </c>
      <c r="AW171" s="14" t="s">
        <v>34</v>
      </c>
      <c r="AX171" s="14" t="s">
        <v>87</v>
      </c>
      <c r="AY171" s="287" t="s">
        <v>211</v>
      </c>
    </row>
    <row r="172" spans="1:65" s="2" customFormat="1" ht="24.15" customHeight="1">
      <c r="A172" s="41"/>
      <c r="B172" s="42"/>
      <c r="C172" s="253" t="s">
        <v>105</v>
      </c>
      <c r="D172" s="253" t="s">
        <v>214</v>
      </c>
      <c r="E172" s="254" t="s">
        <v>4616</v>
      </c>
      <c r="F172" s="255" t="s">
        <v>4617</v>
      </c>
      <c r="G172" s="256" t="s">
        <v>307</v>
      </c>
      <c r="H172" s="257">
        <v>28.5</v>
      </c>
      <c r="I172" s="258"/>
      <c r="J172" s="259">
        <f>ROUND(I172*H172,2)</f>
        <v>0</v>
      </c>
      <c r="K172" s="260"/>
      <c r="L172" s="44"/>
      <c r="M172" s="261" t="s">
        <v>1</v>
      </c>
      <c r="N172" s="262" t="s">
        <v>46</v>
      </c>
      <c r="O172" s="94"/>
      <c r="P172" s="263">
        <f>O172*H172</f>
        <v>0</v>
      </c>
      <c r="Q172" s="263">
        <v>1.04922</v>
      </c>
      <c r="R172" s="263">
        <f>Q172*H172</f>
        <v>29.90277</v>
      </c>
      <c r="S172" s="263">
        <v>0</v>
      </c>
      <c r="T172" s="264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5" t="s">
        <v>100</v>
      </c>
      <c r="AT172" s="265" t="s">
        <v>214</v>
      </c>
      <c r="AU172" s="265" t="s">
        <v>89</v>
      </c>
      <c r="AY172" s="18" t="s">
        <v>211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8" t="s">
        <v>87</v>
      </c>
      <c r="BK172" s="155">
        <f>ROUND(I172*H172,2)</f>
        <v>0</v>
      </c>
      <c r="BL172" s="18" t="s">
        <v>100</v>
      </c>
      <c r="BM172" s="265" t="s">
        <v>4618</v>
      </c>
    </row>
    <row r="173" spans="1:65" s="2" customFormat="1" ht="24.15" customHeight="1">
      <c r="A173" s="41"/>
      <c r="B173" s="42"/>
      <c r="C173" s="253" t="s">
        <v>232</v>
      </c>
      <c r="D173" s="253" t="s">
        <v>214</v>
      </c>
      <c r="E173" s="254" t="s">
        <v>4619</v>
      </c>
      <c r="F173" s="255" t="s">
        <v>4620</v>
      </c>
      <c r="G173" s="256" t="s">
        <v>269</v>
      </c>
      <c r="H173" s="257">
        <v>41.4</v>
      </c>
      <c r="I173" s="258"/>
      <c r="J173" s="259">
        <f>ROUND(I173*H173,2)</f>
        <v>0</v>
      </c>
      <c r="K173" s="260"/>
      <c r="L173" s="44"/>
      <c r="M173" s="261" t="s">
        <v>1</v>
      </c>
      <c r="N173" s="262" t="s">
        <v>46</v>
      </c>
      <c r="O173" s="94"/>
      <c r="P173" s="263">
        <f>O173*H173</f>
        <v>0</v>
      </c>
      <c r="Q173" s="263">
        <v>0.2933</v>
      </c>
      <c r="R173" s="263">
        <f>Q173*H173</f>
        <v>12.142619999999999</v>
      </c>
      <c r="S173" s="263">
        <v>0</v>
      </c>
      <c r="T173" s="264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65" t="s">
        <v>100</v>
      </c>
      <c r="AT173" s="265" t="s">
        <v>214</v>
      </c>
      <c r="AU173" s="265" t="s">
        <v>89</v>
      </c>
      <c r="AY173" s="18" t="s">
        <v>211</v>
      </c>
      <c r="BE173" s="155">
        <f>IF(N173="základní",J173,0)</f>
        <v>0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8" t="s">
        <v>87</v>
      </c>
      <c r="BK173" s="155">
        <f>ROUND(I173*H173,2)</f>
        <v>0</v>
      </c>
      <c r="BL173" s="18" t="s">
        <v>100</v>
      </c>
      <c r="BM173" s="265" t="s">
        <v>4621</v>
      </c>
    </row>
    <row r="174" spans="1:51" s="14" customFormat="1" ht="12">
      <c r="A174" s="14"/>
      <c r="B174" s="277"/>
      <c r="C174" s="278"/>
      <c r="D174" s="268" t="s">
        <v>236</v>
      </c>
      <c r="E174" s="279" t="s">
        <v>1</v>
      </c>
      <c r="F174" s="280" t="s">
        <v>4590</v>
      </c>
      <c r="G174" s="278"/>
      <c r="H174" s="281">
        <v>41.4</v>
      </c>
      <c r="I174" s="282"/>
      <c r="J174" s="278"/>
      <c r="K174" s="278"/>
      <c r="L174" s="283"/>
      <c r="M174" s="284"/>
      <c r="N174" s="285"/>
      <c r="O174" s="285"/>
      <c r="P174" s="285"/>
      <c r="Q174" s="285"/>
      <c r="R174" s="285"/>
      <c r="S174" s="285"/>
      <c r="T174" s="28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7" t="s">
        <v>236</v>
      </c>
      <c r="AU174" s="287" t="s">
        <v>89</v>
      </c>
      <c r="AV174" s="14" t="s">
        <v>89</v>
      </c>
      <c r="AW174" s="14" t="s">
        <v>34</v>
      </c>
      <c r="AX174" s="14" t="s">
        <v>87</v>
      </c>
      <c r="AY174" s="287" t="s">
        <v>211</v>
      </c>
    </row>
    <row r="175" spans="1:63" s="12" customFormat="1" ht="22.8" customHeight="1">
      <c r="A175" s="12"/>
      <c r="B175" s="237"/>
      <c r="C175" s="238"/>
      <c r="D175" s="239" t="s">
        <v>80</v>
      </c>
      <c r="E175" s="251" t="s">
        <v>100</v>
      </c>
      <c r="F175" s="251" t="s">
        <v>731</v>
      </c>
      <c r="G175" s="238"/>
      <c r="H175" s="238"/>
      <c r="I175" s="241"/>
      <c r="J175" s="252">
        <f>BK175</f>
        <v>0</v>
      </c>
      <c r="K175" s="238"/>
      <c r="L175" s="243"/>
      <c r="M175" s="244"/>
      <c r="N175" s="245"/>
      <c r="O175" s="245"/>
      <c r="P175" s="246">
        <f>SUM(P176:P178)</f>
        <v>0</v>
      </c>
      <c r="Q175" s="245"/>
      <c r="R175" s="246">
        <f>SUM(R176:R178)</f>
        <v>0.245568</v>
      </c>
      <c r="S175" s="245"/>
      <c r="T175" s="247">
        <f>SUM(T176:T178)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48" t="s">
        <v>87</v>
      </c>
      <c r="AT175" s="249" t="s">
        <v>80</v>
      </c>
      <c r="AU175" s="249" t="s">
        <v>87</v>
      </c>
      <c r="AY175" s="248" t="s">
        <v>211</v>
      </c>
      <c r="BK175" s="250">
        <f>SUM(BK176:BK178)</f>
        <v>0</v>
      </c>
    </row>
    <row r="176" spans="1:65" s="2" customFormat="1" ht="21.75" customHeight="1">
      <c r="A176" s="41"/>
      <c r="B176" s="42"/>
      <c r="C176" s="253" t="s">
        <v>243</v>
      </c>
      <c r="D176" s="253" t="s">
        <v>214</v>
      </c>
      <c r="E176" s="254" t="s">
        <v>4622</v>
      </c>
      <c r="F176" s="255" t="s">
        <v>4623</v>
      </c>
      <c r="G176" s="256" t="s">
        <v>269</v>
      </c>
      <c r="H176" s="257">
        <v>76.74</v>
      </c>
      <c r="I176" s="258"/>
      <c r="J176" s="259">
        <f>ROUND(I176*H176,2)</f>
        <v>0</v>
      </c>
      <c r="K176" s="260"/>
      <c r="L176" s="44"/>
      <c r="M176" s="261" t="s">
        <v>1</v>
      </c>
      <c r="N176" s="262" t="s">
        <v>46</v>
      </c>
      <c r="O176" s="94"/>
      <c r="P176" s="263">
        <f>O176*H176</f>
        <v>0</v>
      </c>
      <c r="Q176" s="263">
        <v>0.0032</v>
      </c>
      <c r="R176" s="263">
        <f>Q176*H176</f>
        <v>0.245568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100</v>
      </c>
      <c r="AT176" s="265" t="s">
        <v>214</v>
      </c>
      <c r="AU176" s="265" t="s">
        <v>89</v>
      </c>
      <c r="AY176" s="18" t="s">
        <v>211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87</v>
      </c>
      <c r="BK176" s="155">
        <f>ROUND(I176*H176,2)</f>
        <v>0</v>
      </c>
      <c r="BL176" s="18" t="s">
        <v>100</v>
      </c>
      <c r="BM176" s="265" t="s">
        <v>4624</v>
      </c>
    </row>
    <row r="177" spans="1:51" s="13" customFormat="1" ht="12">
      <c r="A177" s="13"/>
      <c r="B177" s="266"/>
      <c r="C177" s="267"/>
      <c r="D177" s="268" t="s">
        <v>236</v>
      </c>
      <c r="E177" s="269" t="s">
        <v>1</v>
      </c>
      <c r="F177" s="270" t="s">
        <v>4625</v>
      </c>
      <c r="G177" s="267"/>
      <c r="H177" s="269" t="s">
        <v>1</v>
      </c>
      <c r="I177" s="271"/>
      <c r="J177" s="267"/>
      <c r="K177" s="267"/>
      <c r="L177" s="272"/>
      <c r="M177" s="273"/>
      <c r="N177" s="274"/>
      <c r="O177" s="274"/>
      <c r="P177" s="274"/>
      <c r="Q177" s="274"/>
      <c r="R177" s="274"/>
      <c r="S177" s="274"/>
      <c r="T177" s="27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76" t="s">
        <v>236</v>
      </c>
      <c r="AU177" s="276" t="s">
        <v>89</v>
      </c>
      <c r="AV177" s="13" t="s">
        <v>87</v>
      </c>
      <c r="AW177" s="13" t="s">
        <v>34</v>
      </c>
      <c r="AX177" s="13" t="s">
        <v>81</v>
      </c>
      <c r="AY177" s="276" t="s">
        <v>211</v>
      </c>
    </row>
    <row r="178" spans="1:51" s="14" customFormat="1" ht="12">
      <c r="A178" s="14"/>
      <c r="B178" s="277"/>
      <c r="C178" s="278"/>
      <c r="D178" s="268" t="s">
        <v>236</v>
      </c>
      <c r="E178" s="279" t="s">
        <v>1</v>
      </c>
      <c r="F178" s="280" t="s">
        <v>4626</v>
      </c>
      <c r="G178" s="278"/>
      <c r="H178" s="281">
        <v>76.74</v>
      </c>
      <c r="I178" s="282"/>
      <c r="J178" s="278"/>
      <c r="K178" s="278"/>
      <c r="L178" s="283"/>
      <c r="M178" s="284"/>
      <c r="N178" s="285"/>
      <c r="O178" s="285"/>
      <c r="P178" s="285"/>
      <c r="Q178" s="285"/>
      <c r="R178" s="285"/>
      <c r="S178" s="285"/>
      <c r="T178" s="28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87" t="s">
        <v>236</v>
      </c>
      <c r="AU178" s="287" t="s">
        <v>89</v>
      </c>
      <c r="AV178" s="14" t="s">
        <v>89</v>
      </c>
      <c r="AW178" s="14" t="s">
        <v>34</v>
      </c>
      <c r="AX178" s="14" t="s">
        <v>87</v>
      </c>
      <c r="AY178" s="287" t="s">
        <v>211</v>
      </c>
    </row>
    <row r="179" spans="1:63" s="12" customFormat="1" ht="22.8" customHeight="1">
      <c r="A179" s="12"/>
      <c r="B179" s="237"/>
      <c r="C179" s="238"/>
      <c r="D179" s="239" t="s">
        <v>80</v>
      </c>
      <c r="E179" s="251" t="s">
        <v>253</v>
      </c>
      <c r="F179" s="251" t="s">
        <v>1051</v>
      </c>
      <c r="G179" s="238"/>
      <c r="H179" s="238"/>
      <c r="I179" s="241"/>
      <c r="J179" s="252">
        <f>BK179</f>
        <v>0</v>
      </c>
      <c r="K179" s="238"/>
      <c r="L179" s="243"/>
      <c r="M179" s="244"/>
      <c r="N179" s="245"/>
      <c r="O179" s="245"/>
      <c r="P179" s="246">
        <f>SUM(P180:P182)</f>
        <v>0</v>
      </c>
      <c r="Q179" s="245"/>
      <c r="R179" s="246">
        <f>SUM(R180:R182)</f>
        <v>0.0085</v>
      </c>
      <c r="S179" s="245"/>
      <c r="T179" s="247">
        <f>SUM(T180:T182)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48" t="s">
        <v>87</v>
      </c>
      <c r="AT179" s="249" t="s">
        <v>80</v>
      </c>
      <c r="AU179" s="249" t="s">
        <v>87</v>
      </c>
      <c r="AY179" s="248" t="s">
        <v>211</v>
      </c>
      <c r="BK179" s="250">
        <f>SUM(BK180:BK182)</f>
        <v>0</v>
      </c>
    </row>
    <row r="180" spans="1:65" s="2" customFormat="1" ht="24.15" customHeight="1">
      <c r="A180" s="41"/>
      <c r="B180" s="42"/>
      <c r="C180" s="253" t="s">
        <v>247</v>
      </c>
      <c r="D180" s="253" t="s">
        <v>214</v>
      </c>
      <c r="E180" s="254" t="s">
        <v>4627</v>
      </c>
      <c r="F180" s="255" t="s">
        <v>4628</v>
      </c>
      <c r="G180" s="256" t="s">
        <v>702</v>
      </c>
      <c r="H180" s="257">
        <v>154</v>
      </c>
      <c r="I180" s="258"/>
      <c r="J180" s="259">
        <f>ROUND(I180*H180,2)</f>
        <v>0</v>
      </c>
      <c r="K180" s="260"/>
      <c r="L180" s="44"/>
      <c r="M180" s="261" t="s">
        <v>1</v>
      </c>
      <c r="N180" s="262" t="s">
        <v>46</v>
      </c>
      <c r="O180" s="94"/>
      <c r="P180" s="263">
        <f>O180*H180</f>
        <v>0</v>
      </c>
      <c r="Q180" s="263">
        <v>1E-05</v>
      </c>
      <c r="R180" s="263">
        <f>Q180*H180</f>
        <v>0.0015400000000000001</v>
      </c>
      <c r="S180" s="263">
        <v>0</v>
      </c>
      <c r="T180" s="264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5" t="s">
        <v>100</v>
      </c>
      <c r="AT180" s="265" t="s">
        <v>214</v>
      </c>
      <c r="AU180" s="265" t="s">
        <v>89</v>
      </c>
      <c r="AY180" s="18" t="s">
        <v>211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87</v>
      </c>
      <c r="BK180" s="155">
        <f>ROUND(I180*H180,2)</f>
        <v>0</v>
      </c>
      <c r="BL180" s="18" t="s">
        <v>100</v>
      </c>
      <c r="BM180" s="265" t="s">
        <v>4629</v>
      </c>
    </row>
    <row r="181" spans="1:51" s="14" customFormat="1" ht="12">
      <c r="A181" s="14"/>
      <c r="B181" s="277"/>
      <c r="C181" s="278"/>
      <c r="D181" s="268" t="s">
        <v>236</v>
      </c>
      <c r="E181" s="279" t="s">
        <v>1</v>
      </c>
      <c r="F181" s="280" t="s">
        <v>1321</v>
      </c>
      <c r="G181" s="278"/>
      <c r="H181" s="281">
        <v>154</v>
      </c>
      <c r="I181" s="282"/>
      <c r="J181" s="278"/>
      <c r="K181" s="278"/>
      <c r="L181" s="283"/>
      <c r="M181" s="284"/>
      <c r="N181" s="285"/>
      <c r="O181" s="285"/>
      <c r="P181" s="285"/>
      <c r="Q181" s="285"/>
      <c r="R181" s="285"/>
      <c r="S181" s="285"/>
      <c r="T181" s="28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87" t="s">
        <v>236</v>
      </c>
      <c r="AU181" s="287" t="s">
        <v>89</v>
      </c>
      <c r="AV181" s="14" t="s">
        <v>89</v>
      </c>
      <c r="AW181" s="14" t="s">
        <v>34</v>
      </c>
      <c r="AX181" s="14" t="s">
        <v>87</v>
      </c>
      <c r="AY181" s="287" t="s">
        <v>211</v>
      </c>
    </row>
    <row r="182" spans="1:65" s="2" customFormat="1" ht="24.15" customHeight="1">
      <c r="A182" s="41"/>
      <c r="B182" s="42"/>
      <c r="C182" s="253" t="s">
        <v>253</v>
      </c>
      <c r="D182" s="253" t="s">
        <v>214</v>
      </c>
      <c r="E182" s="254" t="s">
        <v>4630</v>
      </c>
      <c r="F182" s="255" t="s">
        <v>4631</v>
      </c>
      <c r="G182" s="256" t="s">
        <v>702</v>
      </c>
      <c r="H182" s="257">
        <v>348</v>
      </c>
      <c r="I182" s="258"/>
      <c r="J182" s="259">
        <f>ROUND(I182*H182,2)</f>
        <v>0</v>
      </c>
      <c r="K182" s="260"/>
      <c r="L182" s="44"/>
      <c r="M182" s="261" t="s">
        <v>1</v>
      </c>
      <c r="N182" s="262" t="s">
        <v>46</v>
      </c>
      <c r="O182" s="94"/>
      <c r="P182" s="263">
        <f>O182*H182</f>
        <v>0</v>
      </c>
      <c r="Q182" s="263">
        <v>2E-05</v>
      </c>
      <c r="R182" s="263">
        <f>Q182*H182</f>
        <v>0.006960000000000001</v>
      </c>
      <c r="S182" s="263">
        <v>0</v>
      </c>
      <c r="T182" s="264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65" t="s">
        <v>100</v>
      </c>
      <c r="AT182" s="265" t="s">
        <v>214</v>
      </c>
      <c r="AU182" s="265" t="s">
        <v>89</v>
      </c>
      <c r="AY182" s="18" t="s">
        <v>211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8" t="s">
        <v>87</v>
      </c>
      <c r="BK182" s="155">
        <f>ROUND(I182*H182,2)</f>
        <v>0</v>
      </c>
      <c r="BL182" s="18" t="s">
        <v>100</v>
      </c>
      <c r="BM182" s="265" t="s">
        <v>4632</v>
      </c>
    </row>
    <row r="183" spans="1:63" s="12" customFormat="1" ht="22.8" customHeight="1">
      <c r="A183" s="12"/>
      <c r="B183" s="237"/>
      <c r="C183" s="238"/>
      <c r="D183" s="239" t="s">
        <v>80</v>
      </c>
      <c r="E183" s="251" t="s">
        <v>1093</v>
      </c>
      <c r="F183" s="251" t="s">
        <v>1094</v>
      </c>
      <c r="G183" s="238"/>
      <c r="H183" s="238"/>
      <c r="I183" s="241"/>
      <c r="J183" s="252">
        <f>BK183</f>
        <v>0</v>
      </c>
      <c r="K183" s="238"/>
      <c r="L183" s="243"/>
      <c r="M183" s="244"/>
      <c r="N183" s="245"/>
      <c r="O183" s="245"/>
      <c r="P183" s="246">
        <f>P184</f>
        <v>0</v>
      </c>
      <c r="Q183" s="245"/>
      <c r="R183" s="246">
        <f>R184</f>
        <v>0</v>
      </c>
      <c r="S183" s="245"/>
      <c r="T183" s="247">
        <f>T184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48" t="s">
        <v>87</v>
      </c>
      <c r="AT183" s="249" t="s">
        <v>80</v>
      </c>
      <c r="AU183" s="249" t="s">
        <v>87</v>
      </c>
      <c r="AY183" s="248" t="s">
        <v>211</v>
      </c>
      <c r="BK183" s="250">
        <f>BK184</f>
        <v>0</v>
      </c>
    </row>
    <row r="184" spans="1:65" s="2" customFormat="1" ht="21.75" customHeight="1">
      <c r="A184" s="41"/>
      <c r="B184" s="42"/>
      <c r="C184" s="253" t="s">
        <v>257</v>
      </c>
      <c r="D184" s="253" t="s">
        <v>214</v>
      </c>
      <c r="E184" s="254" t="s">
        <v>1096</v>
      </c>
      <c r="F184" s="255" t="s">
        <v>4633</v>
      </c>
      <c r="G184" s="256" t="s">
        <v>507</v>
      </c>
      <c r="H184" s="257">
        <v>63.824</v>
      </c>
      <c r="I184" s="258"/>
      <c r="J184" s="259">
        <f>ROUND(I184*H184,2)</f>
        <v>0</v>
      </c>
      <c r="K184" s="260"/>
      <c r="L184" s="44"/>
      <c r="M184" s="261" t="s">
        <v>1</v>
      </c>
      <c r="N184" s="262" t="s">
        <v>46</v>
      </c>
      <c r="O184" s="94"/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4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5" t="s">
        <v>100</v>
      </c>
      <c r="AT184" s="265" t="s">
        <v>214</v>
      </c>
      <c r="AU184" s="265" t="s">
        <v>89</v>
      </c>
      <c r="AY184" s="18" t="s">
        <v>211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87</v>
      </c>
      <c r="BK184" s="155">
        <f>ROUND(I184*H184,2)</f>
        <v>0</v>
      </c>
      <c r="BL184" s="18" t="s">
        <v>100</v>
      </c>
      <c r="BM184" s="265" t="s">
        <v>4634</v>
      </c>
    </row>
    <row r="185" spans="1:63" s="12" customFormat="1" ht="25.9" customHeight="1">
      <c r="A185" s="12"/>
      <c r="B185" s="237"/>
      <c r="C185" s="238"/>
      <c r="D185" s="239" t="s">
        <v>80</v>
      </c>
      <c r="E185" s="240" t="s">
        <v>1099</v>
      </c>
      <c r="F185" s="240" t="s">
        <v>1100</v>
      </c>
      <c r="G185" s="238"/>
      <c r="H185" s="238"/>
      <c r="I185" s="241"/>
      <c r="J185" s="242">
        <f>BK185</f>
        <v>0</v>
      </c>
      <c r="K185" s="238"/>
      <c r="L185" s="243"/>
      <c r="M185" s="244"/>
      <c r="N185" s="245"/>
      <c r="O185" s="245"/>
      <c r="P185" s="246">
        <f>P186+P199</f>
        <v>0</v>
      </c>
      <c r="Q185" s="245"/>
      <c r="R185" s="246">
        <f>R186+R199</f>
        <v>2.81213652</v>
      </c>
      <c r="S185" s="245"/>
      <c r="T185" s="247">
        <f>T186+T199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48" t="s">
        <v>89</v>
      </c>
      <c r="AT185" s="249" t="s">
        <v>80</v>
      </c>
      <c r="AU185" s="249" t="s">
        <v>81</v>
      </c>
      <c r="AY185" s="248" t="s">
        <v>211</v>
      </c>
      <c r="BK185" s="250">
        <f>BK186+BK199</f>
        <v>0</v>
      </c>
    </row>
    <row r="186" spans="1:63" s="12" customFormat="1" ht="22.8" customHeight="1">
      <c r="A186" s="12"/>
      <c r="B186" s="237"/>
      <c r="C186" s="238"/>
      <c r="D186" s="239" t="s">
        <v>80</v>
      </c>
      <c r="E186" s="251" t="s">
        <v>1101</v>
      </c>
      <c r="F186" s="251" t="s">
        <v>1102</v>
      </c>
      <c r="G186" s="238"/>
      <c r="H186" s="238"/>
      <c r="I186" s="241"/>
      <c r="J186" s="252">
        <f>BK186</f>
        <v>0</v>
      </c>
      <c r="K186" s="238"/>
      <c r="L186" s="243"/>
      <c r="M186" s="244"/>
      <c r="N186" s="245"/>
      <c r="O186" s="245"/>
      <c r="P186" s="246">
        <f>SUM(P187:P198)</f>
        <v>0</v>
      </c>
      <c r="Q186" s="245"/>
      <c r="R186" s="246">
        <f>SUM(R187:R198)</f>
        <v>0.7615504</v>
      </c>
      <c r="S186" s="245"/>
      <c r="T186" s="247">
        <f>SUM(T187:T198)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48" t="s">
        <v>89</v>
      </c>
      <c r="AT186" s="249" t="s">
        <v>80</v>
      </c>
      <c r="AU186" s="249" t="s">
        <v>87</v>
      </c>
      <c r="AY186" s="248" t="s">
        <v>211</v>
      </c>
      <c r="BK186" s="250">
        <f>SUM(BK187:BK198)</f>
        <v>0</v>
      </c>
    </row>
    <row r="187" spans="1:65" s="2" customFormat="1" ht="24.15" customHeight="1">
      <c r="A187" s="41"/>
      <c r="B187" s="42"/>
      <c r="C187" s="253" t="s">
        <v>263</v>
      </c>
      <c r="D187" s="253" t="s">
        <v>214</v>
      </c>
      <c r="E187" s="254" t="s">
        <v>1119</v>
      </c>
      <c r="F187" s="255" t="s">
        <v>1120</v>
      </c>
      <c r="G187" s="256" t="s">
        <v>269</v>
      </c>
      <c r="H187" s="257">
        <v>41.4</v>
      </c>
      <c r="I187" s="258"/>
      <c r="J187" s="259">
        <f>ROUND(I187*H187,2)</f>
        <v>0</v>
      </c>
      <c r="K187" s="260"/>
      <c r="L187" s="44"/>
      <c r="M187" s="261" t="s">
        <v>1</v>
      </c>
      <c r="N187" s="262" t="s">
        <v>46</v>
      </c>
      <c r="O187" s="94"/>
      <c r="P187" s="263">
        <f>O187*H187</f>
        <v>0</v>
      </c>
      <c r="Q187" s="263">
        <v>0</v>
      </c>
      <c r="R187" s="263">
        <f>Q187*H187</f>
        <v>0</v>
      </c>
      <c r="S187" s="263">
        <v>0</v>
      </c>
      <c r="T187" s="264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65" t="s">
        <v>528</v>
      </c>
      <c r="AT187" s="265" t="s">
        <v>214</v>
      </c>
      <c r="AU187" s="265" t="s">
        <v>89</v>
      </c>
      <c r="AY187" s="18" t="s">
        <v>211</v>
      </c>
      <c r="BE187" s="155">
        <f>IF(N187="základní",J187,0)</f>
        <v>0</v>
      </c>
      <c r="BF187" s="155">
        <f>IF(N187="snížená",J187,0)</f>
        <v>0</v>
      </c>
      <c r="BG187" s="155">
        <f>IF(N187="zákl. přenesená",J187,0)</f>
        <v>0</v>
      </c>
      <c r="BH187" s="155">
        <f>IF(N187="sníž. přenesená",J187,0)</f>
        <v>0</v>
      </c>
      <c r="BI187" s="155">
        <f>IF(N187="nulová",J187,0)</f>
        <v>0</v>
      </c>
      <c r="BJ187" s="18" t="s">
        <v>87</v>
      </c>
      <c r="BK187" s="155">
        <f>ROUND(I187*H187,2)</f>
        <v>0</v>
      </c>
      <c r="BL187" s="18" t="s">
        <v>528</v>
      </c>
      <c r="BM187" s="265" t="s">
        <v>4635</v>
      </c>
    </row>
    <row r="188" spans="1:51" s="14" customFormat="1" ht="12">
      <c r="A188" s="14"/>
      <c r="B188" s="277"/>
      <c r="C188" s="278"/>
      <c r="D188" s="268" t="s">
        <v>236</v>
      </c>
      <c r="E188" s="279" t="s">
        <v>1</v>
      </c>
      <c r="F188" s="280" t="s">
        <v>4590</v>
      </c>
      <c r="G188" s="278"/>
      <c r="H188" s="281">
        <v>41.4</v>
      </c>
      <c r="I188" s="282"/>
      <c r="J188" s="278"/>
      <c r="K188" s="278"/>
      <c r="L188" s="283"/>
      <c r="M188" s="284"/>
      <c r="N188" s="285"/>
      <c r="O188" s="285"/>
      <c r="P188" s="285"/>
      <c r="Q188" s="285"/>
      <c r="R188" s="285"/>
      <c r="S188" s="285"/>
      <c r="T188" s="28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7" t="s">
        <v>236</v>
      </c>
      <c r="AU188" s="287" t="s">
        <v>89</v>
      </c>
      <c r="AV188" s="14" t="s">
        <v>89</v>
      </c>
      <c r="AW188" s="14" t="s">
        <v>34</v>
      </c>
      <c r="AX188" s="14" t="s">
        <v>81</v>
      </c>
      <c r="AY188" s="287" t="s">
        <v>211</v>
      </c>
    </row>
    <row r="189" spans="1:51" s="15" customFormat="1" ht="12">
      <c r="A189" s="15"/>
      <c r="B189" s="295"/>
      <c r="C189" s="296"/>
      <c r="D189" s="268" t="s">
        <v>236</v>
      </c>
      <c r="E189" s="297" t="s">
        <v>302</v>
      </c>
      <c r="F189" s="298" t="s">
        <v>438</v>
      </c>
      <c r="G189" s="296"/>
      <c r="H189" s="299">
        <v>41.4</v>
      </c>
      <c r="I189" s="300"/>
      <c r="J189" s="296"/>
      <c r="K189" s="296"/>
      <c r="L189" s="301"/>
      <c r="M189" s="302"/>
      <c r="N189" s="303"/>
      <c r="O189" s="303"/>
      <c r="P189" s="303"/>
      <c r="Q189" s="303"/>
      <c r="R189" s="303"/>
      <c r="S189" s="303"/>
      <c r="T189" s="304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305" t="s">
        <v>236</v>
      </c>
      <c r="AU189" s="305" t="s">
        <v>89</v>
      </c>
      <c r="AV189" s="15" t="s">
        <v>100</v>
      </c>
      <c r="AW189" s="15" t="s">
        <v>34</v>
      </c>
      <c r="AX189" s="15" t="s">
        <v>87</v>
      </c>
      <c r="AY189" s="305" t="s">
        <v>211</v>
      </c>
    </row>
    <row r="190" spans="1:65" s="2" customFormat="1" ht="16.5" customHeight="1">
      <c r="A190" s="41"/>
      <c r="B190" s="42"/>
      <c r="C190" s="317" t="s">
        <v>492</v>
      </c>
      <c r="D190" s="317" t="s">
        <v>589</v>
      </c>
      <c r="E190" s="318" t="s">
        <v>1114</v>
      </c>
      <c r="F190" s="319" t="s">
        <v>1115</v>
      </c>
      <c r="G190" s="320" t="s">
        <v>507</v>
      </c>
      <c r="H190" s="321">
        <v>0.019</v>
      </c>
      <c r="I190" s="322"/>
      <c r="J190" s="323">
        <f>ROUND(I190*H190,2)</f>
        <v>0</v>
      </c>
      <c r="K190" s="324"/>
      <c r="L190" s="325"/>
      <c r="M190" s="326" t="s">
        <v>1</v>
      </c>
      <c r="N190" s="327" t="s">
        <v>46</v>
      </c>
      <c r="O190" s="94"/>
      <c r="P190" s="263">
        <f>O190*H190</f>
        <v>0</v>
      </c>
      <c r="Q190" s="263">
        <v>1</v>
      </c>
      <c r="R190" s="263">
        <f>Q190*H190</f>
        <v>0.019</v>
      </c>
      <c r="S190" s="263">
        <v>0</v>
      </c>
      <c r="T190" s="264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65" t="s">
        <v>634</v>
      </c>
      <c r="AT190" s="265" t="s">
        <v>589</v>
      </c>
      <c r="AU190" s="265" t="s">
        <v>89</v>
      </c>
      <c r="AY190" s="18" t="s">
        <v>211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8" t="s">
        <v>87</v>
      </c>
      <c r="BK190" s="155">
        <f>ROUND(I190*H190,2)</f>
        <v>0</v>
      </c>
      <c r="BL190" s="18" t="s">
        <v>528</v>
      </c>
      <c r="BM190" s="265" t="s">
        <v>4636</v>
      </c>
    </row>
    <row r="191" spans="1:51" s="14" customFormat="1" ht="12">
      <c r="A191" s="14"/>
      <c r="B191" s="277"/>
      <c r="C191" s="278"/>
      <c r="D191" s="268" t="s">
        <v>236</v>
      </c>
      <c r="E191" s="279" t="s">
        <v>1</v>
      </c>
      <c r="F191" s="280" t="s">
        <v>4590</v>
      </c>
      <c r="G191" s="278"/>
      <c r="H191" s="281">
        <v>41.4</v>
      </c>
      <c r="I191" s="282"/>
      <c r="J191" s="278"/>
      <c r="K191" s="278"/>
      <c r="L191" s="283"/>
      <c r="M191" s="284"/>
      <c r="N191" s="285"/>
      <c r="O191" s="285"/>
      <c r="P191" s="285"/>
      <c r="Q191" s="285"/>
      <c r="R191" s="285"/>
      <c r="S191" s="285"/>
      <c r="T191" s="28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87" t="s">
        <v>236</v>
      </c>
      <c r="AU191" s="287" t="s">
        <v>89</v>
      </c>
      <c r="AV191" s="14" t="s">
        <v>89</v>
      </c>
      <c r="AW191" s="14" t="s">
        <v>34</v>
      </c>
      <c r="AX191" s="14" t="s">
        <v>87</v>
      </c>
      <c r="AY191" s="287" t="s">
        <v>211</v>
      </c>
    </row>
    <row r="192" spans="1:51" s="14" customFormat="1" ht="12">
      <c r="A192" s="14"/>
      <c r="B192" s="277"/>
      <c r="C192" s="278"/>
      <c r="D192" s="268" t="s">
        <v>236</v>
      </c>
      <c r="E192" s="278"/>
      <c r="F192" s="280" t="s">
        <v>4637</v>
      </c>
      <c r="G192" s="278"/>
      <c r="H192" s="281">
        <v>0.019</v>
      </c>
      <c r="I192" s="282"/>
      <c r="J192" s="278"/>
      <c r="K192" s="278"/>
      <c r="L192" s="283"/>
      <c r="M192" s="284"/>
      <c r="N192" s="285"/>
      <c r="O192" s="285"/>
      <c r="P192" s="285"/>
      <c r="Q192" s="285"/>
      <c r="R192" s="285"/>
      <c r="S192" s="285"/>
      <c r="T192" s="28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87" t="s">
        <v>236</v>
      </c>
      <c r="AU192" s="287" t="s">
        <v>89</v>
      </c>
      <c r="AV192" s="14" t="s">
        <v>89</v>
      </c>
      <c r="AW192" s="14" t="s">
        <v>4</v>
      </c>
      <c r="AX192" s="14" t="s">
        <v>87</v>
      </c>
      <c r="AY192" s="287" t="s">
        <v>211</v>
      </c>
    </row>
    <row r="193" spans="1:65" s="2" customFormat="1" ht="24.15" customHeight="1">
      <c r="A193" s="41"/>
      <c r="B193" s="42"/>
      <c r="C193" s="253" t="s">
        <v>500</v>
      </c>
      <c r="D193" s="253" t="s">
        <v>214</v>
      </c>
      <c r="E193" s="254" t="s">
        <v>1142</v>
      </c>
      <c r="F193" s="255" t="s">
        <v>1143</v>
      </c>
      <c r="G193" s="256" t="s">
        <v>269</v>
      </c>
      <c r="H193" s="257">
        <v>82.8</v>
      </c>
      <c r="I193" s="258"/>
      <c r="J193" s="259">
        <f>ROUND(I193*H193,2)</f>
        <v>0</v>
      </c>
      <c r="K193" s="260"/>
      <c r="L193" s="44"/>
      <c r="M193" s="261" t="s">
        <v>1</v>
      </c>
      <c r="N193" s="262" t="s">
        <v>46</v>
      </c>
      <c r="O193" s="94"/>
      <c r="P193" s="263">
        <f>O193*H193</f>
        <v>0</v>
      </c>
      <c r="Q193" s="263">
        <v>0.0004</v>
      </c>
      <c r="R193" s="263">
        <f>Q193*H193</f>
        <v>0.033120000000000004</v>
      </c>
      <c r="S193" s="263">
        <v>0</v>
      </c>
      <c r="T193" s="264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65" t="s">
        <v>528</v>
      </c>
      <c r="AT193" s="265" t="s">
        <v>214</v>
      </c>
      <c r="AU193" s="265" t="s">
        <v>89</v>
      </c>
      <c r="AY193" s="18" t="s">
        <v>211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8" t="s">
        <v>87</v>
      </c>
      <c r="BK193" s="155">
        <f>ROUND(I193*H193,2)</f>
        <v>0</v>
      </c>
      <c r="BL193" s="18" t="s">
        <v>528</v>
      </c>
      <c r="BM193" s="265" t="s">
        <v>4638</v>
      </c>
    </row>
    <row r="194" spans="1:51" s="14" customFormat="1" ht="12">
      <c r="A194" s="14"/>
      <c r="B194" s="277"/>
      <c r="C194" s="278"/>
      <c r="D194" s="268" t="s">
        <v>236</v>
      </c>
      <c r="E194" s="279" t="s">
        <v>1</v>
      </c>
      <c r="F194" s="280" t="s">
        <v>302</v>
      </c>
      <c r="G194" s="278"/>
      <c r="H194" s="281">
        <v>41.4</v>
      </c>
      <c r="I194" s="282"/>
      <c r="J194" s="278"/>
      <c r="K194" s="278"/>
      <c r="L194" s="283"/>
      <c r="M194" s="284"/>
      <c r="N194" s="285"/>
      <c r="O194" s="285"/>
      <c r="P194" s="285"/>
      <c r="Q194" s="285"/>
      <c r="R194" s="285"/>
      <c r="S194" s="285"/>
      <c r="T194" s="28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7" t="s">
        <v>236</v>
      </c>
      <c r="AU194" s="287" t="s">
        <v>89</v>
      </c>
      <c r="AV194" s="14" t="s">
        <v>89</v>
      </c>
      <c r="AW194" s="14" t="s">
        <v>34</v>
      </c>
      <c r="AX194" s="14" t="s">
        <v>87</v>
      </c>
      <c r="AY194" s="287" t="s">
        <v>211</v>
      </c>
    </row>
    <row r="195" spans="1:51" s="14" customFormat="1" ht="12">
      <c r="A195" s="14"/>
      <c r="B195" s="277"/>
      <c r="C195" s="278"/>
      <c r="D195" s="268" t="s">
        <v>236</v>
      </c>
      <c r="E195" s="278"/>
      <c r="F195" s="280" t="s">
        <v>4639</v>
      </c>
      <c r="G195" s="278"/>
      <c r="H195" s="281">
        <v>82.8</v>
      </c>
      <c r="I195" s="282"/>
      <c r="J195" s="278"/>
      <c r="K195" s="278"/>
      <c r="L195" s="283"/>
      <c r="M195" s="284"/>
      <c r="N195" s="285"/>
      <c r="O195" s="285"/>
      <c r="P195" s="285"/>
      <c r="Q195" s="285"/>
      <c r="R195" s="285"/>
      <c r="S195" s="285"/>
      <c r="T195" s="28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87" t="s">
        <v>236</v>
      </c>
      <c r="AU195" s="287" t="s">
        <v>89</v>
      </c>
      <c r="AV195" s="14" t="s">
        <v>89</v>
      </c>
      <c r="AW195" s="14" t="s">
        <v>4</v>
      </c>
      <c r="AX195" s="14" t="s">
        <v>87</v>
      </c>
      <c r="AY195" s="287" t="s">
        <v>211</v>
      </c>
    </row>
    <row r="196" spans="1:65" s="2" customFormat="1" ht="21.75" customHeight="1">
      <c r="A196" s="41"/>
      <c r="B196" s="42"/>
      <c r="C196" s="317" t="s">
        <v>504</v>
      </c>
      <c r="D196" s="317" t="s">
        <v>589</v>
      </c>
      <c r="E196" s="318" t="s">
        <v>1137</v>
      </c>
      <c r="F196" s="319" t="s">
        <v>1138</v>
      </c>
      <c r="G196" s="320" t="s">
        <v>269</v>
      </c>
      <c r="H196" s="321">
        <v>168.912</v>
      </c>
      <c r="I196" s="322"/>
      <c r="J196" s="323">
        <f>ROUND(I196*H196,2)</f>
        <v>0</v>
      </c>
      <c r="K196" s="324"/>
      <c r="L196" s="325"/>
      <c r="M196" s="326" t="s">
        <v>1</v>
      </c>
      <c r="N196" s="327" t="s">
        <v>46</v>
      </c>
      <c r="O196" s="94"/>
      <c r="P196" s="263">
        <f>O196*H196</f>
        <v>0</v>
      </c>
      <c r="Q196" s="263">
        <v>0.0042</v>
      </c>
      <c r="R196" s="263">
        <f>Q196*H196</f>
        <v>0.7094304</v>
      </c>
      <c r="S196" s="263">
        <v>0</v>
      </c>
      <c r="T196" s="264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5" t="s">
        <v>634</v>
      </c>
      <c r="AT196" s="265" t="s">
        <v>589</v>
      </c>
      <c r="AU196" s="265" t="s">
        <v>89</v>
      </c>
      <c r="AY196" s="18" t="s">
        <v>211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8" t="s">
        <v>87</v>
      </c>
      <c r="BK196" s="155">
        <f>ROUND(I196*H196,2)</f>
        <v>0</v>
      </c>
      <c r="BL196" s="18" t="s">
        <v>528</v>
      </c>
      <c r="BM196" s="265" t="s">
        <v>4640</v>
      </c>
    </row>
    <row r="197" spans="1:51" s="14" customFormat="1" ht="12">
      <c r="A197" s="14"/>
      <c r="B197" s="277"/>
      <c r="C197" s="278"/>
      <c r="D197" s="268" t="s">
        <v>236</v>
      </c>
      <c r="E197" s="279" t="s">
        <v>1</v>
      </c>
      <c r="F197" s="280" t="s">
        <v>4641</v>
      </c>
      <c r="G197" s="278"/>
      <c r="H197" s="281">
        <v>82.8</v>
      </c>
      <c r="I197" s="282"/>
      <c r="J197" s="278"/>
      <c r="K197" s="278"/>
      <c r="L197" s="283"/>
      <c r="M197" s="284"/>
      <c r="N197" s="285"/>
      <c r="O197" s="285"/>
      <c r="P197" s="285"/>
      <c r="Q197" s="285"/>
      <c r="R197" s="285"/>
      <c r="S197" s="285"/>
      <c r="T197" s="286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87" t="s">
        <v>236</v>
      </c>
      <c r="AU197" s="287" t="s">
        <v>89</v>
      </c>
      <c r="AV197" s="14" t="s">
        <v>89</v>
      </c>
      <c r="AW197" s="14" t="s">
        <v>34</v>
      </c>
      <c r="AX197" s="14" t="s">
        <v>87</v>
      </c>
      <c r="AY197" s="287" t="s">
        <v>211</v>
      </c>
    </row>
    <row r="198" spans="1:51" s="14" customFormat="1" ht="12">
      <c r="A198" s="14"/>
      <c r="B198" s="277"/>
      <c r="C198" s="278"/>
      <c r="D198" s="268" t="s">
        <v>236</v>
      </c>
      <c r="E198" s="278"/>
      <c r="F198" s="280" t="s">
        <v>4642</v>
      </c>
      <c r="G198" s="278"/>
      <c r="H198" s="281">
        <v>168.912</v>
      </c>
      <c r="I198" s="282"/>
      <c r="J198" s="278"/>
      <c r="K198" s="278"/>
      <c r="L198" s="283"/>
      <c r="M198" s="284"/>
      <c r="N198" s="285"/>
      <c r="O198" s="285"/>
      <c r="P198" s="285"/>
      <c r="Q198" s="285"/>
      <c r="R198" s="285"/>
      <c r="S198" s="285"/>
      <c r="T198" s="286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87" t="s">
        <v>236</v>
      </c>
      <c r="AU198" s="287" t="s">
        <v>89</v>
      </c>
      <c r="AV198" s="14" t="s">
        <v>89</v>
      </c>
      <c r="AW198" s="14" t="s">
        <v>4</v>
      </c>
      <c r="AX198" s="14" t="s">
        <v>87</v>
      </c>
      <c r="AY198" s="287" t="s">
        <v>211</v>
      </c>
    </row>
    <row r="199" spans="1:63" s="12" customFormat="1" ht="22.8" customHeight="1">
      <c r="A199" s="12"/>
      <c r="B199" s="237"/>
      <c r="C199" s="238"/>
      <c r="D199" s="239" t="s">
        <v>80</v>
      </c>
      <c r="E199" s="251" t="s">
        <v>1438</v>
      </c>
      <c r="F199" s="251" t="s">
        <v>1439</v>
      </c>
      <c r="G199" s="238"/>
      <c r="H199" s="238"/>
      <c r="I199" s="241"/>
      <c r="J199" s="252">
        <f>BK199</f>
        <v>0</v>
      </c>
      <c r="K199" s="238"/>
      <c r="L199" s="243"/>
      <c r="M199" s="244"/>
      <c r="N199" s="245"/>
      <c r="O199" s="245"/>
      <c r="P199" s="246">
        <f>SUM(P200:P216)</f>
        <v>0</v>
      </c>
      <c r="Q199" s="245"/>
      <c r="R199" s="246">
        <f>SUM(R200:R216)</f>
        <v>2.05058612</v>
      </c>
      <c r="S199" s="245"/>
      <c r="T199" s="247">
        <f>SUM(T200:T216)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48" t="s">
        <v>89</v>
      </c>
      <c r="AT199" s="249" t="s">
        <v>80</v>
      </c>
      <c r="AU199" s="249" t="s">
        <v>87</v>
      </c>
      <c r="AY199" s="248" t="s">
        <v>211</v>
      </c>
      <c r="BK199" s="250">
        <f>SUM(BK200:BK216)</f>
        <v>0</v>
      </c>
    </row>
    <row r="200" spans="1:65" s="2" customFormat="1" ht="33" customHeight="1">
      <c r="A200" s="41"/>
      <c r="B200" s="42"/>
      <c r="C200" s="253" t="s">
        <v>8</v>
      </c>
      <c r="D200" s="253" t="s">
        <v>214</v>
      </c>
      <c r="E200" s="254" t="s">
        <v>4643</v>
      </c>
      <c r="F200" s="255" t="s">
        <v>4644</v>
      </c>
      <c r="G200" s="256" t="s">
        <v>332</v>
      </c>
      <c r="H200" s="257">
        <v>4.446</v>
      </c>
      <c r="I200" s="258"/>
      <c r="J200" s="259">
        <f>ROUND(I200*H200,2)</f>
        <v>0</v>
      </c>
      <c r="K200" s="260"/>
      <c r="L200" s="44"/>
      <c r="M200" s="261" t="s">
        <v>1</v>
      </c>
      <c r="N200" s="262" t="s">
        <v>46</v>
      </c>
      <c r="O200" s="94"/>
      <c r="P200" s="263">
        <f>O200*H200</f>
        <v>0</v>
      </c>
      <c r="Q200" s="263">
        <v>0.00108</v>
      </c>
      <c r="R200" s="263">
        <f>Q200*H200</f>
        <v>0.00480168</v>
      </c>
      <c r="S200" s="263">
        <v>0</v>
      </c>
      <c r="T200" s="264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5" t="s">
        <v>528</v>
      </c>
      <c r="AT200" s="265" t="s">
        <v>214</v>
      </c>
      <c r="AU200" s="265" t="s">
        <v>89</v>
      </c>
      <c r="AY200" s="18" t="s">
        <v>211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8" t="s">
        <v>87</v>
      </c>
      <c r="BK200" s="155">
        <f>ROUND(I200*H200,2)</f>
        <v>0</v>
      </c>
      <c r="BL200" s="18" t="s">
        <v>528</v>
      </c>
      <c r="BM200" s="265" t="s">
        <v>4645</v>
      </c>
    </row>
    <row r="201" spans="1:51" s="14" customFormat="1" ht="12">
      <c r="A201" s="14"/>
      <c r="B201" s="277"/>
      <c r="C201" s="278"/>
      <c r="D201" s="268" t="s">
        <v>236</v>
      </c>
      <c r="E201" s="279" t="s">
        <v>1</v>
      </c>
      <c r="F201" s="280" t="s">
        <v>4646</v>
      </c>
      <c r="G201" s="278"/>
      <c r="H201" s="281">
        <v>4.446</v>
      </c>
      <c r="I201" s="282"/>
      <c r="J201" s="278"/>
      <c r="K201" s="278"/>
      <c r="L201" s="283"/>
      <c r="M201" s="284"/>
      <c r="N201" s="285"/>
      <c r="O201" s="285"/>
      <c r="P201" s="285"/>
      <c r="Q201" s="285"/>
      <c r="R201" s="285"/>
      <c r="S201" s="285"/>
      <c r="T201" s="286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87" t="s">
        <v>236</v>
      </c>
      <c r="AU201" s="287" t="s">
        <v>89</v>
      </c>
      <c r="AV201" s="14" t="s">
        <v>89</v>
      </c>
      <c r="AW201" s="14" t="s">
        <v>34</v>
      </c>
      <c r="AX201" s="14" t="s">
        <v>87</v>
      </c>
      <c r="AY201" s="287" t="s">
        <v>211</v>
      </c>
    </row>
    <row r="202" spans="1:65" s="2" customFormat="1" ht="16.5" customHeight="1">
      <c r="A202" s="41"/>
      <c r="B202" s="42"/>
      <c r="C202" s="253" t="s">
        <v>528</v>
      </c>
      <c r="D202" s="253" t="s">
        <v>214</v>
      </c>
      <c r="E202" s="254" t="s">
        <v>4647</v>
      </c>
      <c r="F202" s="255" t="s">
        <v>4648</v>
      </c>
      <c r="G202" s="256" t="s">
        <v>307</v>
      </c>
      <c r="H202" s="257">
        <v>1852.444</v>
      </c>
      <c r="I202" s="258"/>
      <c r="J202" s="259">
        <f>ROUND(I202*H202,2)</f>
        <v>0</v>
      </c>
      <c r="K202" s="260"/>
      <c r="L202" s="44"/>
      <c r="M202" s="261" t="s">
        <v>1</v>
      </c>
      <c r="N202" s="262" t="s">
        <v>46</v>
      </c>
      <c r="O202" s="94"/>
      <c r="P202" s="263">
        <f>O202*H202</f>
        <v>0</v>
      </c>
      <c r="Q202" s="263">
        <v>1E-05</v>
      </c>
      <c r="R202" s="263">
        <f>Q202*H202</f>
        <v>0.01852444</v>
      </c>
      <c r="S202" s="263">
        <v>0</v>
      </c>
      <c r="T202" s="264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65" t="s">
        <v>528</v>
      </c>
      <c r="AT202" s="265" t="s">
        <v>214</v>
      </c>
      <c r="AU202" s="265" t="s">
        <v>89</v>
      </c>
      <c r="AY202" s="18" t="s">
        <v>211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8" t="s">
        <v>87</v>
      </c>
      <c r="BK202" s="155">
        <f>ROUND(I202*H202,2)</f>
        <v>0</v>
      </c>
      <c r="BL202" s="18" t="s">
        <v>528</v>
      </c>
      <c r="BM202" s="265" t="s">
        <v>4649</v>
      </c>
    </row>
    <row r="203" spans="1:51" s="13" customFormat="1" ht="12">
      <c r="A203" s="13"/>
      <c r="B203" s="266"/>
      <c r="C203" s="267"/>
      <c r="D203" s="268" t="s">
        <v>236</v>
      </c>
      <c r="E203" s="269" t="s">
        <v>1</v>
      </c>
      <c r="F203" s="270" t="s">
        <v>4650</v>
      </c>
      <c r="G203" s="267"/>
      <c r="H203" s="269" t="s">
        <v>1</v>
      </c>
      <c r="I203" s="271"/>
      <c r="J203" s="267"/>
      <c r="K203" s="267"/>
      <c r="L203" s="272"/>
      <c r="M203" s="273"/>
      <c r="N203" s="274"/>
      <c r="O203" s="274"/>
      <c r="P203" s="274"/>
      <c r="Q203" s="274"/>
      <c r="R203" s="274"/>
      <c r="S203" s="274"/>
      <c r="T203" s="27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76" t="s">
        <v>236</v>
      </c>
      <c r="AU203" s="276" t="s">
        <v>89</v>
      </c>
      <c r="AV203" s="13" t="s">
        <v>87</v>
      </c>
      <c r="AW203" s="13" t="s">
        <v>34</v>
      </c>
      <c r="AX203" s="13" t="s">
        <v>81</v>
      </c>
      <c r="AY203" s="276" t="s">
        <v>211</v>
      </c>
    </row>
    <row r="204" spans="1:51" s="13" customFormat="1" ht="12">
      <c r="A204" s="13"/>
      <c r="B204" s="266"/>
      <c r="C204" s="267"/>
      <c r="D204" s="268" t="s">
        <v>236</v>
      </c>
      <c r="E204" s="269" t="s">
        <v>1</v>
      </c>
      <c r="F204" s="270" t="s">
        <v>4651</v>
      </c>
      <c r="G204" s="267"/>
      <c r="H204" s="269" t="s">
        <v>1</v>
      </c>
      <c r="I204" s="271"/>
      <c r="J204" s="267"/>
      <c r="K204" s="267"/>
      <c r="L204" s="272"/>
      <c r="M204" s="273"/>
      <c r="N204" s="274"/>
      <c r="O204" s="274"/>
      <c r="P204" s="274"/>
      <c r="Q204" s="274"/>
      <c r="R204" s="274"/>
      <c r="S204" s="274"/>
      <c r="T204" s="27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76" t="s">
        <v>236</v>
      </c>
      <c r="AU204" s="276" t="s">
        <v>89</v>
      </c>
      <c r="AV204" s="13" t="s">
        <v>87</v>
      </c>
      <c r="AW204" s="13" t="s">
        <v>34</v>
      </c>
      <c r="AX204" s="13" t="s">
        <v>81</v>
      </c>
      <c r="AY204" s="276" t="s">
        <v>211</v>
      </c>
    </row>
    <row r="205" spans="1:51" s="14" customFormat="1" ht="12">
      <c r="A205" s="14"/>
      <c r="B205" s="277"/>
      <c r="C205" s="278"/>
      <c r="D205" s="268" t="s">
        <v>236</v>
      </c>
      <c r="E205" s="279" t="s">
        <v>1</v>
      </c>
      <c r="F205" s="280" t="s">
        <v>4652</v>
      </c>
      <c r="G205" s="278"/>
      <c r="H205" s="281">
        <v>1148.4</v>
      </c>
      <c r="I205" s="282"/>
      <c r="J205" s="278"/>
      <c r="K205" s="278"/>
      <c r="L205" s="283"/>
      <c r="M205" s="284"/>
      <c r="N205" s="285"/>
      <c r="O205" s="285"/>
      <c r="P205" s="285"/>
      <c r="Q205" s="285"/>
      <c r="R205" s="285"/>
      <c r="S205" s="285"/>
      <c r="T205" s="286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87" t="s">
        <v>236</v>
      </c>
      <c r="AU205" s="287" t="s">
        <v>89</v>
      </c>
      <c r="AV205" s="14" t="s">
        <v>89</v>
      </c>
      <c r="AW205" s="14" t="s">
        <v>34</v>
      </c>
      <c r="AX205" s="14" t="s">
        <v>81</v>
      </c>
      <c r="AY205" s="287" t="s">
        <v>211</v>
      </c>
    </row>
    <row r="206" spans="1:51" s="14" customFormat="1" ht="12">
      <c r="A206" s="14"/>
      <c r="B206" s="277"/>
      <c r="C206" s="278"/>
      <c r="D206" s="268" t="s">
        <v>236</v>
      </c>
      <c r="E206" s="279" t="s">
        <v>1</v>
      </c>
      <c r="F206" s="280" t="s">
        <v>4653</v>
      </c>
      <c r="G206" s="278"/>
      <c r="H206" s="281">
        <v>126.2</v>
      </c>
      <c r="I206" s="282"/>
      <c r="J206" s="278"/>
      <c r="K206" s="278"/>
      <c r="L206" s="283"/>
      <c r="M206" s="284"/>
      <c r="N206" s="285"/>
      <c r="O206" s="285"/>
      <c r="P206" s="285"/>
      <c r="Q206" s="285"/>
      <c r="R206" s="285"/>
      <c r="S206" s="285"/>
      <c r="T206" s="286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87" t="s">
        <v>236</v>
      </c>
      <c r="AU206" s="287" t="s">
        <v>89</v>
      </c>
      <c r="AV206" s="14" t="s">
        <v>89</v>
      </c>
      <c r="AW206" s="14" t="s">
        <v>34</v>
      </c>
      <c r="AX206" s="14" t="s">
        <v>81</v>
      </c>
      <c r="AY206" s="287" t="s">
        <v>211</v>
      </c>
    </row>
    <row r="207" spans="1:51" s="13" customFormat="1" ht="12">
      <c r="A207" s="13"/>
      <c r="B207" s="266"/>
      <c r="C207" s="267"/>
      <c r="D207" s="268" t="s">
        <v>236</v>
      </c>
      <c r="E207" s="269" t="s">
        <v>1</v>
      </c>
      <c r="F207" s="270" t="s">
        <v>4654</v>
      </c>
      <c r="G207" s="267"/>
      <c r="H207" s="269" t="s">
        <v>1</v>
      </c>
      <c r="I207" s="271"/>
      <c r="J207" s="267"/>
      <c r="K207" s="267"/>
      <c r="L207" s="272"/>
      <c r="M207" s="273"/>
      <c r="N207" s="274"/>
      <c r="O207" s="274"/>
      <c r="P207" s="274"/>
      <c r="Q207" s="274"/>
      <c r="R207" s="274"/>
      <c r="S207" s="274"/>
      <c r="T207" s="27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76" t="s">
        <v>236</v>
      </c>
      <c r="AU207" s="276" t="s">
        <v>89</v>
      </c>
      <c r="AV207" s="13" t="s">
        <v>87</v>
      </c>
      <c r="AW207" s="13" t="s">
        <v>34</v>
      </c>
      <c r="AX207" s="13" t="s">
        <v>81</v>
      </c>
      <c r="AY207" s="276" t="s">
        <v>211</v>
      </c>
    </row>
    <row r="208" spans="1:51" s="14" customFormat="1" ht="12">
      <c r="A208" s="14"/>
      <c r="B208" s="277"/>
      <c r="C208" s="278"/>
      <c r="D208" s="268" t="s">
        <v>236</v>
      </c>
      <c r="E208" s="279" t="s">
        <v>1</v>
      </c>
      <c r="F208" s="280" t="s">
        <v>4655</v>
      </c>
      <c r="G208" s="278"/>
      <c r="H208" s="281">
        <v>538.313</v>
      </c>
      <c r="I208" s="282"/>
      <c r="J208" s="278"/>
      <c r="K208" s="278"/>
      <c r="L208" s="283"/>
      <c r="M208" s="284"/>
      <c r="N208" s="285"/>
      <c r="O208" s="285"/>
      <c r="P208" s="285"/>
      <c r="Q208" s="285"/>
      <c r="R208" s="285"/>
      <c r="S208" s="285"/>
      <c r="T208" s="28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87" t="s">
        <v>236</v>
      </c>
      <c r="AU208" s="287" t="s">
        <v>89</v>
      </c>
      <c r="AV208" s="14" t="s">
        <v>89</v>
      </c>
      <c r="AW208" s="14" t="s">
        <v>34</v>
      </c>
      <c r="AX208" s="14" t="s">
        <v>81</v>
      </c>
      <c r="AY208" s="287" t="s">
        <v>211</v>
      </c>
    </row>
    <row r="209" spans="1:51" s="14" customFormat="1" ht="12">
      <c r="A209" s="14"/>
      <c r="B209" s="277"/>
      <c r="C209" s="278"/>
      <c r="D209" s="268" t="s">
        <v>236</v>
      </c>
      <c r="E209" s="279" t="s">
        <v>1</v>
      </c>
      <c r="F209" s="280" t="s">
        <v>4656</v>
      </c>
      <c r="G209" s="278"/>
      <c r="H209" s="281">
        <v>39.531</v>
      </c>
      <c r="I209" s="282"/>
      <c r="J209" s="278"/>
      <c r="K209" s="278"/>
      <c r="L209" s="283"/>
      <c r="M209" s="284"/>
      <c r="N209" s="285"/>
      <c r="O209" s="285"/>
      <c r="P209" s="285"/>
      <c r="Q209" s="285"/>
      <c r="R209" s="285"/>
      <c r="S209" s="285"/>
      <c r="T209" s="286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87" t="s">
        <v>236</v>
      </c>
      <c r="AU209" s="287" t="s">
        <v>89</v>
      </c>
      <c r="AV209" s="14" t="s">
        <v>89</v>
      </c>
      <c r="AW209" s="14" t="s">
        <v>34</v>
      </c>
      <c r="AX209" s="14" t="s">
        <v>81</v>
      </c>
      <c r="AY209" s="287" t="s">
        <v>211</v>
      </c>
    </row>
    <row r="210" spans="1:51" s="15" customFormat="1" ht="12">
      <c r="A210" s="15"/>
      <c r="B210" s="295"/>
      <c r="C210" s="296"/>
      <c r="D210" s="268" t="s">
        <v>236</v>
      </c>
      <c r="E210" s="297" t="s">
        <v>4593</v>
      </c>
      <c r="F210" s="298" t="s">
        <v>438</v>
      </c>
      <c r="G210" s="296"/>
      <c r="H210" s="299">
        <v>1852.444</v>
      </c>
      <c r="I210" s="300"/>
      <c r="J210" s="296"/>
      <c r="K210" s="296"/>
      <c r="L210" s="301"/>
      <c r="M210" s="302"/>
      <c r="N210" s="303"/>
      <c r="O210" s="303"/>
      <c r="P210" s="303"/>
      <c r="Q210" s="303"/>
      <c r="R210" s="303"/>
      <c r="S210" s="303"/>
      <c r="T210" s="304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305" t="s">
        <v>236</v>
      </c>
      <c r="AU210" s="305" t="s">
        <v>89</v>
      </c>
      <c r="AV210" s="15" t="s">
        <v>100</v>
      </c>
      <c r="AW210" s="15" t="s">
        <v>34</v>
      </c>
      <c r="AX210" s="15" t="s">
        <v>87</v>
      </c>
      <c r="AY210" s="305" t="s">
        <v>211</v>
      </c>
    </row>
    <row r="211" spans="1:65" s="2" customFormat="1" ht="24.15" customHeight="1">
      <c r="A211" s="41"/>
      <c r="B211" s="42"/>
      <c r="C211" s="317" t="s">
        <v>533</v>
      </c>
      <c r="D211" s="317" t="s">
        <v>589</v>
      </c>
      <c r="E211" s="318" t="s">
        <v>4657</v>
      </c>
      <c r="F211" s="319" t="s">
        <v>4658</v>
      </c>
      <c r="G211" s="320" t="s">
        <v>332</v>
      </c>
      <c r="H211" s="321">
        <v>4.446</v>
      </c>
      <c r="I211" s="322"/>
      <c r="J211" s="323">
        <f>ROUND(I211*H211,2)</f>
        <v>0</v>
      </c>
      <c r="K211" s="324"/>
      <c r="L211" s="325"/>
      <c r="M211" s="326" t="s">
        <v>1</v>
      </c>
      <c r="N211" s="327" t="s">
        <v>46</v>
      </c>
      <c r="O211" s="94"/>
      <c r="P211" s="263">
        <f>O211*H211</f>
        <v>0</v>
      </c>
      <c r="Q211" s="263">
        <v>0.44</v>
      </c>
      <c r="R211" s="263">
        <f>Q211*H211</f>
        <v>1.95624</v>
      </c>
      <c r="S211" s="263">
        <v>0</v>
      </c>
      <c r="T211" s="264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65" t="s">
        <v>634</v>
      </c>
      <c r="AT211" s="265" t="s">
        <v>589</v>
      </c>
      <c r="AU211" s="265" t="s">
        <v>89</v>
      </c>
      <c r="AY211" s="18" t="s">
        <v>211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8" t="s">
        <v>87</v>
      </c>
      <c r="BK211" s="155">
        <f>ROUND(I211*H211,2)</f>
        <v>0</v>
      </c>
      <c r="BL211" s="18" t="s">
        <v>528</v>
      </c>
      <c r="BM211" s="265" t="s">
        <v>4659</v>
      </c>
    </row>
    <row r="212" spans="1:51" s="14" customFormat="1" ht="12">
      <c r="A212" s="14"/>
      <c r="B212" s="277"/>
      <c r="C212" s="278"/>
      <c r="D212" s="268" t="s">
        <v>236</v>
      </c>
      <c r="E212" s="279" t="s">
        <v>1</v>
      </c>
      <c r="F212" s="280" t="s">
        <v>4646</v>
      </c>
      <c r="G212" s="278"/>
      <c r="H212" s="281">
        <v>4.446</v>
      </c>
      <c r="I212" s="282"/>
      <c r="J212" s="278"/>
      <c r="K212" s="278"/>
      <c r="L212" s="283"/>
      <c r="M212" s="284"/>
      <c r="N212" s="285"/>
      <c r="O212" s="285"/>
      <c r="P212" s="285"/>
      <c r="Q212" s="285"/>
      <c r="R212" s="285"/>
      <c r="S212" s="285"/>
      <c r="T212" s="28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87" t="s">
        <v>236</v>
      </c>
      <c r="AU212" s="287" t="s">
        <v>89</v>
      </c>
      <c r="AV212" s="14" t="s">
        <v>89</v>
      </c>
      <c r="AW212" s="14" t="s">
        <v>34</v>
      </c>
      <c r="AX212" s="14" t="s">
        <v>87</v>
      </c>
      <c r="AY212" s="287" t="s">
        <v>211</v>
      </c>
    </row>
    <row r="213" spans="1:65" s="2" customFormat="1" ht="24.15" customHeight="1">
      <c r="A213" s="41"/>
      <c r="B213" s="42"/>
      <c r="C213" s="253" t="s">
        <v>537</v>
      </c>
      <c r="D213" s="253" t="s">
        <v>214</v>
      </c>
      <c r="E213" s="254" t="s">
        <v>4391</v>
      </c>
      <c r="F213" s="255" t="s">
        <v>4392</v>
      </c>
      <c r="G213" s="256" t="s">
        <v>269</v>
      </c>
      <c r="H213" s="257">
        <v>355.1</v>
      </c>
      <c r="I213" s="258"/>
      <c r="J213" s="259">
        <f>ROUND(I213*H213,2)</f>
        <v>0</v>
      </c>
      <c r="K213" s="260"/>
      <c r="L213" s="44"/>
      <c r="M213" s="261" t="s">
        <v>1</v>
      </c>
      <c r="N213" s="262" t="s">
        <v>46</v>
      </c>
      <c r="O213" s="94"/>
      <c r="P213" s="263">
        <f>O213*H213</f>
        <v>0</v>
      </c>
      <c r="Q213" s="263">
        <v>0.0002</v>
      </c>
      <c r="R213" s="263">
        <f>Q213*H213</f>
        <v>0.07102000000000001</v>
      </c>
      <c r="S213" s="263">
        <v>0</v>
      </c>
      <c r="T213" s="264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65" t="s">
        <v>528</v>
      </c>
      <c r="AT213" s="265" t="s">
        <v>214</v>
      </c>
      <c r="AU213" s="265" t="s">
        <v>89</v>
      </c>
      <c r="AY213" s="18" t="s">
        <v>211</v>
      </c>
      <c r="BE213" s="155">
        <f>IF(N213="základní",J213,0)</f>
        <v>0</v>
      </c>
      <c r="BF213" s="155">
        <f>IF(N213="snížená",J213,0)</f>
        <v>0</v>
      </c>
      <c r="BG213" s="155">
        <f>IF(N213="zákl. přenesená",J213,0)</f>
        <v>0</v>
      </c>
      <c r="BH213" s="155">
        <f>IF(N213="sníž. přenesená",J213,0)</f>
        <v>0</v>
      </c>
      <c r="BI213" s="155">
        <f>IF(N213="nulová",J213,0)</f>
        <v>0</v>
      </c>
      <c r="BJ213" s="18" t="s">
        <v>87</v>
      </c>
      <c r="BK213" s="155">
        <f>ROUND(I213*H213,2)</f>
        <v>0</v>
      </c>
      <c r="BL213" s="18" t="s">
        <v>528</v>
      </c>
      <c r="BM213" s="265" t="s">
        <v>4660</v>
      </c>
    </row>
    <row r="214" spans="1:51" s="13" customFormat="1" ht="12">
      <c r="A214" s="13"/>
      <c r="B214" s="266"/>
      <c r="C214" s="267"/>
      <c r="D214" s="268" t="s">
        <v>236</v>
      </c>
      <c r="E214" s="269" t="s">
        <v>1</v>
      </c>
      <c r="F214" s="270" t="s">
        <v>4661</v>
      </c>
      <c r="G214" s="267"/>
      <c r="H214" s="269" t="s">
        <v>1</v>
      </c>
      <c r="I214" s="271"/>
      <c r="J214" s="267"/>
      <c r="K214" s="267"/>
      <c r="L214" s="272"/>
      <c r="M214" s="273"/>
      <c r="N214" s="274"/>
      <c r="O214" s="274"/>
      <c r="P214" s="274"/>
      <c r="Q214" s="274"/>
      <c r="R214" s="274"/>
      <c r="S214" s="274"/>
      <c r="T214" s="27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76" t="s">
        <v>236</v>
      </c>
      <c r="AU214" s="276" t="s">
        <v>89</v>
      </c>
      <c r="AV214" s="13" t="s">
        <v>87</v>
      </c>
      <c r="AW214" s="13" t="s">
        <v>34</v>
      </c>
      <c r="AX214" s="13" t="s">
        <v>81</v>
      </c>
      <c r="AY214" s="276" t="s">
        <v>211</v>
      </c>
    </row>
    <row r="215" spans="1:51" s="14" customFormat="1" ht="12">
      <c r="A215" s="14"/>
      <c r="B215" s="277"/>
      <c r="C215" s="278"/>
      <c r="D215" s="268" t="s">
        <v>236</v>
      </c>
      <c r="E215" s="279" t="s">
        <v>1</v>
      </c>
      <c r="F215" s="280" t="s">
        <v>4662</v>
      </c>
      <c r="G215" s="278"/>
      <c r="H215" s="281">
        <v>355.1</v>
      </c>
      <c r="I215" s="282"/>
      <c r="J215" s="278"/>
      <c r="K215" s="278"/>
      <c r="L215" s="283"/>
      <c r="M215" s="284"/>
      <c r="N215" s="285"/>
      <c r="O215" s="285"/>
      <c r="P215" s="285"/>
      <c r="Q215" s="285"/>
      <c r="R215" s="285"/>
      <c r="S215" s="285"/>
      <c r="T215" s="28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87" t="s">
        <v>236</v>
      </c>
      <c r="AU215" s="287" t="s">
        <v>89</v>
      </c>
      <c r="AV215" s="14" t="s">
        <v>89</v>
      </c>
      <c r="AW215" s="14" t="s">
        <v>34</v>
      </c>
      <c r="AX215" s="14" t="s">
        <v>87</v>
      </c>
      <c r="AY215" s="287" t="s">
        <v>211</v>
      </c>
    </row>
    <row r="216" spans="1:65" s="2" customFormat="1" ht="24.15" customHeight="1">
      <c r="A216" s="41"/>
      <c r="B216" s="42"/>
      <c r="C216" s="253" t="s">
        <v>547</v>
      </c>
      <c r="D216" s="253" t="s">
        <v>214</v>
      </c>
      <c r="E216" s="254" t="s">
        <v>1508</v>
      </c>
      <c r="F216" s="255" t="s">
        <v>4395</v>
      </c>
      <c r="G216" s="256" t="s">
        <v>507</v>
      </c>
      <c r="H216" s="257">
        <v>2.051</v>
      </c>
      <c r="I216" s="258"/>
      <c r="J216" s="259">
        <f>ROUND(I216*H216,2)</f>
        <v>0</v>
      </c>
      <c r="K216" s="260"/>
      <c r="L216" s="44"/>
      <c r="M216" s="288" t="s">
        <v>1</v>
      </c>
      <c r="N216" s="289" t="s">
        <v>46</v>
      </c>
      <c r="O216" s="290"/>
      <c r="P216" s="291">
        <f>O216*H216</f>
        <v>0</v>
      </c>
      <c r="Q216" s="291">
        <v>0</v>
      </c>
      <c r="R216" s="291">
        <f>Q216*H216</f>
        <v>0</v>
      </c>
      <c r="S216" s="291">
        <v>0</v>
      </c>
      <c r="T216" s="292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65" t="s">
        <v>528</v>
      </c>
      <c r="AT216" s="265" t="s">
        <v>214</v>
      </c>
      <c r="AU216" s="265" t="s">
        <v>89</v>
      </c>
      <c r="AY216" s="18" t="s">
        <v>211</v>
      </c>
      <c r="BE216" s="155">
        <f>IF(N216="základní",J216,0)</f>
        <v>0</v>
      </c>
      <c r="BF216" s="155">
        <f>IF(N216="snížená",J216,0)</f>
        <v>0</v>
      </c>
      <c r="BG216" s="155">
        <f>IF(N216="zákl. přenesená",J216,0)</f>
        <v>0</v>
      </c>
      <c r="BH216" s="155">
        <f>IF(N216="sníž. přenesená",J216,0)</f>
        <v>0</v>
      </c>
      <c r="BI216" s="155">
        <f>IF(N216="nulová",J216,0)</f>
        <v>0</v>
      </c>
      <c r="BJ216" s="18" t="s">
        <v>87</v>
      </c>
      <c r="BK216" s="155">
        <f>ROUND(I216*H216,2)</f>
        <v>0</v>
      </c>
      <c r="BL216" s="18" t="s">
        <v>528</v>
      </c>
      <c r="BM216" s="265" t="s">
        <v>4663</v>
      </c>
    </row>
    <row r="217" spans="1:31" s="2" customFormat="1" ht="6.95" customHeight="1">
      <c r="A217" s="41"/>
      <c r="B217" s="69"/>
      <c r="C217" s="70"/>
      <c r="D217" s="70"/>
      <c r="E217" s="70"/>
      <c r="F217" s="70"/>
      <c r="G217" s="70"/>
      <c r="H217" s="70"/>
      <c r="I217" s="70"/>
      <c r="J217" s="70"/>
      <c r="K217" s="70"/>
      <c r="L217" s="44"/>
      <c r="M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</row>
  </sheetData>
  <sheetProtection password="CC35" sheet="1" objects="1" scenarios="1" formatColumns="0" formatRows="0" autoFilter="0"/>
  <autoFilter ref="C142:K216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13:F113"/>
    <mergeCell ref="D114:F114"/>
    <mergeCell ref="D115:F115"/>
    <mergeCell ref="D116:F116"/>
    <mergeCell ref="D117:F117"/>
    <mergeCell ref="E129:H129"/>
    <mergeCell ref="E133:H133"/>
    <mergeCell ref="E131:H131"/>
    <mergeCell ref="E135:H13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160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</row>
    <row r="4" spans="2:4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4353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4664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6. 9. 2021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16.5" customHeight="1">
      <c r="A31" s="171"/>
      <c r="B31" s="172"/>
      <c r="C31" s="171"/>
      <c r="D31" s="171"/>
      <c r="E31" s="173" t="s">
        <v>1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J105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ROUND((SUM(BE105:BE112)+SUM(BE136:BE194)),2)</f>
        <v>0</v>
      </c>
      <c r="G39" s="41"/>
      <c r="H39" s="41"/>
      <c r="I39" s="182">
        <v>0.21</v>
      </c>
      <c r="J39" s="181">
        <f>ROUND(((SUM(BE105:BE112)+SUM(BE136:BE194))*I39),2)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ROUND((SUM(BF105:BF112)+SUM(BF136:BF194)),2)</f>
        <v>0</v>
      </c>
      <c r="G40" s="41"/>
      <c r="H40" s="41"/>
      <c r="I40" s="182">
        <v>0.15</v>
      </c>
      <c r="J40" s="181">
        <f>ROUND(((SUM(BF105:BF112)+SUM(BF136:BF194))*I40),2)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ROUND((SUM(BG105:BG112)+SUM(BG136:BG194)),2)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ROUND((SUM(BH105:BH112)+SUM(BH136:BH194)),2)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ROUND((SUM(BI105:BI112)+SUM(BI136:BI194)),2)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4353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226 - Výkopy přípojky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6. 9. 2021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J136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4665</v>
      </c>
      <c r="E101" s="209"/>
      <c r="F101" s="209"/>
      <c r="G101" s="209"/>
      <c r="H101" s="209"/>
      <c r="I101" s="209"/>
      <c r="J101" s="210">
        <f>J137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6"/>
      <c r="C102" s="207"/>
      <c r="D102" s="208" t="s">
        <v>4666</v>
      </c>
      <c r="E102" s="209"/>
      <c r="F102" s="209"/>
      <c r="G102" s="209"/>
      <c r="H102" s="209"/>
      <c r="I102" s="209"/>
      <c r="J102" s="210">
        <f>J166</f>
        <v>0</v>
      </c>
      <c r="K102" s="207"/>
      <c r="L102" s="21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41"/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66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</row>
    <row r="104" spans="1:31" s="2" customFormat="1" ht="6.95" customHeight="1">
      <c r="A104" s="41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66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</row>
    <row r="105" spans="1:31" s="2" customFormat="1" ht="29.25" customHeight="1">
      <c r="A105" s="41"/>
      <c r="B105" s="42"/>
      <c r="C105" s="205" t="s">
        <v>189</v>
      </c>
      <c r="D105" s="43"/>
      <c r="E105" s="43"/>
      <c r="F105" s="43"/>
      <c r="G105" s="43"/>
      <c r="H105" s="43"/>
      <c r="I105" s="43"/>
      <c r="J105" s="217">
        <f>ROUND(J106+J107+J108+J109+J110+J111,2)</f>
        <v>0</v>
      </c>
      <c r="K105" s="43"/>
      <c r="L105" s="66"/>
      <c r="N105" s="218" t="s">
        <v>45</v>
      </c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65" s="2" customFormat="1" ht="18" customHeight="1">
      <c r="A106" s="41"/>
      <c r="B106" s="42"/>
      <c r="C106" s="43"/>
      <c r="D106" s="156" t="s">
        <v>190</v>
      </c>
      <c r="E106" s="151"/>
      <c r="F106" s="151"/>
      <c r="G106" s="43"/>
      <c r="H106" s="43"/>
      <c r="I106" s="43"/>
      <c r="J106" s="152">
        <v>0</v>
      </c>
      <c r="K106" s="43"/>
      <c r="L106" s="219"/>
      <c r="M106" s="220"/>
      <c r="N106" s="221" t="s">
        <v>46</v>
      </c>
      <c r="O106" s="220"/>
      <c r="P106" s="220"/>
      <c r="Q106" s="220"/>
      <c r="R106" s="220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0"/>
      <c r="AG106" s="220"/>
      <c r="AH106" s="220"/>
      <c r="AI106" s="220"/>
      <c r="AJ106" s="220"/>
      <c r="AK106" s="220"/>
      <c r="AL106" s="220"/>
      <c r="AM106" s="220"/>
      <c r="AN106" s="220"/>
      <c r="AO106" s="220"/>
      <c r="AP106" s="220"/>
      <c r="AQ106" s="220"/>
      <c r="AR106" s="220"/>
      <c r="AS106" s="220"/>
      <c r="AT106" s="220"/>
      <c r="AU106" s="220"/>
      <c r="AV106" s="220"/>
      <c r="AW106" s="220"/>
      <c r="AX106" s="220"/>
      <c r="AY106" s="223" t="s">
        <v>104</v>
      </c>
      <c r="AZ106" s="220"/>
      <c r="BA106" s="220"/>
      <c r="BB106" s="220"/>
      <c r="BC106" s="220"/>
      <c r="BD106" s="220"/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223" t="s">
        <v>87</v>
      </c>
      <c r="BK106" s="220"/>
      <c r="BL106" s="220"/>
      <c r="BM106" s="220"/>
    </row>
    <row r="107" spans="1:65" s="2" customFormat="1" ht="18" customHeight="1">
      <c r="A107" s="41"/>
      <c r="B107" s="42"/>
      <c r="C107" s="43"/>
      <c r="D107" s="156" t="s">
        <v>191</v>
      </c>
      <c r="E107" s="151"/>
      <c r="F107" s="151"/>
      <c r="G107" s="43"/>
      <c r="H107" s="43"/>
      <c r="I107" s="43"/>
      <c r="J107" s="152">
        <v>0</v>
      </c>
      <c r="K107" s="43"/>
      <c r="L107" s="219"/>
      <c r="M107" s="220"/>
      <c r="N107" s="221" t="s">
        <v>46</v>
      </c>
      <c r="O107" s="220"/>
      <c r="P107" s="220"/>
      <c r="Q107" s="220"/>
      <c r="R107" s="220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0"/>
      <c r="AG107" s="220"/>
      <c r="AH107" s="220"/>
      <c r="AI107" s="220"/>
      <c r="AJ107" s="220"/>
      <c r="AK107" s="220"/>
      <c r="AL107" s="220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3" t="s">
        <v>104</v>
      </c>
      <c r="AZ107" s="220"/>
      <c r="BA107" s="220"/>
      <c r="BB107" s="220"/>
      <c r="BC107" s="220"/>
      <c r="BD107" s="220"/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223" t="s">
        <v>87</v>
      </c>
      <c r="BK107" s="220"/>
      <c r="BL107" s="220"/>
      <c r="BM107" s="220"/>
    </row>
    <row r="108" spans="1:65" s="2" customFormat="1" ht="18" customHeight="1">
      <c r="A108" s="41"/>
      <c r="B108" s="42"/>
      <c r="C108" s="43"/>
      <c r="D108" s="156" t="s">
        <v>192</v>
      </c>
      <c r="E108" s="151"/>
      <c r="F108" s="151"/>
      <c r="G108" s="43"/>
      <c r="H108" s="43"/>
      <c r="I108" s="43"/>
      <c r="J108" s="152">
        <v>0</v>
      </c>
      <c r="K108" s="43"/>
      <c r="L108" s="219"/>
      <c r="M108" s="220"/>
      <c r="N108" s="221" t="s">
        <v>46</v>
      </c>
      <c r="O108" s="220"/>
      <c r="P108" s="220"/>
      <c r="Q108" s="220"/>
      <c r="R108" s="220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3" t="s">
        <v>104</v>
      </c>
      <c r="AZ108" s="220"/>
      <c r="BA108" s="220"/>
      <c r="BB108" s="220"/>
      <c r="BC108" s="220"/>
      <c r="BD108" s="220"/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223" t="s">
        <v>87</v>
      </c>
      <c r="BK108" s="220"/>
      <c r="BL108" s="220"/>
      <c r="BM108" s="220"/>
    </row>
    <row r="109" spans="1:65" s="2" customFormat="1" ht="18" customHeight="1">
      <c r="A109" s="41"/>
      <c r="B109" s="42"/>
      <c r="C109" s="43"/>
      <c r="D109" s="156" t="s">
        <v>193</v>
      </c>
      <c r="E109" s="151"/>
      <c r="F109" s="151"/>
      <c r="G109" s="43"/>
      <c r="H109" s="43"/>
      <c r="I109" s="43"/>
      <c r="J109" s="152">
        <v>0</v>
      </c>
      <c r="K109" s="43"/>
      <c r="L109" s="219"/>
      <c r="M109" s="220"/>
      <c r="N109" s="221" t="s">
        <v>46</v>
      </c>
      <c r="O109" s="220"/>
      <c r="P109" s="220"/>
      <c r="Q109" s="220"/>
      <c r="R109" s="220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3" t="s">
        <v>104</v>
      </c>
      <c r="AZ109" s="220"/>
      <c r="BA109" s="220"/>
      <c r="BB109" s="220"/>
      <c r="BC109" s="220"/>
      <c r="BD109" s="220"/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223" t="s">
        <v>87</v>
      </c>
      <c r="BK109" s="220"/>
      <c r="BL109" s="220"/>
      <c r="BM109" s="220"/>
    </row>
    <row r="110" spans="1:65" s="2" customFormat="1" ht="18" customHeight="1">
      <c r="A110" s="41"/>
      <c r="B110" s="42"/>
      <c r="C110" s="43"/>
      <c r="D110" s="156" t="s">
        <v>194</v>
      </c>
      <c r="E110" s="151"/>
      <c r="F110" s="151"/>
      <c r="G110" s="43"/>
      <c r="H110" s="43"/>
      <c r="I110" s="43"/>
      <c r="J110" s="152">
        <v>0</v>
      </c>
      <c r="K110" s="43"/>
      <c r="L110" s="219"/>
      <c r="M110" s="220"/>
      <c r="N110" s="221" t="s">
        <v>46</v>
      </c>
      <c r="O110" s="220"/>
      <c r="P110" s="220"/>
      <c r="Q110" s="220"/>
      <c r="R110" s="220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3" t="s">
        <v>104</v>
      </c>
      <c r="AZ110" s="220"/>
      <c r="BA110" s="220"/>
      <c r="BB110" s="220"/>
      <c r="BC110" s="220"/>
      <c r="BD110" s="220"/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23" t="s">
        <v>87</v>
      </c>
      <c r="BK110" s="220"/>
      <c r="BL110" s="220"/>
      <c r="BM110" s="220"/>
    </row>
    <row r="111" spans="1:65" s="2" customFormat="1" ht="18" customHeight="1">
      <c r="A111" s="41"/>
      <c r="B111" s="42"/>
      <c r="C111" s="43"/>
      <c r="D111" s="151" t="s">
        <v>195</v>
      </c>
      <c r="E111" s="43"/>
      <c r="F111" s="43"/>
      <c r="G111" s="43"/>
      <c r="H111" s="43"/>
      <c r="I111" s="43"/>
      <c r="J111" s="152">
        <f>ROUND(J34*T111,2)</f>
        <v>0</v>
      </c>
      <c r="K111" s="43"/>
      <c r="L111" s="219"/>
      <c r="M111" s="220"/>
      <c r="N111" s="221" t="s">
        <v>46</v>
      </c>
      <c r="O111" s="220"/>
      <c r="P111" s="220"/>
      <c r="Q111" s="220"/>
      <c r="R111" s="220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3" t="s">
        <v>196</v>
      </c>
      <c r="AZ111" s="220"/>
      <c r="BA111" s="220"/>
      <c r="BB111" s="220"/>
      <c r="BC111" s="220"/>
      <c r="BD111" s="220"/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223" t="s">
        <v>87</v>
      </c>
      <c r="BK111" s="220"/>
      <c r="BL111" s="220"/>
      <c r="BM111" s="220"/>
    </row>
    <row r="112" spans="1:31" s="2" customFormat="1" ht="12">
      <c r="A112" s="41"/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66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</row>
    <row r="113" spans="1:31" s="2" customFormat="1" ht="29.25" customHeight="1">
      <c r="A113" s="41"/>
      <c r="B113" s="42"/>
      <c r="C113" s="159" t="s">
        <v>169</v>
      </c>
      <c r="D113" s="160"/>
      <c r="E113" s="160"/>
      <c r="F113" s="160"/>
      <c r="G113" s="160"/>
      <c r="H113" s="160"/>
      <c r="I113" s="160"/>
      <c r="J113" s="161">
        <f>ROUND(J100+J105,2)</f>
        <v>0</v>
      </c>
      <c r="K113" s="160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6.95" customHeight="1">
      <c r="A114" s="41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8" spans="1:31" s="2" customFormat="1" ht="6.95" customHeight="1">
      <c r="A118" s="41"/>
      <c r="B118" s="71"/>
      <c r="C118" s="72"/>
      <c r="D118" s="72"/>
      <c r="E118" s="72"/>
      <c r="F118" s="72"/>
      <c r="G118" s="72"/>
      <c r="H118" s="72"/>
      <c r="I118" s="72"/>
      <c r="J118" s="72"/>
      <c r="K118" s="72"/>
      <c r="L118" s="66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</row>
    <row r="119" spans="1:31" s="2" customFormat="1" ht="24.95" customHeight="1">
      <c r="A119" s="41"/>
      <c r="B119" s="42"/>
      <c r="C119" s="24" t="s">
        <v>197</v>
      </c>
      <c r="D119" s="43"/>
      <c r="E119" s="43"/>
      <c r="F119" s="43"/>
      <c r="G119" s="43"/>
      <c r="H119" s="43"/>
      <c r="I119" s="43"/>
      <c r="J119" s="43"/>
      <c r="K119" s="43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1:31" s="2" customFormat="1" ht="6.95" customHeight="1">
      <c r="A120" s="41"/>
      <c r="B120" s="42"/>
      <c r="C120" s="43"/>
      <c r="D120" s="43"/>
      <c r="E120" s="43"/>
      <c r="F120" s="43"/>
      <c r="G120" s="43"/>
      <c r="H120" s="43"/>
      <c r="I120" s="43"/>
      <c r="J120" s="43"/>
      <c r="K120" s="43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12" customHeight="1">
      <c r="A121" s="41"/>
      <c r="B121" s="42"/>
      <c r="C121" s="33" t="s">
        <v>16</v>
      </c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16.5" customHeight="1">
      <c r="A122" s="41"/>
      <c r="B122" s="42"/>
      <c r="C122" s="43"/>
      <c r="D122" s="43"/>
      <c r="E122" s="201" t="str">
        <f>E7</f>
        <v>Komunitní centrum Jahodnice - rozdělení do etap .I.etapa</v>
      </c>
      <c r="F122" s="33"/>
      <c r="G122" s="33"/>
      <c r="H122" s="3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2:12" s="1" customFormat="1" ht="12" customHeight="1">
      <c r="B123" s="22"/>
      <c r="C123" s="33" t="s">
        <v>171</v>
      </c>
      <c r="D123" s="23"/>
      <c r="E123" s="23"/>
      <c r="F123" s="23"/>
      <c r="G123" s="23"/>
      <c r="H123" s="23"/>
      <c r="I123" s="23"/>
      <c r="J123" s="23"/>
      <c r="K123" s="23"/>
      <c r="L123" s="21"/>
    </row>
    <row r="124" spans="2:12" s="1" customFormat="1" ht="23.25" customHeight="1">
      <c r="B124" s="22"/>
      <c r="C124" s="23"/>
      <c r="D124" s="23"/>
      <c r="E124" s="201" t="s">
        <v>172</v>
      </c>
      <c r="F124" s="23"/>
      <c r="G124" s="23"/>
      <c r="H124" s="23"/>
      <c r="I124" s="23"/>
      <c r="J124" s="23"/>
      <c r="K124" s="23"/>
      <c r="L124" s="21"/>
    </row>
    <row r="125" spans="2:12" s="1" customFormat="1" ht="12" customHeight="1">
      <c r="B125" s="22"/>
      <c r="C125" s="33" t="s">
        <v>173</v>
      </c>
      <c r="D125" s="23"/>
      <c r="E125" s="23"/>
      <c r="F125" s="23"/>
      <c r="G125" s="23"/>
      <c r="H125" s="23"/>
      <c r="I125" s="23"/>
      <c r="J125" s="23"/>
      <c r="K125" s="23"/>
      <c r="L125" s="21"/>
    </row>
    <row r="126" spans="1:31" s="2" customFormat="1" ht="16.5" customHeight="1">
      <c r="A126" s="41"/>
      <c r="B126" s="42"/>
      <c r="C126" s="43"/>
      <c r="D126" s="43"/>
      <c r="E126" s="202" t="s">
        <v>174</v>
      </c>
      <c r="F126" s="43"/>
      <c r="G126" s="43"/>
      <c r="H126" s="43"/>
      <c r="I126" s="43"/>
      <c r="J126" s="43"/>
      <c r="K126" s="43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2" customFormat="1" ht="12" customHeight="1">
      <c r="A127" s="41"/>
      <c r="B127" s="42"/>
      <c r="C127" s="33" t="s">
        <v>4353</v>
      </c>
      <c r="D127" s="43"/>
      <c r="E127" s="43"/>
      <c r="F127" s="43"/>
      <c r="G127" s="43"/>
      <c r="H127" s="43"/>
      <c r="I127" s="43"/>
      <c r="J127" s="43"/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16.5" customHeight="1">
      <c r="A128" s="41"/>
      <c r="B128" s="42"/>
      <c r="C128" s="43"/>
      <c r="D128" s="43"/>
      <c r="E128" s="79" t="str">
        <f>E13</f>
        <v>226 - Výkopy přípojky</v>
      </c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6.95" customHeight="1">
      <c r="A129" s="41"/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2" customHeight="1">
      <c r="A130" s="41"/>
      <c r="B130" s="42"/>
      <c r="C130" s="33" t="s">
        <v>20</v>
      </c>
      <c r="D130" s="43"/>
      <c r="E130" s="43"/>
      <c r="F130" s="28" t="str">
        <f>F16</f>
        <v>Baštýřská 67/2,19800 Praha 14</v>
      </c>
      <c r="G130" s="43"/>
      <c r="H130" s="43"/>
      <c r="I130" s="33" t="s">
        <v>22</v>
      </c>
      <c r="J130" s="82" t="str">
        <f>IF(J16="","",J16)</f>
        <v>6. 9. 2021</v>
      </c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6.95" customHeight="1">
      <c r="A131" s="41"/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25.65" customHeight="1">
      <c r="A132" s="41"/>
      <c r="B132" s="42"/>
      <c r="C132" s="33" t="s">
        <v>24</v>
      </c>
      <c r="D132" s="43"/>
      <c r="E132" s="43"/>
      <c r="F132" s="28" t="str">
        <f>E19</f>
        <v>Městská část Praha 14,Br.Venclíků 1073,Praha 14</v>
      </c>
      <c r="G132" s="43"/>
      <c r="H132" s="43"/>
      <c r="I132" s="33" t="s">
        <v>31</v>
      </c>
      <c r="J132" s="37" t="str">
        <f>E25</f>
        <v>a3atelier s.r.o.,Praha 1</v>
      </c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15.15" customHeight="1">
      <c r="A133" s="41"/>
      <c r="B133" s="42"/>
      <c r="C133" s="33" t="s">
        <v>29</v>
      </c>
      <c r="D133" s="43"/>
      <c r="E133" s="43"/>
      <c r="F133" s="28" t="str">
        <f>IF(E22="","",E22)</f>
        <v>Vyplň údaj</v>
      </c>
      <c r="G133" s="43"/>
      <c r="H133" s="43"/>
      <c r="I133" s="33" t="s">
        <v>35</v>
      </c>
      <c r="J133" s="37" t="str">
        <f>E28</f>
        <v>Ing.Myšík Petr</v>
      </c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10.3" customHeight="1">
      <c r="A134" s="41"/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11" customFormat="1" ht="29.25" customHeight="1">
      <c r="A135" s="225"/>
      <c r="B135" s="226"/>
      <c r="C135" s="227" t="s">
        <v>198</v>
      </c>
      <c r="D135" s="228" t="s">
        <v>66</v>
      </c>
      <c r="E135" s="228" t="s">
        <v>62</v>
      </c>
      <c r="F135" s="228" t="s">
        <v>63</v>
      </c>
      <c r="G135" s="228" t="s">
        <v>199</v>
      </c>
      <c r="H135" s="228" t="s">
        <v>200</v>
      </c>
      <c r="I135" s="228" t="s">
        <v>201</v>
      </c>
      <c r="J135" s="229" t="s">
        <v>181</v>
      </c>
      <c r="K135" s="230" t="s">
        <v>202</v>
      </c>
      <c r="L135" s="231"/>
      <c r="M135" s="103" t="s">
        <v>1</v>
      </c>
      <c r="N135" s="104" t="s">
        <v>45</v>
      </c>
      <c r="O135" s="104" t="s">
        <v>203</v>
      </c>
      <c r="P135" s="104" t="s">
        <v>204</v>
      </c>
      <c r="Q135" s="104" t="s">
        <v>205</v>
      </c>
      <c r="R135" s="104" t="s">
        <v>206</v>
      </c>
      <c r="S135" s="104" t="s">
        <v>207</v>
      </c>
      <c r="T135" s="105" t="s">
        <v>208</v>
      </c>
      <c r="U135" s="225"/>
      <c r="V135" s="225"/>
      <c r="W135" s="225"/>
      <c r="X135" s="225"/>
      <c r="Y135" s="225"/>
      <c r="Z135" s="225"/>
      <c r="AA135" s="225"/>
      <c r="AB135" s="225"/>
      <c r="AC135" s="225"/>
      <c r="AD135" s="225"/>
      <c r="AE135" s="225"/>
    </row>
    <row r="136" spans="1:63" s="2" customFormat="1" ht="22.8" customHeight="1">
      <c r="A136" s="41"/>
      <c r="B136" s="42"/>
      <c r="C136" s="110" t="s">
        <v>209</v>
      </c>
      <c r="D136" s="43"/>
      <c r="E136" s="43"/>
      <c r="F136" s="43"/>
      <c r="G136" s="43"/>
      <c r="H136" s="43"/>
      <c r="I136" s="43"/>
      <c r="J136" s="232">
        <f>BK136</f>
        <v>0</v>
      </c>
      <c r="K136" s="43"/>
      <c r="L136" s="44"/>
      <c r="M136" s="106"/>
      <c r="N136" s="233"/>
      <c r="O136" s="107"/>
      <c r="P136" s="234">
        <f>P137+P166</f>
        <v>0</v>
      </c>
      <c r="Q136" s="107"/>
      <c r="R136" s="234">
        <f>R137+R166</f>
        <v>0</v>
      </c>
      <c r="S136" s="107"/>
      <c r="T136" s="235">
        <f>T137+T166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18" t="s">
        <v>80</v>
      </c>
      <c r="AU136" s="18" t="s">
        <v>183</v>
      </c>
      <c r="BK136" s="236">
        <f>BK137+BK166</f>
        <v>0</v>
      </c>
    </row>
    <row r="137" spans="1:63" s="12" customFormat="1" ht="25.9" customHeight="1">
      <c r="A137" s="12"/>
      <c r="B137" s="237"/>
      <c r="C137" s="238"/>
      <c r="D137" s="239" t="s">
        <v>80</v>
      </c>
      <c r="E137" s="240" t="s">
        <v>3584</v>
      </c>
      <c r="F137" s="240" t="s">
        <v>4667</v>
      </c>
      <c r="G137" s="238"/>
      <c r="H137" s="238"/>
      <c r="I137" s="241"/>
      <c r="J137" s="242">
        <f>BK137</f>
        <v>0</v>
      </c>
      <c r="K137" s="238"/>
      <c r="L137" s="243"/>
      <c r="M137" s="244"/>
      <c r="N137" s="245"/>
      <c r="O137" s="245"/>
      <c r="P137" s="246">
        <f>SUM(P138:P165)</f>
        <v>0</v>
      </c>
      <c r="Q137" s="245"/>
      <c r="R137" s="246">
        <f>SUM(R138:R165)</f>
        <v>0</v>
      </c>
      <c r="S137" s="245"/>
      <c r="T137" s="247">
        <f>SUM(T138:T165)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8" t="s">
        <v>87</v>
      </c>
      <c r="AT137" s="249" t="s">
        <v>80</v>
      </c>
      <c r="AU137" s="249" t="s">
        <v>81</v>
      </c>
      <c r="AY137" s="248" t="s">
        <v>211</v>
      </c>
      <c r="BK137" s="250">
        <f>SUM(BK138:BK165)</f>
        <v>0</v>
      </c>
    </row>
    <row r="138" spans="1:65" s="2" customFormat="1" ht="24.15" customHeight="1">
      <c r="A138" s="41"/>
      <c r="B138" s="42"/>
      <c r="C138" s="253" t="s">
        <v>87</v>
      </c>
      <c r="D138" s="253" t="s">
        <v>214</v>
      </c>
      <c r="E138" s="254" t="s">
        <v>4668</v>
      </c>
      <c r="F138" s="255" t="s">
        <v>4669</v>
      </c>
      <c r="G138" s="256" t="s">
        <v>269</v>
      </c>
      <c r="H138" s="257">
        <v>14.4</v>
      </c>
      <c r="I138" s="258"/>
      <c r="J138" s="259">
        <f>ROUND(I138*H138,2)</f>
        <v>0</v>
      </c>
      <c r="K138" s="260"/>
      <c r="L138" s="44"/>
      <c r="M138" s="261" t="s">
        <v>1</v>
      </c>
      <c r="N138" s="262" t="s">
        <v>46</v>
      </c>
      <c r="O138" s="94"/>
      <c r="P138" s="263">
        <f>O138*H138</f>
        <v>0</v>
      </c>
      <c r="Q138" s="263">
        <v>0</v>
      </c>
      <c r="R138" s="263">
        <f>Q138*H138</f>
        <v>0</v>
      </c>
      <c r="S138" s="263">
        <v>0</v>
      </c>
      <c r="T138" s="264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65" t="s">
        <v>100</v>
      </c>
      <c r="AT138" s="265" t="s">
        <v>214</v>
      </c>
      <c r="AU138" s="265" t="s">
        <v>87</v>
      </c>
      <c r="AY138" s="18" t="s">
        <v>211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8" t="s">
        <v>87</v>
      </c>
      <c r="BK138" s="155">
        <f>ROUND(I138*H138,2)</f>
        <v>0</v>
      </c>
      <c r="BL138" s="18" t="s">
        <v>100</v>
      </c>
      <c r="BM138" s="265" t="s">
        <v>4670</v>
      </c>
    </row>
    <row r="139" spans="1:51" s="13" customFormat="1" ht="12">
      <c r="A139" s="13"/>
      <c r="B139" s="266"/>
      <c r="C139" s="267"/>
      <c r="D139" s="268" t="s">
        <v>236</v>
      </c>
      <c r="E139" s="269" t="s">
        <v>1</v>
      </c>
      <c r="F139" s="270" t="s">
        <v>4671</v>
      </c>
      <c r="G139" s="267"/>
      <c r="H139" s="269" t="s">
        <v>1</v>
      </c>
      <c r="I139" s="271"/>
      <c r="J139" s="267"/>
      <c r="K139" s="267"/>
      <c r="L139" s="272"/>
      <c r="M139" s="273"/>
      <c r="N139" s="274"/>
      <c r="O139" s="274"/>
      <c r="P139" s="274"/>
      <c r="Q139" s="274"/>
      <c r="R139" s="274"/>
      <c r="S139" s="274"/>
      <c r="T139" s="27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76" t="s">
        <v>236</v>
      </c>
      <c r="AU139" s="276" t="s">
        <v>87</v>
      </c>
      <c r="AV139" s="13" t="s">
        <v>87</v>
      </c>
      <c r="AW139" s="13" t="s">
        <v>34</v>
      </c>
      <c r="AX139" s="13" t="s">
        <v>81</v>
      </c>
      <c r="AY139" s="276" t="s">
        <v>211</v>
      </c>
    </row>
    <row r="140" spans="1:51" s="13" customFormat="1" ht="12">
      <c r="A140" s="13"/>
      <c r="B140" s="266"/>
      <c r="C140" s="267"/>
      <c r="D140" s="268" t="s">
        <v>236</v>
      </c>
      <c r="E140" s="269" t="s">
        <v>1</v>
      </c>
      <c r="F140" s="270" t="s">
        <v>4672</v>
      </c>
      <c r="G140" s="267"/>
      <c r="H140" s="269" t="s">
        <v>1</v>
      </c>
      <c r="I140" s="271"/>
      <c r="J140" s="267"/>
      <c r="K140" s="267"/>
      <c r="L140" s="272"/>
      <c r="M140" s="273"/>
      <c r="N140" s="274"/>
      <c r="O140" s="274"/>
      <c r="P140" s="274"/>
      <c r="Q140" s="274"/>
      <c r="R140" s="274"/>
      <c r="S140" s="274"/>
      <c r="T140" s="27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76" t="s">
        <v>236</v>
      </c>
      <c r="AU140" s="276" t="s">
        <v>87</v>
      </c>
      <c r="AV140" s="13" t="s">
        <v>87</v>
      </c>
      <c r="AW140" s="13" t="s">
        <v>34</v>
      </c>
      <c r="AX140" s="13" t="s">
        <v>81</v>
      </c>
      <c r="AY140" s="276" t="s">
        <v>211</v>
      </c>
    </row>
    <row r="141" spans="1:51" s="14" customFormat="1" ht="12">
      <c r="A141" s="14"/>
      <c r="B141" s="277"/>
      <c r="C141" s="278"/>
      <c r="D141" s="268" t="s">
        <v>236</v>
      </c>
      <c r="E141" s="279" t="s">
        <v>1</v>
      </c>
      <c r="F141" s="280" t="s">
        <v>4673</v>
      </c>
      <c r="G141" s="278"/>
      <c r="H141" s="281">
        <v>14.4</v>
      </c>
      <c r="I141" s="282"/>
      <c r="J141" s="278"/>
      <c r="K141" s="278"/>
      <c r="L141" s="283"/>
      <c r="M141" s="284"/>
      <c r="N141" s="285"/>
      <c r="O141" s="285"/>
      <c r="P141" s="285"/>
      <c r="Q141" s="285"/>
      <c r="R141" s="285"/>
      <c r="S141" s="285"/>
      <c r="T141" s="28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87" t="s">
        <v>236</v>
      </c>
      <c r="AU141" s="287" t="s">
        <v>87</v>
      </c>
      <c r="AV141" s="14" t="s">
        <v>89</v>
      </c>
      <c r="AW141" s="14" t="s">
        <v>34</v>
      </c>
      <c r="AX141" s="14" t="s">
        <v>87</v>
      </c>
      <c r="AY141" s="287" t="s">
        <v>211</v>
      </c>
    </row>
    <row r="142" spans="1:65" s="2" customFormat="1" ht="33" customHeight="1">
      <c r="A142" s="41"/>
      <c r="B142" s="42"/>
      <c r="C142" s="253" t="s">
        <v>89</v>
      </c>
      <c r="D142" s="253" t="s">
        <v>214</v>
      </c>
      <c r="E142" s="254" t="s">
        <v>4674</v>
      </c>
      <c r="F142" s="255" t="s">
        <v>4675</v>
      </c>
      <c r="G142" s="256" t="s">
        <v>332</v>
      </c>
      <c r="H142" s="257">
        <v>38.16</v>
      </c>
      <c r="I142" s="258"/>
      <c r="J142" s="259">
        <f>ROUND(I142*H142,2)</f>
        <v>0</v>
      </c>
      <c r="K142" s="260"/>
      <c r="L142" s="44"/>
      <c r="M142" s="261" t="s">
        <v>1</v>
      </c>
      <c r="N142" s="262" t="s">
        <v>46</v>
      </c>
      <c r="O142" s="94"/>
      <c r="P142" s="263">
        <f>O142*H142</f>
        <v>0</v>
      </c>
      <c r="Q142" s="263">
        <v>0</v>
      </c>
      <c r="R142" s="263">
        <f>Q142*H142</f>
        <v>0</v>
      </c>
      <c r="S142" s="263">
        <v>0</v>
      </c>
      <c r="T142" s="264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65" t="s">
        <v>100</v>
      </c>
      <c r="AT142" s="265" t="s">
        <v>214</v>
      </c>
      <c r="AU142" s="265" t="s">
        <v>87</v>
      </c>
      <c r="AY142" s="18" t="s">
        <v>211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8" t="s">
        <v>87</v>
      </c>
      <c r="BK142" s="155">
        <f>ROUND(I142*H142,2)</f>
        <v>0</v>
      </c>
      <c r="BL142" s="18" t="s">
        <v>100</v>
      </c>
      <c r="BM142" s="265" t="s">
        <v>4676</v>
      </c>
    </row>
    <row r="143" spans="1:51" s="13" customFormat="1" ht="12">
      <c r="A143" s="13"/>
      <c r="B143" s="266"/>
      <c r="C143" s="267"/>
      <c r="D143" s="268" t="s">
        <v>236</v>
      </c>
      <c r="E143" s="269" t="s">
        <v>1</v>
      </c>
      <c r="F143" s="270" t="s">
        <v>4677</v>
      </c>
      <c r="G143" s="267"/>
      <c r="H143" s="269" t="s">
        <v>1</v>
      </c>
      <c r="I143" s="271"/>
      <c r="J143" s="267"/>
      <c r="K143" s="267"/>
      <c r="L143" s="272"/>
      <c r="M143" s="273"/>
      <c r="N143" s="274"/>
      <c r="O143" s="274"/>
      <c r="P143" s="274"/>
      <c r="Q143" s="274"/>
      <c r="R143" s="274"/>
      <c r="S143" s="274"/>
      <c r="T143" s="27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76" t="s">
        <v>236</v>
      </c>
      <c r="AU143" s="276" t="s">
        <v>87</v>
      </c>
      <c r="AV143" s="13" t="s">
        <v>87</v>
      </c>
      <c r="AW143" s="13" t="s">
        <v>34</v>
      </c>
      <c r="AX143" s="13" t="s">
        <v>81</v>
      </c>
      <c r="AY143" s="276" t="s">
        <v>211</v>
      </c>
    </row>
    <row r="144" spans="1:51" s="14" customFormat="1" ht="12">
      <c r="A144" s="14"/>
      <c r="B144" s="277"/>
      <c r="C144" s="278"/>
      <c r="D144" s="268" t="s">
        <v>236</v>
      </c>
      <c r="E144" s="279" t="s">
        <v>1</v>
      </c>
      <c r="F144" s="280" t="s">
        <v>4678</v>
      </c>
      <c r="G144" s="278"/>
      <c r="H144" s="281">
        <v>38.16</v>
      </c>
      <c r="I144" s="282"/>
      <c r="J144" s="278"/>
      <c r="K144" s="278"/>
      <c r="L144" s="283"/>
      <c r="M144" s="284"/>
      <c r="N144" s="285"/>
      <c r="O144" s="285"/>
      <c r="P144" s="285"/>
      <c r="Q144" s="285"/>
      <c r="R144" s="285"/>
      <c r="S144" s="285"/>
      <c r="T144" s="28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87" t="s">
        <v>236</v>
      </c>
      <c r="AU144" s="287" t="s">
        <v>87</v>
      </c>
      <c r="AV144" s="14" t="s">
        <v>89</v>
      </c>
      <c r="AW144" s="14" t="s">
        <v>34</v>
      </c>
      <c r="AX144" s="14" t="s">
        <v>87</v>
      </c>
      <c r="AY144" s="287" t="s">
        <v>211</v>
      </c>
    </row>
    <row r="145" spans="1:65" s="2" customFormat="1" ht="24.15" customHeight="1">
      <c r="A145" s="41"/>
      <c r="B145" s="42"/>
      <c r="C145" s="253" t="s">
        <v>96</v>
      </c>
      <c r="D145" s="253" t="s">
        <v>214</v>
      </c>
      <c r="E145" s="254" t="s">
        <v>4679</v>
      </c>
      <c r="F145" s="255" t="s">
        <v>4680</v>
      </c>
      <c r="G145" s="256" t="s">
        <v>332</v>
      </c>
      <c r="H145" s="257">
        <v>3.42</v>
      </c>
      <c r="I145" s="258"/>
      <c r="J145" s="259">
        <f>ROUND(I145*H145,2)</f>
        <v>0</v>
      </c>
      <c r="K145" s="260"/>
      <c r="L145" s="44"/>
      <c r="M145" s="261" t="s">
        <v>1</v>
      </c>
      <c r="N145" s="262" t="s">
        <v>46</v>
      </c>
      <c r="O145" s="94"/>
      <c r="P145" s="263">
        <f>O145*H145</f>
        <v>0</v>
      </c>
      <c r="Q145" s="263">
        <v>0</v>
      </c>
      <c r="R145" s="263">
        <f>Q145*H145</f>
        <v>0</v>
      </c>
      <c r="S145" s="263">
        <v>0</v>
      </c>
      <c r="T145" s="264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65" t="s">
        <v>100</v>
      </c>
      <c r="AT145" s="265" t="s">
        <v>214</v>
      </c>
      <c r="AU145" s="265" t="s">
        <v>87</v>
      </c>
      <c r="AY145" s="18" t="s">
        <v>211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8" t="s">
        <v>87</v>
      </c>
      <c r="BK145" s="155">
        <f>ROUND(I145*H145,2)</f>
        <v>0</v>
      </c>
      <c r="BL145" s="18" t="s">
        <v>100</v>
      </c>
      <c r="BM145" s="265" t="s">
        <v>4681</v>
      </c>
    </row>
    <row r="146" spans="1:51" s="13" customFormat="1" ht="12">
      <c r="A146" s="13"/>
      <c r="B146" s="266"/>
      <c r="C146" s="267"/>
      <c r="D146" s="268" t="s">
        <v>236</v>
      </c>
      <c r="E146" s="269" t="s">
        <v>1</v>
      </c>
      <c r="F146" s="270" t="s">
        <v>4682</v>
      </c>
      <c r="G146" s="267"/>
      <c r="H146" s="269" t="s">
        <v>1</v>
      </c>
      <c r="I146" s="271"/>
      <c r="J146" s="267"/>
      <c r="K146" s="267"/>
      <c r="L146" s="272"/>
      <c r="M146" s="273"/>
      <c r="N146" s="274"/>
      <c r="O146" s="274"/>
      <c r="P146" s="274"/>
      <c r="Q146" s="274"/>
      <c r="R146" s="274"/>
      <c r="S146" s="274"/>
      <c r="T146" s="27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76" t="s">
        <v>236</v>
      </c>
      <c r="AU146" s="276" t="s">
        <v>87</v>
      </c>
      <c r="AV146" s="13" t="s">
        <v>87</v>
      </c>
      <c r="AW146" s="13" t="s">
        <v>34</v>
      </c>
      <c r="AX146" s="13" t="s">
        <v>81</v>
      </c>
      <c r="AY146" s="276" t="s">
        <v>211</v>
      </c>
    </row>
    <row r="147" spans="1:51" s="14" customFormat="1" ht="12">
      <c r="A147" s="14"/>
      <c r="B147" s="277"/>
      <c r="C147" s="278"/>
      <c r="D147" s="268" t="s">
        <v>236</v>
      </c>
      <c r="E147" s="279" t="s">
        <v>1</v>
      </c>
      <c r="F147" s="280" t="s">
        <v>4683</v>
      </c>
      <c r="G147" s="278"/>
      <c r="H147" s="281">
        <v>3.42</v>
      </c>
      <c r="I147" s="282"/>
      <c r="J147" s="278"/>
      <c r="K147" s="278"/>
      <c r="L147" s="283"/>
      <c r="M147" s="284"/>
      <c r="N147" s="285"/>
      <c r="O147" s="285"/>
      <c r="P147" s="285"/>
      <c r="Q147" s="285"/>
      <c r="R147" s="285"/>
      <c r="S147" s="285"/>
      <c r="T147" s="28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87" t="s">
        <v>236</v>
      </c>
      <c r="AU147" s="287" t="s">
        <v>87</v>
      </c>
      <c r="AV147" s="14" t="s">
        <v>89</v>
      </c>
      <c r="AW147" s="14" t="s">
        <v>34</v>
      </c>
      <c r="AX147" s="14" t="s">
        <v>87</v>
      </c>
      <c r="AY147" s="287" t="s">
        <v>211</v>
      </c>
    </row>
    <row r="148" spans="1:65" s="2" customFormat="1" ht="37.8" customHeight="1">
      <c r="A148" s="41"/>
      <c r="B148" s="42"/>
      <c r="C148" s="253" t="s">
        <v>100</v>
      </c>
      <c r="D148" s="253" t="s">
        <v>214</v>
      </c>
      <c r="E148" s="254" t="s">
        <v>4684</v>
      </c>
      <c r="F148" s="255" t="s">
        <v>4685</v>
      </c>
      <c r="G148" s="256" t="s">
        <v>332</v>
      </c>
      <c r="H148" s="257">
        <v>38.16</v>
      </c>
      <c r="I148" s="258"/>
      <c r="J148" s="259">
        <f>ROUND(I148*H148,2)</f>
        <v>0</v>
      </c>
      <c r="K148" s="260"/>
      <c r="L148" s="44"/>
      <c r="M148" s="261" t="s">
        <v>1</v>
      </c>
      <c r="N148" s="262" t="s">
        <v>46</v>
      </c>
      <c r="O148" s="94"/>
      <c r="P148" s="263">
        <f>O148*H148</f>
        <v>0</v>
      </c>
      <c r="Q148" s="263">
        <v>0</v>
      </c>
      <c r="R148" s="263">
        <f>Q148*H148</f>
        <v>0</v>
      </c>
      <c r="S148" s="263">
        <v>0</v>
      </c>
      <c r="T148" s="264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65" t="s">
        <v>100</v>
      </c>
      <c r="AT148" s="265" t="s">
        <v>214</v>
      </c>
      <c r="AU148" s="265" t="s">
        <v>87</v>
      </c>
      <c r="AY148" s="18" t="s">
        <v>211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8" t="s">
        <v>87</v>
      </c>
      <c r="BK148" s="155">
        <f>ROUND(I148*H148,2)</f>
        <v>0</v>
      </c>
      <c r="BL148" s="18" t="s">
        <v>100</v>
      </c>
      <c r="BM148" s="265" t="s">
        <v>4686</v>
      </c>
    </row>
    <row r="149" spans="1:51" s="13" customFormat="1" ht="12">
      <c r="A149" s="13"/>
      <c r="B149" s="266"/>
      <c r="C149" s="267"/>
      <c r="D149" s="268" t="s">
        <v>236</v>
      </c>
      <c r="E149" s="269" t="s">
        <v>1</v>
      </c>
      <c r="F149" s="270" t="s">
        <v>4677</v>
      </c>
      <c r="G149" s="267"/>
      <c r="H149" s="269" t="s">
        <v>1</v>
      </c>
      <c r="I149" s="271"/>
      <c r="J149" s="267"/>
      <c r="K149" s="267"/>
      <c r="L149" s="272"/>
      <c r="M149" s="273"/>
      <c r="N149" s="274"/>
      <c r="O149" s="274"/>
      <c r="P149" s="274"/>
      <c r="Q149" s="274"/>
      <c r="R149" s="274"/>
      <c r="S149" s="274"/>
      <c r="T149" s="27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76" t="s">
        <v>236</v>
      </c>
      <c r="AU149" s="276" t="s">
        <v>87</v>
      </c>
      <c r="AV149" s="13" t="s">
        <v>87</v>
      </c>
      <c r="AW149" s="13" t="s">
        <v>34</v>
      </c>
      <c r="AX149" s="13" t="s">
        <v>81</v>
      </c>
      <c r="AY149" s="276" t="s">
        <v>211</v>
      </c>
    </row>
    <row r="150" spans="1:51" s="14" customFormat="1" ht="12">
      <c r="A150" s="14"/>
      <c r="B150" s="277"/>
      <c r="C150" s="278"/>
      <c r="D150" s="268" t="s">
        <v>236</v>
      </c>
      <c r="E150" s="279" t="s">
        <v>1</v>
      </c>
      <c r="F150" s="280" t="s">
        <v>4678</v>
      </c>
      <c r="G150" s="278"/>
      <c r="H150" s="281">
        <v>38.16</v>
      </c>
      <c r="I150" s="282"/>
      <c r="J150" s="278"/>
      <c r="K150" s="278"/>
      <c r="L150" s="283"/>
      <c r="M150" s="284"/>
      <c r="N150" s="285"/>
      <c r="O150" s="285"/>
      <c r="P150" s="285"/>
      <c r="Q150" s="285"/>
      <c r="R150" s="285"/>
      <c r="S150" s="285"/>
      <c r="T150" s="28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7" t="s">
        <v>236</v>
      </c>
      <c r="AU150" s="287" t="s">
        <v>87</v>
      </c>
      <c r="AV150" s="14" t="s">
        <v>89</v>
      </c>
      <c r="AW150" s="14" t="s">
        <v>34</v>
      </c>
      <c r="AX150" s="14" t="s">
        <v>87</v>
      </c>
      <c r="AY150" s="287" t="s">
        <v>211</v>
      </c>
    </row>
    <row r="151" spans="1:65" s="2" customFormat="1" ht="24.15" customHeight="1">
      <c r="A151" s="41"/>
      <c r="B151" s="42"/>
      <c r="C151" s="253" t="s">
        <v>105</v>
      </c>
      <c r="D151" s="253" t="s">
        <v>214</v>
      </c>
      <c r="E151" s="254" t="s">
        <v>4687</v>
      </c>
      <c r="F151" s="255" t="s">
        <v>4688</v>
      </c>
      <c r="G151" s="256" t="s">
        <v>332</v>
      </c>
      <c r="H151" s="257">
        <v>35.28</v>
      </c>
      <c r="I151" s="258"/>
      <c r="J151" s="259">
        <f>ROUND(I151*H151,2)</f>
        <v>0</v>
      </c>
      <c r="K151" s="260"/>
      <c r="L151" s="44"/>
      <c r="M151" s="261" t="s">
        <v>1</v>
      </c>
      <c r="N151" s="262" t="s">
        <v>46</v>
      </c>
      <c r="O151" s="94"/>
      <c r="P151" s="263">
        <f>O151*H151</f>
        <v>0</v>
      </c>
      <c r="Q151" s="263">
        <v>0</v>
      </c>
      <c r="R151" s="263">
        <f>Q151*H151</f>
        <v>0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100</v>
      </c>
      <c r="AT151" s="265" t="s">
        <v>214</v>
      </c>
      <c r="AU151" s="265" t="s">
        <v>87</v>
      </c>
      <c r="AY151" s="18" t="s">
        <v>211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87</v>
      </c>
      <c r="BK151" s="155">
        <f>ROUND(I151*H151,2)</f>
        <v>0</v>
      </c>
      <c r="BL151" s="18" t="s">
        <v>100</v>
      </c>
      <c r="BM151" s="265" t="s">
        <v>4689</v>
      </c>
    </row>
    <row r="152" spans="1:51" s="13" customFormat="1" ht="12">
      <c r="A152" s="13"/>
      <c r="B152" s="266"/>
      <c r="C152" s="267"/>
      <c r="D152" s="268" t="s">
        <v>236</v>
      </c>
      <c r="E152" s="269" t="s">
        <v>1</v>
      </c>
      <c r="F152" s="270" t="s">
        <v>4690</v>
      </c>
      <c r="G152" s="267"/>
      <c r="H152" s="269" t="s">
        <v>1</v>
      </c>
      <c r="I152" s="271"/>
      <c r="J152" s="267"/>
      <c r="K152" s="267"/>
      <c r="L152" s="272"/>
      <c r="M152" s="273"/>
      <c r="N152" s="274"/>
      <c r="O152" s="274"/>
      <c r="P152" s="274"/>
      <c r="Q152" s="274"/>
      <c r="R152" s="274"/>
      <c r="S152" s="274"/>
      <c r="T152" s="27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6" t="s">
        <v>236</v>
      </c>
      <c r="AU152" s="276" t="s">
        <v>87</v>
      </c>
      <c r="AV152" s="13" t="s">
        <v>87</v>
      </c>
      <c r="AW152" s="13" t="s">
        <v>34</v>
      </c>
      <c r="AX152" s="13" t="s">
        <v>81</v>
      </c>
      <c r="AY152" s="276" t="s">
        <v>211</v>
      </c>
    </row>
    <row r="153" spans="1:51" s="14" customFormat="1" ht="12">
      <c r="A153" s="14"/>
      <c r="B153" s="277"/>
      <c r="C153" s="278"/>
      <c r="D153" s="268" t="s">
        <v>236</v>
      </c>
      <c r="E153" s="279" t="s">
        <v>1</v>
      </c>
      <c r="F153" s="280" t="s">
        <v>4691</v>
      </c>
      <c r="G153" s="278"/>
      <c r="H153" s="281">
        <v>35.28</v>
      </c>
      <c r="I153" s="282"/>
      <c r="J153" s="278"/>
      <c r="K153" s="278"/>
      <c r="L153" s="283"/>
      <c r="M153" s="284"/>
      <c r="N153" s="285"/>
      <c r="O153" s="285"/>
      <c r="P153" s="285"/>
      <c r="Q153" s="285"/>
      <c r="R153" s="285"/>
      <c r="S153" s="285"/>
      <c r="T153" s="28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7" t="s">
        <v>236</v>
      </c>
      <c r="AU153" s="287" t="s">
        <v>87</v>
      </c>
      <c r="AV153" s="14" t="s">
        <v>89</v>
      </c>
      <c r="AW153" s="14" t="s">
        <v>34</v>
      </c>
      <c r="AX153" s="14" t="s">
        <v>87</v>
      </c>
      <c r="AY153" s="287" t="s">
        <v>211</v>
      </c>
    </row>
    <row r="154" spans="1:65" s="2" customFormat="1" ht="24.15" customHeight="1">
      <c r="A154" s="41"/>
      <c r="B154" s="42"/>
      <c r="C154" s="253" t="s">
        <v>232</v>
      </c>
      <c r="D154" s="253" t="s">
        <v>214</v>
      </c>
      <c r="E154" s="254" t="s">
        <v>4692</v>
      </c>
      <c r="F154" s="255" t="s">
        <v>4693</v>
      </c>
      <c r="G154" s="256" t="s">
        <v>332</v>
      </c>
      <c r="H154" s="257">
        <v>1.44</v>
      </c>
      <c r="I154" s="258"/>
      <c r="J154" s="259">
        <f>ROUND(I154*H154,2)</f>
        <v>0</v>
      </c>
      <c r="K154" s="260"/>
      <c r="L154" s="44"/>
      <c r="M154" s="261" t="s">
        <v>1</v>
      </c>
      <c r="N154" s="262" t="s">
        <v>46</v>
      </c>
      <c r="O154" s="94"/>
      <c r="P154" s="263">
        <f>O154*H154</f>
        <v>0</v>
      </c>
      <c r="Q154" s="263">
        <v>0</v>
      </c>
      <c r="R154" s="263">
        <f>Q154*H154</f>
        <v>0</v>
      </c>
      <c r="S154" s="263">
        <v>0</v>
      </c>
      <c r="T154" s="264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65" t="s">
        <v>100</v>
      </c>
      <c r="AT154" s="265" t="s">
        <v>214</v>
      </c>
      <c r="AU154" s="265" t="s">
        <v>87</v>
      </c>
      <c r="AY154" s="18" t="s">
        <v>211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8" t="s">
        <v>87</v>
      </c>
      <c r="BK154" s="155">
        <f>ROUND(I154*H154,2)</f>
        <v>0</v>
      </c>
      <c r="BL154" s="18" t="s">
        <v>100</v>
      </c>
      <c r="BM154" s="265" t="s">
        <v>4694</v>
      </c>
    </row>
    <row r="155" spans="1:51" s="13" customFormat="1" ht="12">
      <c r="A155" s="13"/>
      <c r="B155" s="266"/>
      <c r="C155" s="267"/>
      <c r="D155" s="268" t="s">
        <v>236</v>
      </c>
      <c r="E155" s="269" t="s">
        <v>1</v>
      </c>
      <c r="F155" s="270" t="s">
        <v>4695</v>
      </c>
      <c r="G155" s="267"/>
      <c r="H155" s="269" t="s">
        <v>1</v>
      </c>
      <c r="I155" s="271"/>
      <c r="J155" s="267"/>
      <c r="K155" s="267"/>
      <c r="L155" s="272"/>
      <c r="M155" s="273"/>
      <c r="N155" s="274"/>
      <c r="O155" s="274"/>
      <c r="P155" s="274"/>
      <c r="Q155" s="274"/>
      <c r="R155" s="274"/>
      <c r="S155" s="274"/>
      <c r="T155" s="27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76" t="s">
        <v>236</v>
      </c>
      <c r="AU155" s="276" t="s">
        <v>87</v>
      </c>
      <c r="AV155" s="13" t="s">
        <v>87</v>
      </c>
      <c r="AW155" s="13" t="s">
        <v>34</v>
      </c>
      <c r="AX155" s="13" t="s">
        <v>81</v>
      </c>
      <c r="AY155" s="276" t="s">
        <v>211</v>
      </c>
    </row>
    <row r="156" spans="1:51" s="14" customFormat="1" ht="12">
      <c r="A156" s="14"/>
      <c r="B156" s="277"/>
      <c r="C156" s="278"/>
      <c r="D156" s="268" t="s">
        <v>236</v>
      </c>
      <c r="E156" s="279" t="s">
        <v>1</v>
      </c>
      <c r="F156" s="280" t="s">
        <v>4696</v>
      </c>
      <c r="G156" s="278"/>
      <c r="H156" s="281">
        <v>1.44</v>
      </c>
      <c r="I156" s="282"/>
      <c r="J156" s="278"/>
      <c r="K156" s="278"/>
      <c r="L156" s="283"/>
      <c r="M156" s="284"/>
      <c r="N156" s="285"/>
      <c r="O156" s="285"/>
      <c r="P156" s="285"/>
      <c r="Q156" s="285"/>
      <c r="R156" s="285"/>
      <c r="S156" s="285"/>
      <c r="T156" s="28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7" t="s">
        <v>236</v>
      </c>
      <c r="AU156" s="287" t="s">
        <v>87</v>
      </c>
      <c r="AV156" s="14" t="s">
        <v>89</v>
      </c>
      <c r="AW156" s="14" t="s">
        <v>34</v>
      </c>
      <c r="AX156" s="14" t="s">
        <v>87</v>
      </c>
      <c r="AY156" s="287" t="s">
        <v>211</v>
      </c>
    </row>
    <row r="157" spans="1:65" s="2" customFormat="1" ht="16.5" customHeight="1">
      <c r="A157" s="41"/>
      <c r="B157" s="42"/>
      <c r="C157" s="317" t="s">
        <v>243</v>
      </c>
      <c r="D157" s="317" t="s">
        <v>589</v>
      </c>
      <c r="E157" s="318" t="s">
        <v>4697</v>
      </c>
      <c r="F157" s="319" t="s">
        <v>4698</v>
      </c>
      <c r="G157" s="320" t="s">
        <v>507</v>
      </c>
      <c r="H157" s="321">
        <v>1.944</v>
      </c>
      <c r="I157" s="322"/>
      <c r="J157" s="323">
        <f>ROUND(I157*H157,2)</f>
        <v>0</v>
      </c>
      <c r="K157" s="324"/>
      <c r="L157" s="325"/>
      <c r="M157" s="326" t="s">
        <v>1</v>
      </c>
      <c r="N157" s="327" t="s">
        <v>46</v>
      </c>
      <c r="O157" s="94"/>
      <c r="P157" s="263">
        <f>O157*H157</f>
        <v>0</v>
      </c>
      <c r="Q157" s="263">
        <v>0</v>
      </c>
      <c r="R157" s="263">
        <f>Q157*H157</f>
        <v>0</v>
      </c>
      <c r="S157" s="263">
        <v>0</v>
      </c>
      <c r="T157" s="264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5" t="s">
        <v>247</v>
      </c>
      <c r="AT157" s="265" t="s">
        <v>589</v>
      </c>
      <c r="AU157" s="265" t="s">
        <v>87</v>
      </c>
      <c r="AY157" s="18" t="s">
        <v>211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8" t="s">
        <v>87</v>
      </c>
      <c r="BK157" s="155">
        <f>ROUND(I157*H157,2)</f>
        <v>0</v>
      </c>
      <c r="BL157" s="18" t="s">
        <v>100</v>
      </c>
      <c r="BM157" s="265" t="s">
        <v>4699</v>
      </c>
    </row>
    <row r="158" spans="1:51" s="13" customFormat="1" ht="12">
      <c r="A158" s="13"/>
      <c r="B158" s="266"/>
      <c r="C158" s="267"/>
      <c r="D158" s="268" t="s">
        <v>236</v>
      </c>
      <c r="E158" s="269" t="s">
        <v>1</v>
      </c>
      <c r="F158" s="270" t="s">
        <v>4700</v>
      </c>
      <c r="G158" s="267"/>
      <c r="H158" s="269" t="s">
        <v>1</v>
      </c>
      <c r="I158" s="271"/>
      <c r="J158" s="267"/>
      <c r="K158" s="267"/>
      <c r="L158" s="272"/>
      <c r="M158" s="273"/>
      <c r="N158" s="274"/>
      <c r="O158" s="274"/>
      <c r="P158" s="274"/>
      <c r="Q158" s="274"/>
      <c r="R158" s="274"/>
      <c r="S158" s="274"/>
      <c r="T158" s="27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76" t="s">
        <v>236</v>
      </c>
      <c r="AU158" s="276" t="s">
        <v>87</v>
      </c>
      <c r="AV158" s="13" t="s">
        <v>87</v>
      </c>
      <c r="AW158" s="13" t="s">
        <v>34</v>
      </c>
      <c r="AX158" s="13" t="s">
        <v>81</v>
      </c>
      <c r="AY158" s="276" t="s">
        <v>211</v>
      </c>
    </row>
    <row r="159" spans="1:51" s="14" customFormat="1" ht="12">
      <c r="A159" s="14"/>
      <c r="B159" s="277"/>
      <c r="C159" s="278"/>
      <c r="D159" s="268" t="s">
        <v>236</v>
      </c>
      <c r="E159" s="279" t="s">
        <v>1</v>
      </c>
      <c r="F159" s="280" t="s">
        <v>4701</v>
      </c>
      <c r="G159" s="278"/>
      <c r="H159" s="281">
        <v>1.944</v>
      </c>
      <c r="I159" s="282"/>
      <c r="J159" s="278"/>
      <c r="K159" s="278"/>
      <c r="L159" s="283"/>
      <c r="M159" s="284"/>
      <c r="N159" s="285"/>
      <c r="O159" s="285"/>
      <c r="P159" s="285"/>
      <c r="Q159" s="285"/>
      <c r="R159" s="285"/>
      <c r="S159" s="285"/>
      <c r="T159" s="28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7" t="s">
        <v>236</v>
      </c>
      <c r="AU159" s="287" t="s">
        <v>87</v>
      </c>
      <c r="AV159" s="14" t="s">
        <v>89</v>
      </c>
      <c r="AW159" s="14" t="s">
        <v>34</v>
      </c>
      <c r="AX159" s="14" t="s">
        <v>87</v>
      </c>
      <c r="AY159" s="287" t="s">
        <v>211</v>
      </c>
    </row>
    <row r="160" spans="1:65" s="2" customFormat="1" ht="24.15" customHeight="1">
      <c r="A160" s="41"/>
      <c r="B160" s="42"/>
      <c r="C160" s="253" t="s">
        <v>247</v>
      </c>
      <c r="D160" s="253" t="s">
        <v>214</v>
      </c>
      <c r="E160" s="254" t="s">
        <v>4702</v>
      </c>
      <c r="F160" s="255" t="s">
        <v>4703</v>
      </c>
      <c r="G160" s="256" t="s">
        <v>269</v>
      </c>
      <c r="H160" s="257">
        <v>14.4</v>
      </c>
      <c r="I160" s="258"/>
      <c r="J160" s="259">
        <f>ROUND(I160*H160,2)</f>
        <v>0</v>
      </c>
      <c r="K160" s="260"/>
      <c r="L160" s="44"/>
      <c r="M160" s="261" t="s">
        <v>1</v>
      </c>
      <c r="N160" s="262" t="s">
        <v>46</v>
      </c>
      <c r="O160" s="94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100</v>
      </c>
      <c r="AT160" s="265" t="s">
        <v>214</v>
      </c>
      <c r="AU160" s="265" t="s">
        <v>87</v>
      </c>
      <c r="AY160" s="18" t="s">
        <v>211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87</v>
      </c>
      <c r="BK160" s="155">
        <f>ROUND(I160*H160,2)</f>
        <v>0</v>
      </c>
      <c r="BL160" s="18" t="s">
        <v>100</v>
      </c>
      <c r="BM160" s="265" t="s">
        <v>4704</v>
      </c>
    </row>
    <row r="161" spans="1:51" s="13" customFormat="1" ht="12">
      <c r="A161" s="13"/>
      <c r="B161" s="266"/>
      <c r="C161" s="267"/>
      <c r="D161" s="268" t="s">
        <v>236</v>
      </c>
      <c r="E161" s="269" t="s">
        <v>1</v>
      </c>
      <c r="F161" s="270" t="s">
        <v>4672</v>
      </c>
      <c r="G161" s="267"/>
      <c r="H161" s="269" t="s">
        <v>1</v>
      </c>
      <c r="I161" s="271"/>
      <c r="J161" s="267"/>
      <c r="K161" s="267"/>
      <c r="L161" s="272"/>
      <c r="M161" s="273"/>
      <c r="N161" s="274"/>
      <c r="O161" s="274"/>
      <c r="P161" s="274"/>
      <c r="Q161" s="274"/>
      <c r="R161" s="274"/>
      <c r="S161" s="274"/>
      <c r="T161" s="27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76" t="s">
        <v>236</v>
      </c>
      <c r="AU161" s="276" t="s">
        <v>87</v>
      </c>
      <c r="AV161" s="13" t="s">
        <v>87</v>
      </c>
      <c r="AW161" s="13" t="s">
        <v>34</v>
      </c>
      <c r="AX161" s="13" t="s">
        <v>81</v>
      </c>
      <c r="AY161" s="276" t="s">
        <v>211</v>
      </c>
    </row>
    <row r="162" spans="1:51" s="14" customFormat="1" ht="12">
      <c r="A162" s="14"/>
      <c r="B162" s="277"/>
      <c r="C162" s="278"/>
      <c r="D162" s="268" t="s">
        <v>236</v>
      </c>
      <c r="E162" s="279" t="s">
        <v>1</v>
      </c>
      <c r="F162" s="280" t="s">
        <v>4673</v>
      </c>
      <c r="G162" s="278"/>
      <c r="H162" s="281">
        <v>14.4</v>
      </c>
      <c r="I162" s="282"/>
      <c r="J162" s="278"/>
      <c r="K162" s="278"/>
      <c r="L162" s="283"/>
      <c r="M162" s="284"/>
      <c r="N162" s="285"/>
      <c r="O162" s="285"/>
      <c r="P162" s="285"/>
      <c r="Q162" s="285"/>
      <c r="R162" s="285"/>
      <c r="S162" s="285"/>
      <c r="T162" s="28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7" t="s">
        <v>236</v>
      </c>
      <c r="AU162" s="287" t="s">
        <v>87</v>
      </c>
      <c r="AV162" s="14" t="s">
        <v>89</v>
      </c>
      <c r="AW162" s="14" t="s">
        <v>34</v>
      </c>
      <c r="AX162" s="14" t="s">
        <v>87</v>
      </c>
      <c r="AY162" s="287" t="s">
        <v>211</v>
      </c>
    </row>
    <row r="163" spans="1:65" s="2" customFormat="1" ht="16.5" customHeight="1">
      <c r="A163" s="41"/>
      <c r="B163" s="42"/>
      <c r="C163" s="253" t="s">
        <v>253</v>
      </c>
      <c r="D163" s="253" t="s">
        <v>214</v>
      </c>
      <c r="E163" s="254" t="s">
        <v>617</v>
      </c>
      <c r="F163" s="255" t="s">
        <v>618</v>
      </c>
      <c r="G163" s="256" t="s">
        <v>332</v>
      </c>
      <c r="H163" s="257">
        <v>1.44</v>
      </c>
      <c r="I163" s="258"/>
      <c r="J163" s="259">
        <f>ROUND(I163*H163,2)</f>
        <v>0</v>
      </c>
      <c r="K163" s="260"/>
      <c r="L163" s="44"/>
      <c r="M163" s="261" t="s">
        <v>1</v>
      </c>
      <c r="N163" s="262" t="s">
        <v>46</v>
      </c>
      <c r="O163" s="94"/>
      <c r="P163" s="263">
        <f>O163*H163</f>
        <v>0</v>
      </c>
      <c r="Q163" s="263">
        <v>0</v>
      </c>
      <c r="R163" s="263">
        <f>Q163*H163</f>
        <v>0</v>
      </c>
      <c r="S163" s="263">
        <v>0</v>
      </c>
      <c r="T163" s="264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65" t="s">
        <v>100</v>
      </c>
      <c r="AT163" s="265" t="s">
        <v>214</v>
      </c>
      <c r="AU163" s="265" t="s">
        <v>87</v>
      </c>
      <c r="AY163" s="18" t="s">
        <v>211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8" t="s">
        <v>87</v>
      </c>
      <c r="BK163" s="155">
        <f>ROUND(I163*H163,2)</f>
        <v>0</v>
      </c>
      <c r="BL163" s="18" t="s">
        <v>100</v>
      </c>
      <c r="BM163" s="265" t="s">
        <v>4705</v>
      </c>
    </row>
    <row r="164" spans="1:51" s="13" customFormat="1" ht="12">
      <c r="A164" s="13"/>
      <c r="B164" s="266"/>
      <c r="C164" s="267"/>
      <c r="D164" s="268" t="s">
        <v>236</v>
      </c>
      <c r="E164" s="269" t="s">
        <v>1</v>
      </c>
      <c r="F164" s="270" t="s">
        <v>4706</v>
      </c>
      <c r="G164" s="267"/>
      <c r="H164" s="269" t="s">
        <v>1</v>
      </c>
      <c r="I164" s="271"/>
      <c r="J164" s="267"/>
      <c r="K164" s="267"/>
      <c r="L164" s="272"/>
      <c r="M164" s="273"/>
      <c r="N164" s="274"/>
      <c r="O164" s="274"/>
      <c r="P164" s="274"/>
      <c r="Q164" s="274"/>
      <c r="R164" s="274"/>
      <c r="S164" s="274"/>
      <c r="T164" s="27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76" t="s">
        <v>236</v>
      </c>
      <c r="AU164" s="276" t="s">
        <v>87</v>
      </c>
      <c r="AV164" s="13" t="s">
        <v>87</v>
      </c>
      <c r="AW164" s="13" t="s">
        <v>34</v>
      </c>
      <c r="AX164" s="13" t="s">
        <v>81</v>
      </c>
      <c r="AY164" s="276" t="s">
        <v>211</v>
      </c>
    </row>
    <row r="165" spans="1:51" s="14" customFormat="1" ht="12">
      <c r="A165" s="14"/>
      <c r="B165" s="277"/>
      <c r="C165" s="278"/>
      <c r="D165" s="268" t="s">
        <v>236</v>
      </c>
      <c r="E165" s="279" t="s">
        <v>1</v>
      </c>
      <c r="F165" s="280" t="s">
        <v>4696</v>
      </c>
      <c r="G165" s="278"/>
      <c r="H165" s="281">
        <v>1.44</v>
      </c>
      <c r="I165" s="282"/>
      <c r="J165" s="278"/>
      <c r="K165" s="278"/>
      <c r="L165" s="283"/>
      <c r="M165" s="284"/>
      <c r="N165" s="285"/>
      <c r="O165" s="285"/>
      <c r="P165" s="285"/>
      <c r="Q165" s="285"/>
      <c r="R165" s="285"/>
      <c r="S165" s="285"/>
      <c r="T165" s="28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7" t="s">
        <v>236</v>
      </c>
      <c r="AU165" s="287" t="s">
        <v>87</v>
      </c>
      <c r="AV165" s="14" t="s">
        <v>89</v>
      </c>
      <c r="AW165" s="14" t="s">
        <v>34</v>
      </c>
      <c r="AX165" s="14" t="s">
        <v>87</v>
      </c>
      <c r="AY165" s="287" t="s">
        <v>211</v>
      </c>
    </row>
    <row r="166" spans="1:63" s="12" customFormat="1" ht="25.9" customHeight="1">
      <c r="A166" s="12"/>
      <c r="B166" s="237"/>
      <c r="C166" s="238"/>
      <c r="D166" s="239" t="s">
        <v>80</v>
      </c>
      <c r="E166" s="240" t="s">
        <v>3794</v>
      </c>
      <c r="F166" s="240" t="s">
        <v>4707</v>
      </c>
      <c r="G166" s="238"/>
      <c r="H166" s="238"/>
      <c r="I166" s="241"/>
      <c r="J166" s="242">
        <f>BK166</f>
        <v>0</v>
      </c>
      <c r="K166" s="238"/>
      <c r="L166" s="243"/>
      <c r="M166" s="244"/>
      <c r="N166" s="245"/>
      <c r="O166" s="245"/>
      <c r="P166" s="246">
        <f>SUM(P167:P194)</f>
        <v>0</v>
      </c>
      <c r="Q166" s="245"/>
      <c r="R166" s="246">
        <f>SUM(R167:R194)</f>
        <v>0</v>
      </c>
      <c r="S166" s="245"/>
      <c r="T166" s="247">
        <f>SUM(T167:T194)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48" t="s">
        <v>87</v>
      </c>
      <c r="AT166" s="249" t="s">
        <v>80</v>
      </c>
      <c r="AU166" s="249" t="s">
        <v>81</v>
      </c>
      <c r="AY166" s="248" t="s">
        <v>211</v>
      </c>
      <c r="BK166" s="250">
        <f>SUM(BK167:BK194)</f>
        <v>0</v>
      </c>
    </row>
    <row r="167" spans="1:65" s="2" customFormat="1" ht="24.15" customHeight="1">
      <c r="A167" s="41"/>
      <c r="B167" s="42"/>
      <c r="C167" s="253" t="s">
        <v>257</v>
      </c>
      <c r="D167" s="253" t="s">
        <v>214</v>
      </c>
      <c r="E167" s="254" t="s">
        <v>4668</v>
      </c>
      <c r="F167" s="255" t="s">
        <v>4669</v>
      </c>
      <c r="G167" s="256" t="s">
        <v>269</v>
      </c>
      <c r="H167" s="257">
        <v>40.5</v>
      </c>
      <c r="I167" s="258"/>
      <c r="J167" s="259">
        <f>ROUND(I167*H167,2)</f>
        <v>0</v>
      </c>
      <c r="K167" s="260"/>
      <c r="L167" s="44"/>
      <c r="M167" s="261" t="s">
        <v>1</v>
      </c>
      <c r="N167" s="262" t="s">
        <v>46</v>
      </c>
      <c r="O167" s="94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5" t="s">
        <v>100</v>
      </c>
      <c r="AT167" s="265" t="s">
        <v>214</v>
      </c>
      <c r="AU167" s="265" t="s">
        <v>87</v>
      </c>
      <c r="AY167" s="18" t="s">
        <v>211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87</v>
      </c>
      <c r="BK167" s="155">
        <f>ROUND(I167*H167,2)</f>
        <v>0</v>
      </c>
      <c r="BL167" s="18" t="s">
        <v>100</v>
      </c>
      <c r="BM167" s="265" t="s">
        <v>4708</v>
      </c>
    </row>
    <row r="168" spans="1:51" s="13" customFormat="1" ht="12">
      <c r="A168" s="13"/>
      <c r="B168" s="266"/>
      <c r="C168" s="267"/>
      <c r="D168" s="268" t="s">
        <v>236</v>
      </c>
      <c r="E168" s="269" t="s">
        <v>1</v>
      </c>
      <c r="F168" s="270" t="s">
        <v>4709</v>
      </c>
      <c r="G168" s="267"/>
      <c r="H168" s="269" t="s">
        <v>1</v>
      </c>
      <c r="I168" s="271"/>
      <c r="J168" s="267"/>
      <c r="K168" s="267"/>
      <c r="L168" s="272"/>
      <c r="M168" s="273"/>
      <c r="N168" s="274"/>
      <c r="O168" s="274"/>
      <c r="P168" s="274"/>
      <c r="Q168" s="274"/>
      <c r="R168" s="274"/>
      <c r="S168" s="274"/>
      <c r="T168" s="27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76" t="s">
        <v>236</v>
      </c>
      <c r="AU168" s="276" t="s">
        <v>87</v>
      </c>
      <c r="AV168" s="13" t="s">
        <v>87</v>
      </c>
      <c r="AW168" s="13" t="s">
        <v>34</v>
      </c>
      <c r="AX168" s="13" t="s">
        <v>81</v>
      </c>
      <c r="AY168" s="276" t="s">
        <v>211</v>
      </c>
    </row>
    <row r="169" spans="1:51" s="13" customFormat="1" ht="12">
      <c r="A169" s="13"/>
      <c r="B169" s="266"/>
      <c r="C169" s="267"/>
      <c r="D169" s="268" t="s">
        <v>236</v>
      </c>
      <c r="E169" s="269" t="s">
        <v>1</v>
      </c>
      <c r="F169" s="270" t="s">
        <v>4672</v>
      </c>
      <c r="G169" s="267"/>
      <c r="H169" s="269" t="s">
        <v>1</v>
      </c>
      <c r="I169" s="271"/>
      <c r="J169" s="267"/>
      <c r="K169" s="267"/>
      <c r="L169" s="272"/>
      <c r="M169" s="273"/>
      <c r="N169" s="274"/>
      <c r="O169" s="274"/>
      <c r="P169" s="274"/>
      <c r="Q169" s="274"/>
      <c r="R169" s="274"/>
      <c r="S169" s="274"/>
      <c r="T169" s="27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76" t="s">
        <v>236</v>
      </c>
      <c r="AU169" s="276" t="s">
        <v>87</v>
      </c>
      <c r="AV169" s="13" t="s">
        <v>87</v>
      </c>
      <c r="AW169" s="13" t="s">
        <v>34</v>
      </c>
      <c r="AX169" s="13" t="s">
        <v>81</v>
      </c>
      <c r="AY169" s="276" t="s">
        <v>211</v>
      </c>
    </row>
    <row r="170" spans="1:51" s="14" customFormat="1" ht="12">
      <c r="A170" s="14"/>
      <c r="B170" s="277"/>
      <c r="C170" s="278"/>
      <c r="D170" s="268" t="s">
        <v>236</v>
      </c>
      <c r="E170" s="279" t="s">
        <v>1</v>
      </c>
      <c r="F170" s="280" t="s">
        <v>4710</v>
      </c>
      <c r="G170" s="278"/>
      <c r="H170" s="281">
        <v>40.5</v>
      </c>
      <c r="I170" s="282"/>
      <c r="J170" s="278"/>
      <c r="K170" s="278"/>
      <c r="L170" s="283"/>
      <c r="M170" s="284"/>
      <c r="N170" s="285"/>
      <c r="O170" s="285"/>
      <c r="P170" s="285"/>
      <c r="Q170" s="285"/>
      <c r="R170" s="285"/>
      <c r="S170" s="285"/>
      <c r="T170" s="28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7" t="s">
        <v>236</v>
      </c>
      <c r="AU170" s="287" t="s">
        <v>87</v>
      </c>
      <c r="AV170" s="14" t="s">
        <v>89</v>
      </c>
      <c r="AW170" s="14" t="s">
        <v>34</v>
      </c>
      <c r="AX170" s="14" t="s">
        <v>87</v>
      </c>
      <c r="AY170" s="287" t="s">
        <v>211</v>
      </c>
    </row>
    <row r="171" spans="1:65" s="2" customFormat="1" ht="33" customHeight="1">
      <c r="A171" s="41"/>
      <c r="B171" s="42"/>
      <c r="C171" s="253" t="s">
        <v>263</v>
      </c>
      <c r="D171" s="253" t="s">
        <v>214</v>
      </c>
      <c r="E171" s="254" t="s">
        <v>4711</v>
      </c>
      <c r="F171" s="255" t="s">
        <v>4712</v>
      </c>
      <c r="G171" s="256" t="s">
        <v>332</v>
      </c>
      <c r="H171" s="257">
        <v>107.325</v>
      </c>
      <c r="I171" s="258"/>
      <c r="J171" s="259">
        <f>ROUND(I171*H171,2)</f>
        <v>0</v>
      </c>
      <c r="K171" s="260"/>
      <c r="L171" s="44"/>
      <c r="M171" s="261" t="s">
        <v>1</v>
      </c>
      <c r="N171" s="262" t="s">
        <v>46</v>
      </c>
      <c r="O171" s="94"/>
      <c r="P171" s="263">
        <f>O171*H171</f>
        <v>0</v>
      </c>
      <c r="Q171" s="263">
        <v>0</v>
      </c>
      <c r="R171" s="263">
        <f>Q171*H171</f>
        <v>0</v>
      </c>
      <c r="S171" s="263">
        <v>0</v>
      </c>
      <c r="T171" s="264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5" t="s">
        <v>100</v>
      </c>
      <c r="AT171" s="265" t="s">
        <v>214</v>
      </c>
      <c r="AU171" s="265" t="s">
        <v>87</v>
      </c>
      <c r="AY171" s="18" t="s">
        <v>211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87</v>
      </c>
      <c r="BK171" s="155">
        <f>ROUND(I171*H171,2)</f>
        <v>0</v>
      </c>
      <c r="BL171" s="18" t="s">
        <v>100</v>
      </c>
      <c r="BM171" s="265" t="s">
        <v>4713</v>
      </c>
    </row>
    <row r="172" spans="1:51" s="13" customFormat="1" ht="12">
      <c r="A172" s="13"/>
      <c r="B172" s="266"/>
      <c r="C172" s="267"/>
      <c r="D172" s="268" t="s">
        <v>236</v>
      </c>
      <c r="E172" s="269" t="s">
        <v>1</v>
      </c>
      <c r="F172" s="270" t="s">
        <v>4677</v>
      </c>
      <c r="G172" s="267"/>
      <c r="H172" s="269" t="s">
        <v>1</v>
      </c>
      <c r="I172" s="271"/>
      <c r="J172" s="267"/>
      <c r="K172" s="267"/>
      <c r="L172" s="272"/>
      <c r="M172" s="273"/>
      <c r="N172" s="274"/>
      <c r="O172" s="274"/>
      <c r="P172" s="274"/>
      <c r="Q172" s="274"/>
      <c r="R172" s="274"/>
      <c r="S172" s="274"/>
      <c r="T172" s="27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76" t="s">
        <v>236</v>
      </c>
      <c r="AU172" s="276" t="s">
        <v>87</v>
      </c>
      <c r="AV172" s="13" t="s">
        <v>87</v>
      </c>
      <c r="AW172" s="13" t="s">
        <v>34</v>
      </c>
      <c r="AX172" s="13" t="s">
        <v>81</v>
      </c>
      <c r="AY172" s="276" t="s">
        <v>211</v>
      </c>
    </row>
    <row r="173" spans="1:51" s="14" customFormat="1" ht="12">
      <c r="A173" s="14"/>
      <c r="B173" s="277"/>
      <c r="C173" s="278"/>
      <c r="D173" s="268" t="s">
        <v>236</v>
      </c>
      <c r="E173" s="279" t="s">
        <v>1</v>
      </c>
      <c r="F173" s="280" t="s">
        <v>4714</v>
      </c>
      <c r="G173" s="278"/>
      <c r="H173" s="281">
        <v>107.325</v>
      </c>
      <c r="I173" s="282"/>
      <c r="J173" s="278"/>
      <c r="K173" s="278"/>
      <c r="L173" s="283"/>
      <c r="M173" s="284"/>
      <c r="N173" s="285"/>
      <c r="O173" s="285"/>
      <c r="P173" s="285"/>
      <c r="Q173" s="285"/>
      <c r="R173" s="285"/>
      <c r="S173" s="285"/>
      <c r="T173" s="28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87" t="s">
        <v>236</v>
      </c>
      <c r="AU173" s="287" t="s">
        <v>87</v>
      </c>
      <c r="AV173" s="14" t="s">
        <v>89</v>
      </c>
      <c r="AW173" s="14" t="s">
        <v>34</v>
      </c>
      <c r="AX173" s="14" t="s">
        <v>87</v>
      </c>
      <c r="AY173" s="287" t="s">
        <v>211</v>
      </c>
    </row>
    <row r="174" spans="1:65" s="2" customFormat="1" ht="24.15" customHeight="1">
      <c r="A174" s="41"/>
      <c r="B174" s="42"/>
      <c r="C174" s="253" t="s">
        <v>492</v>
      </c>
      <c r="D174" s="253" t="s">
        <v>214</v>
      </c>
      <c r="E174" s="254" t="s">
        <v>4679</v>
      </c>
      <c r="F174" s="255" t="s">
        <v>4680</v>
      </c>
      <c r="G174" s="256" t="s">
        <v>332</v>
      </c>
      <c r="H174" s="257">
        <v>10.26</v>
      </c>
      <c r="I174" s="258"/>
      <c r="J174" s="259">
        <f>ROUND(I174*H174,2)</f>
        <v>0</v>
      </c>
      <c r="K174" s="260"/>
      <c r="L174" s="44"/>
      <c r="M174" s="261" t="s">
        <v>1</v>
      </c>
      <c r="N174" s="262" t="s">
        <v>46</v>
      </c>
      <c r="O174" s="94"/>
      <c r="P174" s="263">
        <f>O174*H174</f>
        <v>0</v>
      </c>
      <c r="Q174" s="263">
        <v>0</v>
      </c>
      <c r="R174" s="263">
        <f>Q174*H174</f>
        <v>0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100</v>
      </c>
      <c r="AT174" s="265" t="s">
        <v>214</v>
      </c>
      <c r="AU174" s="265" t="s">
        <v>87</v>
      </c>
      <c r="AY174" s="18" t="s">
        <v>211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87</v>
      </c>
      <c r="BK174" s="155">
        <f>ROUND(I174*H174,2)</f>
        <v>0</v>
      </c>
      <c r="BL174" s="18" t="s">
        <v>100</v>
      </c>
      <c r="BM174" s="265" t="s">
        <v>4715</v>
      </c>
    </row>
    <row r="175" spans="1:51" s="13" customFormat="1" ht="12">
      <c r="A175" s="13"/>
      <c r="B175" s="266"/>
      <c r="C175" s="267"/>
      <c r="D175" s="268" t="s">
        <v>236</v>
      </c>
      <c r="E175" s="269" t="s">
        <v>1</v>
      </c>
      <c r="F175" s="270" t="s">
        <v>4682</v>
      </c>
      <c r="G175" s="267"/>
      <c r="H175" s="269" t="s">
        <v>1</v>
      </c>
      <c r="I175" s="271"/>
      <c r="J175" s="267"/>
      <c r="K175" s="267"/>
      <c r="L175" s="272"/>
      <c r="M175" s="273"/>
      <c r="N175" s="274"/>
      <c r="O175" s="274"/>
      <c r="P175" s="274"/>
      <c r="Q175" s="274"/>
      <c r="R175" s="274"/>
      <c r="S175" s="274"/>
      <c r="T175" s="27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76" t="s">
        <v>236</v>
      </c>
      <c r="AU175" s="276" t="s">
        <v>87</v>
      </c>
      <c r="AV175" s="13" t="s">
        <v>87</v>
      </c>
      <c r="AW175" s="13" t="s">
        <v>34</v>
      </c>
      <c r="AX175" s="13" t="s">
        <v>81</v>
      </c>
      <c r="AY175" s="276" t="s">
        <v>211</v>
      </c>
    </row>
    <row r="176" spans="1:51" s="14" customFormat="1" ht="12">
      <c r="A176" s="14"/>
      <c r="B176" s="277"/>
      <c r="C176" s="278"/>
      <c r="D176" s="268" t="s">
        <v>236</v>
      </c>
      <c r="E176" s="279" t="s">
        <v>1</v>
      </c>
      <c r="F176" s="280" t="s">
        <v>4716</v>
      </c>
      <c r="G176" s="278"/>
      <c r="H176" s="281">
        <v>10.26</v>
      </c>
      <c r="I176" s="282"/>
      <c r="J176" s="278"/>
      <c r="K176" s="278"/>
      <c r="L176" s="283"/>
      <c r="M176" s="284"/>
      <c r="N176" s="285"/>
      <c r="O176" s="285"/>
      <c r="P176" s="285"/>
      <c r="Q176" s="285"/>
      <c r="R176" s="285"/>
      <c r="S176" s="285"/>
      <c r="T176" s="286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87" t="s">
        <v>236</v>
      </c>
      <c r="AU176" s="287" t="s">
        <v>87</v>
      </c>
      <c r="AV176" s="14" t="s">
        <v>89</v>
      </c>
      <c r="AW176" s="14" t="s">
        <v>34</v>
      </c>
      <c r="AX176" s="14" t="s">
        <v>87</v>
      </c>
      <c r="AY176" s="287" t="s">
        <v>211</v>
      </c>
    </row>
    <row r="177" spans="1:65" s="2" customFormat="1" ht="37.8" customHeight="1">
      <c r="A177" s="41"/>
      <c r="B177" s="42"/>
      <c r="C177" s="253" t="s">
        <v>500</v>
      </c>
      <c r="D177" s="253" t="s">
        <v>214</v>
      </c>
      <c r="E177" s="254" t="s">
        <v>4684</v>
      </c>
      <c r="F177" s="255" t="s">
        <v>4685</v>
      </c>
      <c r="G177" s="256" t="s">
        <v>332</v>
      </c>
      <c r="H177" s="257">
        <v>107.325</v>
      </c>
      <c r="I177" s="258"/>
      <c r="J177" s="259">
        <f>ROUND(I177*H177,2)</f>
        <v>0</v>
      </c>
      <c r="K177" s="260"/>
      <c r="L177" s="44"/>
      <c r="M177" s="261" t="s">
        <v>1</v>
      </c>
      <c r="N177" s="262" t="s">
        <v>46</v>
      </c>
      <c r="O177" s="94"/>
      <c r="P177" s="263">
        <f>O177*H177</f>
        <v>0</v>
      </c>
      <c r="Q177" s="263">
        <v>0</v>
      </c>
      <c r="R177" s="263">
        <f>Q177*H177</f>
        <v>0</v>
      </c>
      <c r="S177" s="263">
        <v>0</v>
      </c>
      <c r="T177" s="264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65" t="s">
        <v>100</v>
      </c>
      <c r="AT177" s="265" t="s">
        <v>214</v>
      </c>
      <c r="AU177" s="265" t="s">
        <v>87</v>
      </c>
      <c r="AY177" s="18" t="s">
        <v>211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8" t="s">
        <v>87</v>
      </c>
      <c r="BK177" s="155">
        <f>ROUND(I177*H177,2)</f>
        <v>0</v>
      </c>
      <c r="BL177" s="18" t="s">
        <v>100</v>
      </c>
      <c r="BM177" s="265" t="s">
        <v>4717</v>
      </c>
    </row>
    <row r="178" spans="1:51" s="13" customFormat="1" ht="12">
      <c r="A178" s="13"/>
      <c r="B178" s="266"/>
      <c r="C178" s="267"/>
      <c r="D178" s="268" t="s">
        <v>236</v>
      </c>
      <c r="E178" s="269" t="s">
        <v>1</v>
      </c>
      <c r="F178" s="270" t="s">
        <v>4677</v>
      </c>
      <c r="G178" s="267"/>
      <c r="H178" s="269" t="s">
        <v>1</v>
      </c>
      <c r="I178" s="271"/>
      <c r="J178" s="267"/>
      <c r="K178" s="267"/>
      <c r="L178" s="272"/>
      <c r="M178" s="273"/>
      <c r="N178" s="274"/>
      <c r="O178" s="274"/>
      <c r="P178" s="274"/>
      <c r="Q178" s="274"/>
      <c r="R178" s="274"/>
      <c r="S178" s="274"/>
      <c r="T178" s="27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76" t="s">
        <v>236</v>
      </c>
      <c r="AU178" s="276" t="s">
        <v>87</v>
      </c>
      <c r="AV178" s="13" t="s">
        <v>87</v>
      </c>
      <c r="AW178" s="13" t="s">
        <v>34</v>
      </c>
      <c r="AX178" s="13" t="s">
        <v>81</v>
      </c>
      <c r="AY178" s="276" t="s">
        <v>211</v>
      </c>
    </row>
    <row r="179" spans="1:51" s="14" customFormat="1" ht="12">
      <c r="A179" s="14"/>
      <c r="B179" s="277"/>
      <c r="C179" s="278"/>
      <c r="D179" s="268" t="s">
        <v>236</v>
      </c>
      <c r="E179" s="279" t="s">
        <v>1</v>
      </c>
      <c r="F179" s="280" t="s">
        <v>4718</v>
      </c>
      <c r="G179" s="278"/>
      <c r="H179" s="281">
        <v>107.325</v>
      </c>
      <c r="I179" s="282"/>
      <c r="J179" s="278"/>
      <c r="K179" s="278"/>
      <c r="L179" s="283"/>
      <c r="M179" s="284"/>
      <c r="N179" s="285"/>
      <c r="O179" s="285"/>
      <c r="P179" s="285"/>
      <c r="Q179" s="285"/>
      <c r="R179" s="285"/>
      <c r="S179" s="285"/>
      <c r="T179" s="28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87" t="s">
        <v>236</v>
      </c>
      <c r="AU179" s="287" t="s">
        <v>87</v>
      </c>
      <c r="AV179" s="14" t="s">
        <v>89</v>
      </c>
      <c r="AW179" s="14" t="s">
        <v>34</v>
      </c>
      <c r="AX179" s="14" t="s">
        <v>87</v>
      </c>
      <c r="AY179" s="287" t="s">
        <v>211</v>
      </c>
    </row>
    <row r="180" spans="1:65" s="2" customFormat="1" ht="24.15" customHeight="1">
      <c r="A180" s="41"/>
      <c r="B180" s="42"/>
      <c r="C180" s="253" t="s">
        <v>504</v>
      </c>
      <c r="D180" s="253" t="s">
        <v>214</v>
      </c>
      <c r="E180" s="254" t="s">
        <v>4687</v>
      </c>
      <c r="F180" s="255" t="s">
        <v>4688</v>
      </c>
      <c r="G180" s="256" t="s">
        <v>332</v>
      </c>
      <c r="H180" s="257">
        <v>95.175</v>
      </c>
      <c r="I180" s="258"/>
      <c r="J180" s="259">
        <f>ROUND(I180*H180,2)</f>
        <v>0</v>
      </c>
      <c r="K180" s="260"/>
      <c r="L180" s="44"/>
      <c r="M180" s="261" t="s">
        <v>1</v>
      </c>
      <c r="N180" s="262" t="s">
        <v>46</v>
      </c>
      <c r="O180" s="94"/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4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5" t="s">
        <v>100</v>
      </c>
      <c r="AT180" s="265" t="s">
        <v>214</v>
      </c>
      <c r="AU180" s="265" t="s">
        <v>87</v>
      </c>
      <c r="AY180" s="18" t="s">
        <v>211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87</v>
      </c>
      <c r="BK180" s="155">
        <f>ROUND(I180*H180,2)</f>
        <v>0</v>
      </c>
      <c r="BL180" s="18" t="s">
        <v>100</v>
      </c>
      <c r="BM180" s="265" t="s">
        <v>4719</v>
      </c>
    </row>
    <row r="181" spans="1:51" s="13" customFormat="1" ht="12">
      <c r="A181" s="13"/>
      <c r="B181" s="266"/>
      <c r="C181" s="267"/>
      <c r="D181" s="268" t="s">
        <v>236</v>
      </c>
      <c r="E181" s="269" t="s">
        <v>1</v>
      </c>
      <c r="F181" s="270" t="s">
        <v>4690</v>
      </c>
      <c r="G181" s="267"/>
      <c r="H181" s="269" t="s">
        <v>1</v>
      </c>
      <c r="I181" s="271"/>
      <c r="J181" s="267"/>
      <c r="K181" s="267"/>
      <c r="L181" s="272"/>
      <c r="M181" s="273"/>
      <c r="N181" s="274"/>
      <c r="O181" s="274"/>
      <c r="P181" s="274"/>
      <c r="Q181" s="274"/>
      <c r="R181" s="274"/>
      <c r="S181" s="274"/>
      <c r="T181" s="27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76" t="s">
        <v>236</v>
      </c>
      <c r="AU181" s="276" t="s">
        <v>87</v>
      </c>
      <c r="AV181" s="13" t="s">
        <v>87</v>
      </c>
      <c r="AW181" s="13" t="s">
        <v>34</v>
      </c>
      <c r="AX181" s="13" t="s">
        <v>81</v>
      </c>
      <c r="AY181" s="276" t="s">
        <v>211</v>
      </c>
    </row>
    <row r="182" spans="1:51" s="14" customFormat="1" ht="12">
      <c r="A182" s="14"/>
      <c r="B182" s="277"/>
      <c r="C182" s="278"/>
      <c r="D182" s="268" t="s">
        <v>236</v>
      </c>
      <c r="E182" s="279" t="s">
        <v>1</v>
      </c>
      <c r="F182" s="280" t="s">
        <v>4720</v>
      </c>
      <c r="G182" s="278"/>
      <c r="H182" s="281">
        <v>95.175</v>
      </c>
      <c r="I182" s="282"/>
      <c r="J182" s="278"/>
      <c r="K182" s="278"/>
      <c r="L182" s="283"/>
      <c r="M182" s="284"/>
      <c r="N182" s="285"/>
      <c r="O182" s="285"/>
      <c r="P182" s="285"/>
      <c r="Q182" s="285"/>
      <c r="R182" s="285"/>
      <c r="S182" s="285"/>
      <c r="T182" s="28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7" t="s">
        <v>236</v>
      </c>
      <c r="AU182" s="287" t="s">
        <v>87</v>
      </c>
      <c r="AV182" s="14" t="s">
        <v>89</v>
      </c>
      <c r="AW182" s="14" t="s">
        <v>34</v>
      </c>
      <c r="AX182" s="14" t="s">
        <v>87</v>
      </c>
      <c r="AY182" s="287" t="s">
        <v>211</v>
      </c>
    </row>
    <row r="183" spans="1:65" s="2" customFormat="1" ht="24.15" customHeight="1">
      <c r="A183" s="41"/>
      <c r="B183" s="42"/>
      <c r="C183" s="253" t="s">
        <v>8</v>
      </c>
      <c r="D183" s="253" t="s">
        <v>214</v>
      </c>
      <c r="E183" s="254" t="s">
        <v>4692</v>
      </c>
      <c r="F183" s="255" t="s">
        <v>4693</v>
      </c>
      <c r="G183" s="256" t="s">
        <v>332</v>
      </c>
      <c r="H183" s="257">
        <v>8.1</v>
      </c>
      <c r="I183" s="258"/>
      <c r="J183" s="259">
        <f>ROUND(I183*H183,2)</f>
        <v>0</v>
      </c>
      <c r="K183" s="260"/>
      <c r="L183" s="44"/>
      <c r="M183" s="261" t="s">
        <v>1</v>
      </c>
      <c r="N183" s="262" t="s">
        <v>46</v>
      </c>
      <c r="O183" s="94"/>
      <c r="P183" s="263">
        <f>O183*H183</f>
        <v>0</v>
      </c>
      <c r="Q183" s="263">
        <v>0</v>
      </c>
      <c r="R183" s="263">
        <f>Q183*H183</f>
        <v>0</v>
      </c>
      <c r="S183" s="263">
        <v>0</v>
      </c>
      <c r="T183" s="264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5" t="s">
        <v>100</v>
      </c>
      <c r="AT183" s="265" t="s">
        <v>214</v>
      </c>
      <c r="AU183" s="265" t="s">
        <v>87</v>
      </c>
      <c r="AY183" s="18" t="s">
        <v>211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8" t="s">
        <v>87</v>
      </c>
      <c r="BK183" s="155">
        <f>ROUND(I183*H183,2)</f>
        <v>0</v>
      </c>
      <c r="BL183" s="18" t="s">
        <v>100</v>
      </c>
      <c r="BM183" s="265" t="s">
        <v>4721</v>
      </c>
    </row>
    <row r="184" spans="1:51" s="13" customFormat="1" ht="12">
      <c r="A184" s="13"/>
      <c r="B184" s="266"/>
      <c r="C184" s="267"/>
      <c r="D184" s="268" t="s">
        <v>236</v>
      </c>
      <c r="E184" s="269" t="s">
        <v>1</v>
      </c>
      <c r="F184" s="270" t="s">
        <v>4695</v>
      </c>
      <c r="G184" s="267"/>
      <c r="H184" s="269" t="s">
        <v>1</v>
      </c>
      <c r="I184" s="271"/>
      <c r="J184" s="267"/>
      <c r="K184" s="267"/>
      <c r="L184" s="272"/>
      <c r="M184" s="273"/>
      <c r="N184" s="274"/>
      <c r="O184" s="274"/>
      <c r="P184" s="274"/>
      <c r="Q184" s="274"/>
      <c r="R184" s="274"/>
      <c r="S184" s="274"/>
      <c r="T184" s="27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76" t="s">
        <v>236</v>
      </c>
      <c r="AU184" s="276" t="s">
        <v>87</v>
      </c>
      <c r="AV184" s="13" t="s">
        <v>87</v>
      </c>
      <c r="AW184" s="13" t="s">
        <v>34</v>
      </c>
      <c r="AX184" s="13" t="s">
        <v>81</v>
      </c>
      <c r="AY184" s="276" t="s">
        <v>211</v>
      </c>
    </row>
    <row r="185" spans="1:51" s="14" customFormat="1" ht="12">
      <c r="A185" s="14"/>
      <c r="B185" s="277"/>
      <c r="C185" s="278"/>
      <c r="D185" s="268" t="s">
        <v>236</v>
      </c>
      <c r="E185" s="279" t="s">
        <v>1</v>
      </c>
      <c r="F185" s="280" t="s">
        <v>4722</v>
      </c>
      <c r="G185" s="278"/>
      <c r="H185" s="281">
        <v>8.1</v>
      </c>
      <c r="I185" s="282"/>
      <c r="J185" s="278"/>
      <c r="K185" s="278"/>
      <c r="L185" s="283"/>
      <c r="M185" s="284"/>
      <c r="N185" s="285"/>
      <c r="O185" s="285"/>
      <c r="P185" s="285"/>
      <c r="Q185" s="285"/>
      <c r="R185" s="285"/>
      <c r="S185" s="285"/>
      <c r="T185" s="286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87" t="s">
        <v>236</v>
      </c>
      <c r="AU185" s="287" t="s">
        <v>87</v>
      </c>
      <c r="AV185" s="14" t="s">
        <v>89</v>
      </c>
      <c r="AW185" s="14" t="s">
        <v>34</v>
      </c>
      <c r="AX185" s="14" t="s">
        <v>87</v>
      </c>
      <c r="AY185" s="287" t="s">
        <v>211</v>
      </c>
    </row>
    <row r="186" spans="1:65" s="2" customFormat="1" ht="16.5" customHeight="1">
      <c r="A186" s="41"/>
      <c r="B186" s="42"/>
      <c r="C186" s="317" t="s">
        <v>528</v>
      </c>
      <c r="D186" s="317" t="s">
        <v>589</v>
      </c>
      <c r="E186" s="318" t="s">
        <v>4697</v>
      </c>
      <c r="F186" s="319" t="s">
        <v>4698</v>
      </c>
      <c r="G186" s="320" t="s">
        <v>507</v>
      </c>
      <c r="H186" s="321">
        <v>10.935</v>
      </c>
      <c r="I186" s="322"/>
      <c r="J186" s="323">
        <f>ROUND(I186*H186,2)</f>
        <v>0</v>
      </c>
      <c r="K186" s="324"/>
      <c r="L186" s="325"/>
      <c r="M186" s="326" t="s">
        <v>1</v>
      </c>
      <c r="N186" s="327" t="s">
        <v>46</v>
      </c>
      <c r="O186" s="94"/>
      <c r="P186" s="263">
        <f>O186*H186</f>
        <v>0</v>
      </c>
      <c r="Q186" s="263">
        <v>0</v>
      </c>
      <c r="R186" s="263">
        <f>Q186*H186</f>
        <v>0</v>
      </c>
      <c r="S186" s="263">
        <v>0</v>
      </c>
      <c r="T186" s="264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5" t="s">
        <v>247</v>
      </c>
      <c r="AT186" s="265" t="s">
        <v>589</v>
      </c>
      <c r="AU186" s="265" t="s">
        <v>87</v>
      </c>
      <c r="AY186" s="18" t="s">
        <v>211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8" t="s">
        <v>87</v>
      </c>
      <c r="BK186" s="155">
        <f>ROUND(I186*H186,2)</f>
        <v>0</v>
      </c>
      <c r="BL186" s="18" t="s">
        <v>100</v>
      </c>
      <c r="BM186" s="265" t="s">
        <v>4723</v>
      </c>
    </row>
    <row r="187" spans="1:51" s="13" customFormat="1" ht="12">
      <c r="A187" s="13"/>
      <c r="B187" s="266"/>
      <c r="C187" s="267"/>
      <c r="D187" s="268" t="s">
        <v>236</v>
      </c>
      <c r="E187" s="269" t="s">
        <v>1</v>
      </c>
      <c r="F187" s="270" t="s">
        <v>4724</v>
      </c>
      <c r="G187" s="267"/>
      <c r="H187" s="269" t="s">
        <v>1</v>
      </c>
      <c r="I187" s="271"/>
      <c r="J187" s="267"/>
      <c r="K187" s="267"/>
      <c r="L187" s="272"/>
      <c r="M187" s="273"/>
      <c r="N187" s="274"/>
      <c r="O187" s="274"/>
      <c r="P187" s="274"/>
      <c r="Q187" s="274"/>
      <c r="R187" s="274"/>
      <c r="S187" s="274"/>
      <c r="T187" s="27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76" t="s">
        <v>236</v>
      </c>
      <c r="AU187" s="276" t="s">
        <v>87</v>
      </c>
      <c r="AV187" s="13" t="s">
        <v>87</v>
      </c>
      <c r="AW187" s="13" t="s">
        <v>34</v>
      </c>
      <c r="AX187" s="13" t="s">
        <v>81</v>
      </c>
      <c r="AY187" s="276" t="s">
        <v>211</v>
      </c>
    </row>
    <row r="188" spans="1:51" s="14" customFormat="1" ht="12">
      <c r="A188" s="14"/>
      <c r="B188" s="277"/>
      <c r="C188" s="278"/>
      <c r="D188" s="268" t="s">
        <v>236</v>
      </c>
      <c r="E188" s="279" t="s">
        <v>1</v>
      </c>
      <c r="F188" s="280" t="s">
        <v>4725</v>
      </c>
      <c r="G188" s="278"/>
      <c r="H188" s="281">
        <v>10.935</v>
      </c>
      <c r="I188" s="282"/>
      <c r="J188" s="278"/>
      <c r="K188" s="278"/>
      <c r="L188" s="283"/>
      <c r="M188" s="284"/>
      <c r="N188" s="285"/>
      <c r="O188" s="285"/>
      <c r="P188" s="285"/>
      <c r="Q188" s="285"/>
      <c r="R188" s="285"/>
      <c r="S188" s="285"/>
      <c r="T188" s="28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7" t="s">
        <v>236</v>
      </c>
      <c r="AU188" s="287" t="s">
        <v>87</v>
      </c>
      <c r="AV188" s="14" t="s">
        <v>89</v>
      </c>
      <c r="AW188" s="14" t="s">
        <v>34</v>
      </c>
      <c r="AX188" s="14" t="s">
        <v>87</v>
      </c>
      <c r="AY188" s="287" t="s">
        <v>211</v>
      </c>
    </row>
    <row r="189" spans="1:65" s="2" customFormat="1" ht="24.15" customHeight="1">
      <c r="A189" s="41"/>
      <c r="B189" s="42"/>
      <c r="C189" s="253" t="s">
        <v>533</v>
      </c>
      <c r="D189" s="253" t="s">
        <v>214</v>
      </c>
      <c r="E189" s="254" t="s">
        <v>4702</v>
      </c>
      <c r="F189" s="255" t="s">
        <v>4703</v>
      </c>
      <c r="G189" s="256" t="s">
        <v>269</v>
      </c>
      <c r="H189" s="257">
        <v>40.5</v>
      </c>
      <c r="I189" s="258"/>
      <c r="J189" s="259">
        <f>ROUND(I189*H189,2)</f>
        <v>0</v>
      </c>
      <c r="K189" s="260"/>
      <c r="L189" s="44"/>
      <c r="M189" s="261" t="s">
        <v>1</v>
      </c>
      <c r="N189" s="262" t="s">
        <v>46</v>
      </c>
      <c r="O189" s="94"/>
      <c r="P189" s="263">
        <f>O189*H189</f>
        <v>0</v>
      </c>
      <c r="Q189" s="263">
        <v>0</v>
      </c>
      <c r="R189" s="263">
        <f>Q189*H189</f>
        <v>0</v>
      </c>
      <c r="S189" s="263">
        <v>0</v>
      </c>
      <c r="T189" s="264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5" t="s">
        <v>100</v>
      </c>
      <c r="AT189" s="265" t="s">
        <v>214</v>
      </c>
      <c r="AU189" s="265" t="s">
        <v>87</v>
      </c>
      <c r="AY189" s="18" t="s">
        <v>211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87</v>
      </c>
      <c r="BK189" s="155">
        <f>ROUND(I189*H189,2)</f>
        <v>0</v>
      </c>
      <c r="BL189" s="18" t="s">
        <v>100</v>
      </c>
      <c r="BM189" s="265" t="s">
        <v>4726</v>
      </c>
    </row>
    <row r="190" spans="1:51" s="13" customFormat="1" ht="12">
      <c r="A190" s="13"/>
      <c r="B190" s="266"/>
      <c r="C190" s="267"/>
      <c r="D190" s="268" t="s">
        <v>236</v>
      </c>
      <c r="E190" s="269" t="s">
        <v>1</v>
      </c>
      <c r="F190" s="270" t="s">
        <v>4672</v>
      </c>
      <c r="G190" s="267"/>
      <c r="H190" s="269" t="s">
        <v>1</v>
      </c>
      <c r="I190" s="271"/>
      <c r="J190" s="267"/>
      <c r="K190" s="267"/>
      <c r="L190" s="272"/>
      <c r="M190" s="273"/>
      <c r="N190" s="274"/>
      <c r="O190" s="274"/>
      <c r="P190" s="274"/>
      <c r="Q190" s="274"/>
      <c r="R190" s="274"/>
      <c r="S190" s="274"/>
      <c r="T190" s="27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76" t="s">
        <v>236</v>
      </c>
      <c r="AU190" s="276" t="s">
        <v>87</v>
      </c>
      <c r="AV190" s="13" t="s">
        <v>87</v>
      </c>
      <c r="AW190" s="13" t="s">
        <v>34</v>
      </c>
      <c r="AX190" s="13" t="s">
        <v>81</v>
      </c>
      <c r="AY190" s="276" t="s">
        <v>211</v>
      </c>
    </row>
    <row r="191" spans="1:51" s="14" customFormat="1" ht="12">
      <c r="A191" s="14"/>
      <c r="B191" s="277"/>
      <c r="C191" s="278"/>
      <c r="D191" s="268" t="s">
        <v>236</v>
      </c>
      <c r="E191" s="279" t="s">
        <v>1</v>
      </c>
      <c r="F191" s="280" t="s">
        <v>4727</v>
      </c>
      <c r="G191" s="278"/>
      <c r="H191" s="281">
        <v>40.5</v>
      </c>
      <c r="I191" s="282"/>
      <c r="J191" s="278"/>
      <c r="K191" s="278"/>
      <c r="L191" s="283"/>
      <c r="M191" s="284"/>
      <c r="N191" s="285"/>
      <c r="O191" s="285"/>
      <c r="P191" s="285"/>
      <c r="Q191" s="285"/>
      <c r="R191" s="285"/>
      <c r="S191" s="285"/>
      <c r="T191" s="28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87" t="s">
        <v>236</v>
      </c>
      <c r="AU191" s="287" t="s">
        <v>87</v>
      </c>
      <c r="AV191" s="14" t="s">
        <v>89</v>
      </c>
      <c r="AW191" s="14" t="s">
        <v>34</v>
      </c>
      <c r="AX191" s="14" t="s">
        <v>87</v>
      </c>
      <c r="AY191" s="287" t="s">
        <v>211</v>
      </c>
    </row>
    <row r="192" spans="1:65" s="2" customFormat="1" ht="16.5" customHeight="1">
      <c r="A192" s="41"/>
      <c r="B192" s="42"/>
      <c r="C192" s="253" t="s">
        <v>537</v>
      </c>
      <c r="D192" s="253" t="s">
        <v>214</v>
      </c>
      <c r="E192" s="254" t="s">
        <v>617</v>
      </c>
      <c r="F192" s="255" t="s">
        <v>618</v>
      </c>
      <c r="G192" s="256" t="s">
        <v>332</v>
      </c>
      <c r="H192" s="257">
        <v>4.05</v>
      </c>
      <c r="I192" s="258"/>
      <c r="J192" s="259">
        <f>ROUND(I192*H192,2)</f>
        <v>0</v>
      </c>
      <c r="K192" s="260"/>
      <c r="L192" s="44"/>
      <c r="M192" s="261" t="s">
        <v>1</v>
      </c>
      <c r="N192" s="262" t="s">
        <v>46</v>
      </c>
      <c r="O192" s="94"/>
      <c r="P192" s="263">
        <f>O192*H192</f>
        <v>0</v>
      </c>
      <c r="Q192" s="263">
        <v>0</v>
      </c>
      <c r="R192" s="263">
        <f>Q192*H192</f>
        <v>0</v>
      </c>
      <c r="S192" s="263">
        <v>0</v>
      </c>
      <c r="T192" s="264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65" t="s">
        <v>100</v>
      </c>
      <c r="AT192" s="265" t="s">
        <v>214</v>
      </c>
      <c r="AU192" s="265" t="s">
        <v>87</v>
      </c>
      <c r="AY192" s="18" t="s">
        <v>211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8" t="s">
        <v>87</v>
      </c>
      <c r="BK192" s="155">
        <f>ROUND(I192*H192,2)</f>
        <v>0</v>
      </c>
      <c r="BL192" s="18" t="s">
        <v>100</v>
      </c>
      <c r="BM192" s="265" t="s">
        <v>4728</v>
      </c>
    </row>
    <row r="193" spans="1:51" s="13" customFormat="1" ht="12">
      <c r="A193" s="13"/>
      <c r="B193" s="266"/>
      <c r="C193" s="267"/>
      <c r="D193" s="268" t="s">
        <v>236</v>
      </c>
      <c r="E193" s="269" t="s">
        <v>1</v>
      </c>
      <c r="F193" s="270" t="s">
        <v>4706</v>
      </c>
      <c r="G193" s="267"/>
      <c r="H193" s="269" t="s">
        <v>1</v>
      </c>
      <c r="I193" s="271"/>
      <c r="J193" s="267"/>
      <c r="K193" s="267"/>
      <c r="L193" s="272"/>
      <c r="M193" s="273"/>
      <c r="N193" s="274"/>
      <c r="O193" s="274"/>
      <c r="P193" s="274"/>
      <c r="Q193" s="274"/>
      <c r="R193" s="274"/>
      <c r="S193" s="274"/>
      <c r="T193" s="27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76" t="s">
        <v>236</v>
      </c>
      <c r="AU193" s="276" t="s">
        <v>87</v>
      </c>
      <c r="AV193" s="13" t="s">
        <v>87</v>
      </c>
      <c r="AW193" s="13" t="s">
        <v>34</v>
      </c>
      <c r="AX193" s="13" t="s">
        <v>81</v>
      </c>
      <c r="AY193" s="276" t="s">
        <v>211</v>
      </c>
    </row>
    <row r="194" spans="1:51" s="14" customFormat="1" ht="12">
      <c r="A194" s="14"/>
      <c r="B194" s="277"/>
      <c r="C194" s="278"/>
      <c r="D194" s="268" t="s">
        <v>236</v>
      </c>
      <c r="E194" s="279" t="s">
        <v>1</v>
      </c>
      <c r="F194" s="280" t="s">
        <v>4729</v>
      </c>
      <c r="G194" s="278"/>
      <c r="H194" s="281">
        <v>4.05</v>
      </c>
      <c r="I194" s="282"/>
      <c r="J194" s="278"/>
      <c r="K194" s="278"/>
      <c r="L194" s="283"/>
      <c r="M194" s="328"/>
      <c r="N194" s="329"/>
      <c r="O194" s="329"/>
      <c r="P194" s="329"/>
      <c r="Q194" s="329"/>
      <c r="R194" s="329"/>
      <c r="S194" s="329"/>
      <c r="T194" s="33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7" t="s">
        <v>236</v>
      </c>
      <c r="AU194" s="287" t="s">
        <v>87</v>
      </c>
      <c r="AV194" s="14" t="s">
        <v>89</v>
      </c>
      <c r="AW194" s="14" t="s">
        <v>34</v>
      </c>
      <c r="AX194" s="14" t="s">
        <v>87</v>
      </c>
      <c r="AY194" s="287" t="s">
        <v>211</v>
      </c>
    </row>
    <row r="195" spans="1:31" s="2" customFormat="1" ht="6.95" customHeight="1">
      <c r="A195" s="41"/>
      <c r="B195" s="69"/>
      <c r="C195" s="70"/>
      <c r="D195" s="70"/>
      <c r="E195" s="70"/>
      <c r="F195" s="70"/>
      <c r="G195" s="70"/>
      <c r="H195" s="70"/>
      <c r="I195" s="70"/>
      <c r="J195" s="70"/>
      <c r="K195" s="70"/>
      <c r="L195" s="44"/>
      <c r="M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</row>
  </sheetData>
  <sheetProtection password="CC35" sheet="1" objects="1" scenarios="1" formatColumns="0" formatRows="0" autoFilter="0"/>
  <autoFilter ref="C135:K194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06:F106"/>
    <mergeCell ref="D107:F107"/>
    <mergeCell ref="D108:F108"/>
    <mergeCell ref="D109:F109"/>
    <mergeCell ref="D110:F110"/>
    <mergeCell ref="E122:H122"/>
    <mergeCell ref="E126:H126"/>
    <mergeCell ref="E124:H124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62"/>
      <c r="C3" s="163"/>
      <c r="D3" s="163"/>
      <c r="E3" s="163"/>
      <c r="F3" s="163"/>
      <c r="G3" s="163"/>
      <c r="H3" s="21"/>
    </row>
    <row r="4" spans="2:8" s="1" customFormat="1" ht="24.95" customHeight="1">
      <c r="B4" s="21"/>
      <c r="C4" s="164" t="s">
        <v>4730</v>
      </c>
      <c r="H4" s="21"/>
    </row>
    <row r="5" spans="2:8" s="1" customFormat="1" ht="12" customHeight="1">
      <c r="B5" s="21"/>
      <c r="C5" s="333" t="s">
        <v>13</v>
      </c>
      <c r="D5" s="173" t="s">
        <v>14</v>
      </c>
      <c r="E5" s="1"/>
      <c r="F5" s="1"/>
      <c r="H5" s="21"/>
    </row>
    <row r="6" spans="2:8" s="1" customFormat="1" ht="36.95" customHeight="1">
      <c r="B6" s="21"/>
      <c r="C6" s="334" t="s">
        <v>16</v>
      </c>
      <c r="D6" s="335" t="s">
        <v>17</v>
      </c>
      <c r="E6" s="1"/>
      <c r="F6" s="1"/>
      <c r="H6" s="21"/>
    </row>
    <row r="7" spans="2:8" s="1" customFormat="1" ht="16.5" customHeight="1">
      <c r="B7" s="21"/>
      <c r="C7" s="166" t="s">
        <v>22</v>
      </c>
      <c r="D7" s="170" t="str">
        <f>'Rekapitulace stavby'!AN8</f>
        <v>6. 9. 2021</v>
      </c>
      <c r="H7" s="21"/>
    </row>
    <row r="8" spans="1:8" s="2" customFormat="1" ht="10.8" customHeight="1">
      <c r="A8" s="41"/>
      <c r="B8" s="44"/>
      <c r="C8" s="41"/>
      <c r="D8" s="41"/>
      <c r="E8" s="41"/>
      <c r="F8" s="41"/>
      <c r="G8" s="41"/>
      <c r="H8" s="44"/>
    </row>
    <row r="9" spans="1:8" s="11" customFormat="1" ht="29.25" customHeight="1">
      <c r="A9" s="225"/>
      <c r="B9" s="336"/>
      <c r="C9" s="337" t="s">
        <v>62</v>
      </c>
      <c r="D9" s="338" t="s">
        <v>63</v>
      </c>
      <c r="E9" s="338" t="s">
        <v>199</v>
      </c>
      <c r="F9" s="339" t="s">
        <v>4731</v>
      </c>
      <c r="G9" s="225"/>
      <c r="H9" s="336"/>
    </row>
    <row r="10" spans="1:8" s="2" customFormat="1" ht="12">
      <c r="A10" s="41"/>
      <c r="B10" s="44"/>
      <c r="C10" s="340" t="s">
        <v>4732</v>
      </c>
      <c r="D10" s="340" t="s">
        <v>108</v>
      </c>
      <c r="E10" s="41"/>
      <c r="F10" s="41"/>
      <c r="G10" s="41"/>
      <c r="H10" s="44"/>
    </row>
    <row r="11" spans="1:8" s="2" customFormat="1" ht="16.8" customHeight="1">
      <c r="A11" s="41"/>
      <c r="B11" s="44"/>
      <c r="C11" s="341" t="s">
        <v>267</v>
      </c>
      <c r="D11" s="342" t="s">
        <v>268</v>
      </c>
      <c r="E11" s="343" t="s">
        <v>269</v>
      </c>
      <c r="F11" s="344">
        <v>65.11</v>
      </c>
      <c r="G11" s="41"/>
      <c r="H11" s="44"/>
    </row>
    <row r="12" spans="1:8" s="2" customFormat="1" ht="16.8" customHeight="1">
      <c r="A12" s="41"/>
      <c r="B12" s="44"/>
      <c r="C12" s="345" t="s">
        <v>1</v>
      </c>
      <c r="D12" s="345" t="s">
        <v>1356</v>
      </c>
      <c r="E12" s="18" t="s">
        <v>1</v>
      </c>
      <c r="F12" s="346">
        <v>0</v>
      </c>
      <c r="G12" s="41"/>
      <c r="H12" s="44"/>
    </row>
    <row r="13" spans="1:8" s="2" customFormat="1" ht="16.8" customHeight="1">
      <c r="A13" s="41"/>
      <c r="B13" s="44"/>
      <c r="C13" s="345" t="s">
        <v>267</v>
      </c>
      <c r="D13" s="345" t="s">
        <v>1357</v>
      </c>
      <c r="E13" s="18" t="s">
        <v>1</v>
      </c>
      <c r="F13" s="346">
        <v>65.11</v>
      </c>
      <c r="G13" s="41"/>
      <c r="H13" s="44"/>
    </row>
    <row r="14" spans="1:8" s="2" customFormat="1" ht="16.8" customHeight="1">
      <c r="A14" s="41"/>
      <c r="B14" s="44"/>
      <c r="C14" s="347" t="s">
        <v>4733</v>
      </c>
      <c r="D14" s="41"/>
      <c r="E14" s="41"/>
      <c r="F14" s="41"/>
      <c r="G14" s="41"/>
      <c r="H14" s="44"/>
    </row>
    <row r="15" spans="1:8" s="2" customFormat="1" ht="16.8" customHeight="1">
      <c r="A15" s="41"/>
      <c r="B15" s="44"/>
      <c r="C15" s="345" t="s">
        <v>1353</v>
      </c>
      <c r="D15" s="345" t="s">
        <v>1354</v>
      </c>
      <c r="E15" s="18" t="s">
        <v>269</v>
      </c>
      <c r="F15" s="346">
        <v>65.11</v>
      </c>
      <c r="G15" s="41"/>
      <c r="H15" s="44"/>
    </row>
    <row r="16" spans="1:8" s="2" customFormat="1" ht="16.8" customHeight="1">
      <c r="A16" s="41"/>
      <c r="B16" s="44"/>
      <c r="C16" s="345" t="s">
        <v>1009</v>
      </c>
      <c r="D16" s="345" t="s">
        <v>1010</v>
      </c>
      <c r="E16" s="18" t="s">
        <v>269</v>
      </c>
      <c r="F16" s="346">
        <v>840.692</v>
      </c>
      <c r="G16" s="41"/>
      <c r="H16" s="44"/>
    </row>
    <row r="17" spans="1:8" s="2" customFormat="1" ht="12">
      <c r="A17" s="41"/>
      <c r="B17" s="44"/>
      <c r="C17" s="345" t="s">
        <v>1238</v>
      </c>
      <c r="D17" s="345" t="s">
        <v>1239</v>
      </c>
      <c r="E17" s="18" t="s">
        <v>269</v>
      </c>
      <c r="F17" s="346">
        <v>205.519</v>
      </c>
      <c r="G17" s="41"/>
      <c r="H17" s="44"/>
    </row>
    <row r="18" spans="1:8" s="2" customFormat="1" ht="16.8" customHeight="1">
      <c r="A18" s="41"/>
      <c r="B18" s="44"/>
      <c r="C18" s="345" t="s">
        <v>1032</v>
      </c>
      <c r="D18" s="345" t="s">
        <v>1033</v>
      </c>
      <c r="E18" s="18" t="s">
        <v>269</v>
      </c>
      <c r="F18" s="346">
        <v>899.477</v>
      </c>
      <c r="G18" s="41"/>
      <c r="H18" s="44"/>
    </row>
    <row r="19" spans="1:8" s="2" customFormat="1" ht="16.8" customHeight="1">
      <c r="A19" s="41"/>
      <c r="B19" s="44"/>
      <c r="C19" s="341" t="s">
        <v>632</v>
      </c>
      <c r="D19" s="342" t="s">
        <v>1505</v>
      </c>
      <c r="E19" s="343" t="s">
        <v>269</v>
      </c>
      <c r="F19" s="344">
        <v>26.405</v>
      </c>
      <c r="G19" s="41"/>
      <c r="H19" s="44"/>
    </row>
    <row r="20" spans="1:8" s="2" customFormat="1" ht="16.8" customHeight="1">
      <c r="A20" s="41"/>
      <c r="B20" s="44"/>
      <c r="C20" s="345" t="s">
        <v>1</v>
      </c>
      <c r="D20" s="345" t="s">
        <v>631</v>
      </c>
      <c r="E20" s="18" t="s">
        <v>1</v>
      </c>
      <c r="F20" s="346">
        <v>0</v>
      </c>
      <c r="G20" s="41"/>
      <c r="H20" s="44"/>
    </row>
    <row r="21" spans="1:8" s="2" customFormat="1" ht="16.8" customHeight="1">
      <c r="A21" s="41"/>
      <c r="B21" s="44"/>
      <c r="C21" s="345" t="s">
        <v>632</v>
      </c>
      <c r="D21" s="345" t="s">
        <v>633</v>
      </c>
      <c r="E21" s="18" t="s">
        <v>1</v>
      </c>
      <c r="F21" s="346">
        <v>26.405</v>
      </c>
      <c r="G21" s="41"/>
      <c r="H21" s="44"/>
    </row>
    <row r="22" spans="1:8" s="2" customFormat="1" ht="16.8" customHeight="1">
      <c r="A22" s="41"/>
      <c r="B22" s="44"/>
      <c r="C22" s="341" t="s">
        <v>4734</v>
      </c>
      <c r="D22" s="342" t="s">
        <v>4735</v>
      </c>
      <c r="E22" s="343" t="s">
        <v>269</v>
      </c>
      <c r="F22" s="344">
        <v>141.14</v>
      </c>
      <c r="G22" s="41"/>
      <c r="H22" s="44"/>
    </row>
    <row r="23" spans="1:8" s="2" customFormat="1" ht="16.8" customHeight="1">
      <c r="A23" s="41"/>
      <c r="B23" s="44"/>
      <c r="C23" s="341" t="s">
        <v>271</v>
      </c>
      <c r="D23" s="342" t="s">
        <v>272</v>
      </c>
      <c r="E23" s="343" t="s">
        <v>269</v>
      </c>
      <c r="F23" s="344">
        <v>48.064</v>
      </c>
      <c r="G23" s="41"/>
      <c r="H23" s="44"/>
    </row>
    <row r="24" spans="1:8" s="2" customFormat="1" ht="16.8" customHeight="1">
      <c r="A24" s="41"/>
      <c r="B24" s="44"/>
      <c r="C24" s="345" t="s">
        <v>1</v>
      </c>
      <c r="D24" s="345" t="s">
        <v>496</v>
      </c>
      <c r="E24" s="18" t="s">
        <v>1</v>
      </c>
      <c r="F24" s="346">
        <v>0</v>
      </c>
      <c r="G24" s="41"/>
      <c r="H24" s="44"/>
    </row>
    <row r="25" spans="1:8" s="2" customFormat="1" ht="16.8" customHeight="1">
      <c r="A25" s="41"/>
      <c r="B25" s="44"/>
      <c r="C25" s="345" t="s">
        <v>1</v>
      </c>
      <c r="D25" s="345" t="s">
        <v>497</v>
      </c>
      <c r="E25" s="18" t="s">
        <v>1</v>
      </c>
      <c r="F25" s="346">
        <v>3.1</v>
      </c>
      <c r="G25" s="41"/>
      <c r="H25" s="44"/>
    </row>
    <row r="26" spans="1:8" s="2" customFormat="1" ht="16.8" customHeight="1">
      <c r="A26" s="41"/>
      <c r="B26" s="44"/>
      <c r="C26" s="345" t="s">
        <v>1</v>
      </c>
      <c r="D26" s="345" t="s">
        <v>498</v>
      </c>
      <c r="E26" s="18" t="s">
        <v>1</v>
      </c>
      <c r="F26" s="346">
        <v>0</v>
      </c>
      <c r="G26" s="41"/>
      <c r="H26" s="44"/>
    </row>
    <row r="27" spans="1:8" s="2" customFormat="1" ht="16.8" customHeight="1">
      <c r="A27" s="41"/>
      <c r="B27" s="44"/>
      <c r="C27" s="345" t="s">
        <v>1</v>
      </c>
      <c r="D27" s="345" t="s">
        <v>499</v>
      </c>
      <c r="E27" s="18" t="s">
        <v>1</v>
      </c>
      <c r="F27" s="346">
        <v>44.964</v>
      </c>
      <c r="G27" s="41"/>
      <c r="H27" s="44"/>
    </row>
    <row r="28" spans="1:8" s="2" customFormat="1" ht="16.8" customHeight="1">
      <c r="A28" s="41"/>
      <c r="B28" s="44"/>
      <c r="C28" s="345" t="s">
        <v>271</v>
      </c>
      <c r="D28" s="345" t="s">
        <v>438</v>
      </c>
      <c r="E28" s="18" t="s">
        <v>1</v>
      </c>
      <c r="F28" s="346">
        <v>48.064</v>
      </c>
      <c r="G28" s="41"/>
      <c r="H28" s="44"/>
    </row>
    <row r="29" spans="1:8" s="2" customFormat="1" ht="16.8" customHeight="1">
      <c r="A29" s="41"/>
      <c r="B29" s="44"/>
      <c r="C29" s="347" t="s">
        <v>4733</v>
      </c>
      <c r="D29" s="41"/>
      <c r="E29" s="41"/>
      <c r="F29" s="41"/>
      <c r="G29" s="41"/>
      <c r="H29" s="44"/>
    </row>
    <row r="30" spans="1:8" s="2" customFormat="1" ht="16.8" customHeight="1">
      <c r="A30" s="41"/>
      <c r="B30" s="44"/>
      <c r="C30" s="345" t="s">
        <v>493</v>
      </c>
      <c r="D30" s="345" t="s">
        <v>494</v>
      </c>
      <c r="E30" s="18" t="s">
        <v>269</v>
      </c>
      <c r="F30" s="346">
        <v>48.064</v>
      </c>
      <c r="G30" s="41"/>
      <c r="H30" s="44"/>
    </row>
    <row r="31" spans="1:8" s="2" customFormat="1" ht="16.8" customHeight="1">
      <c r="A31" s="41"/>
      <c r="B31" s="44"/>
      <c r="C31" s="345" t="s">
        <v>501</v>
      </c>
      <c r="D31" s="345" t="s">
        <v>502</v>
      </c>
      <c r="E31" s="18" t="s">
        <v>269</v>
      </c>
      <c r="F31" s="346">
        <v>48.064</v>
      </c>
      <c r="G31" s="41"/>
      <c r="H31" s="44"/>
    </row>
    <row r="32" spans="1:8" s="2" customFormat="1" ht="16.8" customHeight="1">
      <c r="A32" s="41"/>
      <c r="B32" s="44"/>
      <c r="C32" s="341" t="s">
        <v>274</v>
      </c>
      <c r="D32" s="342" t="s">
        <v>275</v>
      </c>
      <c r="E32" s="343" t="s">
        <v>269</v>
      </c>
      <c r="F32" s="344">
        <v>29.2</v>
      </c>
      <c r="G32" s="41"/>
      <c r="H32" s="44"/>
    </row>
    <row r="33" spans="1:8" s="2" customFormat="1" ht="16.8" customHeight="1">
      <c r="A33" s="41"/>
      <c r="B33" s="44"/>
      <c r="C33" s="345" t="s">
        <v>274</v>
      </c>
      <c r="D33" s="345" t="s">
        <v>532</v>
      </c>
      <c r="E33" s="18" t="s">
        <v>1</v>
      </c>
      <c r="F33" s="346">
        <v>29.2</v>
      </c>
      <c r="G33" s="41"/>
      <c r="H33" s="44"/>
    </row>
    <row r="34" spans="1:8" s="2" customFormat="1" ht="16.8" customHeight="1">
      <c r="A34" s="41"/>
      <c r="B34" s="44"/>
      <c r="C34" s="347" t="s">
        <v>4733</v>
      </c>
      <c r="D34" s="41"/>
      <c r="E34" s="41"/>
      <c r="F34" s="41"/>
      <c r="G34" s="41"/>
      <c r="H34" s="44"/>
    </row>
    <row r="35" spans="1:8" s="2" customFormat="1" ht="16.8" customHeight="1">
      <c r="A35" s="41"/>
      <c r="B35" s="44"/>
      <c r="C35" s="345" t="s">
        <v>529</v>
      </c>
      <c r="D35" s="345" t="s">
        <v>530</v>
      </c>
      <c r="E35" s="18" t="s">
        <v>269</v>
      </c>
      <c r="F35" s="346">
        <v>29.2</v>
      </c>
      <c r="G35" s="41"/>
      <c r="H35" s="44"/>
    </row>
    <row r="36" spans="1:8" s="2" customFormat="1" ht="16.8" customHeight="1">
      <c r="A36" s="41"/>
      <c r="B36" s="44"/>
      <c r="C36" s="345" t="s">
        <v>534</v>
      </c>
      <c r="D36" s="345" t="s">
        <v>535</v>
      </c>
      <c r="E36" s="18" t="s">
        <v>269</v>
      </c>
      <c r="F36" s="346">
        <v>29.2</v>
      </c>
      <c r="G36" s="41"/>
      <c r="H36" s="44"/>
    </row>
    <row r="37" spans="1:8" s="2" customFormat="1" ht="16.8" customHeight="1">
      <c r="A37" s="41"/>
      <c r="B37" s="44"/>
      <c r="C37" s="341" t="s">
        <v>277</v>
      </c>
      <c r="D37" s="342" t="s">
        <v>278</v>
      </c>
      <c r="E37" s="343" t="s">
        <v>269</v>
      </c>
      <c r="F37" s="344">
        <v>616.02</v>
      </c>
      <c r="G37" s="41"/>
      <c r="H37" s="44"/>
    </row>
    <row r="38" spans="1:8" s="2" customFormat="1" ht="16.8" customHeight="1">
      <c r="A38" s="41"/>
      <c r="B38" s="44"/>
      <c r="C38" s="345" t="s">
        <v>277</v>
      </c>
      <c r="D38" s="345" t="s">
        <v>569</v>
      </c>
      <c r="E38" s="18" t="s">
        <v>1</v>
      </c>
      <c r="F38" s="346">
        <v>616.02</v>
      </c>
      <c r="G38" s="41"/>
      <c r="H38" s="44"/>
    </row>
    <row r="39" spans="1:8" s="2" customFormat="1" ht="16.8" customHeight="1">
      <c r="A39" s="41"/>
      <c r="B39" s="44"/>
      <c r="C39" s="347" t="s">
        <v>4733</v>
      </c>
      <c r="D39" s="41"/>
      <c r="E39" s="41"/>
      <c r="F39" s="41"/>
      <c r="G39" s="41"/>
      <c r="H39" s="44"/>
    </row>
    <row r="40" spans="1:8" s="2" customFormat="1" ht="16.8" customHeight="1">
      <c r="A40" s="41"/>
      <c r="B40" s="44"/>
      <c r="C40" s="345" t="s">
        <v>566</v>
      </c>
      <c r="D40" s="345" t="s">
        <v>567</v>
      </c>
      <c r="E40" s="18" t="s">
        <v>269</v>
      </c>
      <c r="F40" s="346">
        <v>616.02</v>
      </c>
      <c r="G40" s="41"/>
      <c r="H40" s="44"/>
    </row>
    <row r="41" spans="1:8" s="2" customFormat="1" ht="16.8" customHeight="1">
      <c r="A41" s="41"/>
      <c r="B41" s="44"/>
      <c r="C41" s="345" t="s">
        <v>571</v>
      </c>
      <c r="D41" s="345" t="s">
        <v>572</v>
      </c>
      <c r="E41" s="18" t="s">
        <v>269</v>
      </c>
      <c r="F41" s="346">
        <v>616.02</v>
      </c>
      <c r="G41" s="41"/>
      <c r="H41" s="44"/>
    </row>
    <row r="42" spans="1:8" s="2" customFormat="1" ht="16.8" customHeight="1">
      <c r="A42" s="41"/>
      <c r="B42" s="44"/>
      <c r="C42" s="345" t="s">
        <v>937</v>
      </c>
      <c r="D42" s="345" t="s">
        <v>938</v>
      </c>
      <c r="E42" s="18" t="s">
        <v>269</v>
      </c>
      <c r="F42" s="346">
        <v>1103.855</v>
      </c>
      <c r="G42" s="41"/>
      <c r="H42" s="44"/>
    </row>
    <row r="43" spans="1:8" s="2" customFormat="1" ht="16.8" customHeight="1">
      <c r="A43" s="41"/>
      <c r="B43" s="44"/>
      <c r="C43" s="341" t="s">
        <v>280</v>
      </c>
      <c r="D43" s="342" t="s">
        <v>281</v>
      </c>
      <c r="E43" s="343" t="s">
        <v>269</v>
      </c>
      <c r="F43" s="344">
        <v>451.7</v>
      </c>
      <c r="G43" s="41"/>
      <c r="H43" s="44"/>
    </row>
    <row r="44" spans="1:8" s="2" customFormat="1" ht="16.8" customHeight="1">
      <c r="A44" s="41"/>
      <c r="B44" s="44"/>
      <c r="C44" s="345" t="s">
        <v>280</v>
      </c>
      <c r="D44" s="345" t="s">
        <v>689</v>
      </c>
      <c r="E44" s="18" t="s">
        <v>1</v>
      </c>
      <c r="F44" s="346">
        <v>451.7</v>
      </c>
      <c r="G44" s="41"/>
      <c r="H44" s="44"/>
    </row>
    <row r="45" spans="1:8" s="2" customFormat="1" ht="16.8" customHeight="1">
      <c r="A45" s="41"/>
      <c r="B45" s="44"/>
      <c r="C45" s="347" t="s">
        <v>4733</v>
      </c>
      <c r="D45" s="41"/>
      <c r="E45" s="41"/>
      <c r="F45" s="41"/>
      <c r="G45" s="41"/>
      <c r="H45" s="44"/>
    </row>
    <row r="46" spans="1:8" s="2" customFormat="1" ht="16.8" customHeight="1">
      <c r="A46" s="41"/>
      <c r="B46" s="44"/>
      <c r="C46" s="345" t="s">
        <v>686</v>
      </c>
      <c r="D46" s="345" t="s">
        <v>687</v>
      </c>
      <c r="E46" s="18" t="s">
        <v>269</v>
      </c>
      <c r="F46" s="346">
        <v>451.7</v>
      </c>
      <c r="G46" s="41"/>
      <c r="H46" s="44"/>
    </row>
    <row r="47" spans="1:8" s="2" customFormat="1" ht="16.8" customHeight="1">
      <c r="A47" s="41"/>
      <c r="B47" s="44"/>
      <c r="C47" s="345" t="s">
        <v>691</v>
      </c>
      <c r="D47" s="345" t="s">
        <v>692</v>
      </c>
      <c r="E47" s="18" t="s">
        <v>269</v>
      </c>
      <c r="F47" s="346">
        <v>451.7</v>
      </c>
      <c r="G47" s="41"/>
      <c r="H47" s="44"/>
    </row>
    <row r="48" spans="1:8" s="2" customFormat="1" ht="16.8" customHeight="1">
      <c r="A48" s="41"/>
      <c r="B48" s="44"/>
      <c r="C48" s="345" t="s">
        <v>937</v>
      </c>
      <c r="D48" s="345" t="s">
        <v>938</v>
      </c>
      <c r="E48" s="18" t="s">
        <v>269</v>
      </c>
      <c r="F48" s="346">
        <v>1103.855</v>
      </c>
      <c r="G48" s="41"/>
      <c r="H48" s="44"/>
    </row>
    <row r="49" spans="1:8" s="2" customFormat="1" ht="16.8" customHeight="1">
      <c r="A49" s="41"/>
      <c r="B49" s="44"/>
      <c r="C49" s="341" t="s">
        <v>283</v>
      </c>
      <c r="D49" s="342" t="s">
        <v>284</v>
      </c>
      <c r="E49" s="343" t="s">
        <v>269</v>
      </c>
      <c r="F49" s="344">
        <v>231.798</v>
      </c>
      <c r="G49" s="41"/>
      <c r="H49" s="44"/>
    </row>
    <row r="50" spans="1:8" s="2" customFormat="1" ht="16.8" customHeight="1">
      <c r="A50" s="41"/>
      <c r="B50" s="44"/>
      <c r="C50" s="345" t="s">
        <v>1</v>
      </c>
      <c r="D50" s="345" t="s">
        <v>837</v>
      </c>
      <c r="E50" s="18" t="s">
        <v>1</v>
      </c>
      <c r="F50" s="346">
        <v>137.16</v>
      </c>
      <c r="G50" s="41"/>
      <c r="H50" s="44"/>
    </row>
    <row r="51" spans="1:8" s="2" customFormat="1" ht="16.8" customHeight="1">
      <c r="A51" s="41"/>
      <c r="B51" s="44"/>
      <c r="C51" s="345" t="s">
        <v>1</v>
      </c>
      <c r="D51" s="345" t="s">
        <v>838</v>
      </c>
      <c r="E51" s="18" t="s">
        <v>1</v>
      </c>
      <c r="F51" s="346">
        <v>18.798</v>
      </c>
      <c r="G51" s="41"/>
      <c r="H51" s="44"/>
    </row>
    <row r="52" spans="1:8" s="2" customFormat="1" ht="16.8" customHeight="1">
      <c r="A52" s="41"/>
      <c r="B52" s="44"/>
      <c r="C52" s="345" t="s">
        <v>1</v>
      </c>
      <c r="D52" s="345" t="s">
        <v>839</v>
      </c>
      <c r="E52" s="18" t="s">
        <v>1</v>
      </c>
      <c r="F52" s="346">
        <v>61.56</v>
      </c>
      <c r="G52" s="41"/>
      <c r="H52" s="44"/>
    </row>
    <row r="53" spans="1:8" s="2" customFormat="1" ht="16.8" customHeight="1">
      <c r="A53" s="41"/>
      <c r="B53" s="44"/>
      <c r="C53" s="345" t="s">
        <v>1</v>
      </c>
      <c r="D53" s="345" t="s">
        <v>840</v>
      </c>
      <c r="E53" s="18" t="s">
        <v>1</v>
      </c>
      <c r="F53" s="346">
        <v>14.28</v>
      </c>
      <c r="G53" s="41"/>
      <c r="H53" s="44"/>
    </row>
    <row r="54" spans="1:8" s="2" customFormat="1" ht="16.8" customHeight="1">
      <c r="A54" s="41"/>
      <c r="B54" s="44"/>
      <c r="C54" s="345" t="s">
        <v>283</v>
      </c>
      <c r="D54" s="345" t="s">
        <v>438</v>
      </c>
      <c r="E54" s="18" t="s">
        <v>1</v>
      </c>
      <c r="F54" s="346">
        <v>231.798</v>
      </c>
      <c r="G54" s="41"/>
      <c r="H54" s="44"/>
    </row>
    <row r="55" spans="1:8" s="2" customFormat="1" ht="16.8" customHeight="1">
      <c r="A55" s="41"/>
      <c r="B55" s="44"/>
      <c r="C55" s="347" t="s">
        <v>4733</v>
      </c>
      <c r="D55" s="41"/>
      <c r="E55" s="41"/>
      <c r="F55" s="41"/>
      <c r="G55" s="41"/>
      <c r="H55" s="44"/>
    </row>
    <row r="56" spans="1:8" s="2" customFormat="1" ht="16.8" customHeight="1">
      <c r="A56" s="41"/>
      <c r="B56" s="44"/>
      <c r="C56" s="345" t="s">
        <v>834</v>
      </c>
      <c r="D56" s="345" t="s">
        <v>835</v>
      </c>
      <c r="E56" s="18" t="s">
        <v>269</v>
      </c>
      <c r="F56" s="346">
        <v>231.798</v>
      </c>
      <c r="G56" s="41"/>
      <c r="H56" s="44"/>
    </row>
    <row r="57" spans="1:8" s="2" customFormat="1" ht="16.8" customHeight="1">
      <c r="A57" s="41"/>
      <c r="B57" s="44"/>
      <c r="C57" s="345" t="s">
        <v>842</v>
      </c>
      <c r="D57" s="345" t="s">
        <v>843</v>
      </c>
      <c r="E57" s="18" t="s">
        <v>269</v>
      </c>
      <c r="F57" s="346">
        <v>231.798</v>
      </c>
      <c r="G57" s="41"/>
      <c r="H57" s="44"/>
    </row>
    <row r="58" spans="1:8" s="2" customFormat="1" ht="16.8" customHeight="1">
      <c r="A58" s="41"/>
      <c r="B58" s="44"/>
      <c r="C58" s="345" t="s">
        <v>846</v>
      </c>
      <c r="D58" s="345" t="s">
        <v>847</v>
      </c>
      <c r="E58" s="18" t="s">
        <v>507</v>
      </c>
      <c r="F58" s="346">
        <v>0.348</v>
      </c>
      <c r="G58" s="41"/>
      <c r="H58" s="44"/>
    </row>
    <row r="59" spans="1:8" s="2" customFormat="1" ht="16.8" customHeight="1">
      <c r="A59" s="41"/>
      <c r="B59" s="44"/>
      <c r="C59" s="341" t="s">
        <v>286</v>
      </c>
      <c r="D59" s="342" t="s">
        <v>287</v>
      </c>
      <c r="E59" s="343" t="s">
        <v>269</v>
      </c>
      <c r="F59" s="344">
        <v>36.135</v>
      </c>
      <c r="G59" s="41"/>
      <c r="H59" s="44"/>
    </row>
    <row r="60" spans="1:8" s="2" customFormat="1" ht="16.8" customHeight="1">
      <c r="A60" s="41"/>
      <c r="B60" s="44"/>
      <c r="C60" s="345" t="s">
        <v>286</v>
      </c>
      <c r="D60" s="345" t="s">
        <v>807</v>
      </c>
      <c r="E60" s="18" t="s">
        <v>1</v>
      </c>
      <c r="F60" s="346">
        <v>36.135</v>
      </c>
      <c r="G60" s="41"/>
      <c r="H60" s="44"/>
    </row>
    <row r="61" spans="1:8" s="2" customFormat="1" ht="16.8" customHeight="1">
      <c r="A61" s="41"/>
      <c r="B61" s="44"/>
      <c r="C61" s="347" t="s">
        <v>4733</v>
      </c>
      <c r="D61" s="41"/>
      <c r="E61" s="41"/>
      <c r="F61" s="41"/>
      <c r="G61" s="41"/>
      <c r="H61" s="44"/>
    </row>
    <row r="62" spans="1:8" s="2" customFormat="1" ht="16.8" customHeight="1">
      <c r="A62" s="41"/>
      <c r="B62" s="44"/>
      <c r="C62" s="345" t="s">
        <v>804</v>
      </c>
      <c r="D62" s="345" t="s">
        <v>805</v>
      </c>
      <c r="E62" s="18" t="s">
        <v>269</v>
      </c>
      <c r="F62" s="346">
        <v>36.135</v>
      </c>
      <c r="G62" s="41"/>
      <c r="H62" s="44"/>
    </row>
    <row r="63" spans="1:8" s="2" customFormat="1" ht="16.8" customHeight="1">
      <c r="A63" s="41"/>
      <c r="B63" s="44"/>
      <c r="C63" s="345" t="s">
        <v>809</v>
      </c>
      <c r="D63" s="345" t="s">
        <v>810</v>
      </c>
      <c r="E63" s="18" t="s">
        <v>269</v>
      </c>
      <c r="F63" s="346">
        <v>36.135</v>
      </c>
      <c r="G63" s="41"/>
      <c r="H63" s="44"/>
    </row>
    <row r="64" spans="1:8" s="2" customFormat="1" ht="16.8" customHeight="1">
      <c r="A64" s="41"/>
      <c r="B64" s="44"/>
      <c r="C64" s="345" t="s">
        <v>937</v>
      </c>
      <c r="D64" s="345" t="s">
        <v>938</v>
      </c>
      <c r="E64" s="18" t="s">
        <v>269</v>
      </c>
      <c r="F64" s="346">
        <v>1103.855</v>
      </c>
      <c r="G64" s="41"/>
      <c r="H64" s="44"/>
    </row>
    <row r="65" spans="1:8" s="2" customFormat="1" ht="16.8" customHeight="1">
      <c r="A65" s="41"/>
      <c r="B65" s="44"/>
      <c r="C65" s="341" t="s">
        <v>289</v>
      </c>
      <c r="D65" s="342" t="s">
        <v>290</v>
      </c>
      <c r="E65" s="343" t="s">
        <v>269</v>
      </c>
      <c r="F65" s="344">
        <v>21.795</v>
      </c>
      <c r="G65" s="41"/>
      <c r="H65" s="44"/>
    </row>
    <row r="66" spans="1:8" s="2" customFormat="1" ht="16.8" customHeight="1">
      <c r="A66" s="41"/>
      <c r="B66" s="44"/>
      <c r="C66" s="345" t="s">
        <v>289</v>
      </c>
      <c r="D66" s="345" t="s">
        <v>816</v>
      </c>
      <c r="E66" s="18" t="s">
        <v>1</v>
      </c>
      <c r="F66" s="346">
        <v>21.795</v>
      </c>
      <c r="G66" s="41"/>
      <c r="H66" s="44"/>
    </row>
    <row r="67" spans="1:8" s="2" customFormat="1" ht="16.8" customHeight="1">
      <c r="A67" s="41"/>
      <c r="B67" s="44"/>
      <c r="C67" s="347" t="s">
        <v>4733</v>
      </c>
      <c r="D67" s="41"/>
      <c r="E67" s="41"/>
      <c r="F67" s="41"/>
      <c r="G67" s="41"/>
      <c r="H67" s="44"/>
    </row>
    <row r="68" spans="1:8" s="2" customFormat="1" ht="16.8" customHeight="1">
      <c r="A68" s="41"/>
      <c r="B68" s="44"/>
      <c r="C68" s="345" t="s">
        <v>813</v>
      </c>
      <c r="D68" s="345" t="s">
        <v>814</v>
      </c>
      <c r="E68" s="18" t="s">
        <v>269</v>
      </c>
      <c r="F68" s="346">
        <v>21.795</v>
      </c>
      <c r="G68" s="41"/>
      <c r="H68" s="44"/>
    </row>
    <row r="69" spans="1:8" s="2" customFormat="1" ht="16.8" customHeight="1">
      <c r="A69" s="41"/>
      <c r="B69" s="44"/>
      <c r="C69" s="345" t="s">
        <v>818</v>
      </c>
      <c r="D69" s="345" t="s">
        <v>819</v>
      </c>
      <c r="E69" s="18" t="s">
        <v>269</v>
      </c>
      <c r="F69" s="346">
        <v>21.795</v>
      </c>
      <c r="G69" s="41"/>
      <c r="H69" s="44"/>
    </row>
    <row r="70" spans="1:8" s="2" customFormat="1" ht="16.8" customHeight="1">
      <c r="A70" s="41"/>
      <c r="B70" s="44"/>
      <c r="C70" s="341" t="s">
        <v>393</v>
      </c>
      <c r="D70" s="342" t="s">
        <v>394</v>
      </c>
      <c r="E70" s="343" t="s">
        <v>269</v>
      </c>
      <c r="F70" s="344">
        <v>32.04</v>
      </c>
      <c r="G70" s="41"/>
      <c r="H70" s="44"/>
    </row>
    <row r="71" spans="1:8" s="2" customFormat="1" ht="16.8" customHeight="1">
      <c r="A71" s="41"/>
      <c r="B71" s="44"/>
      <c r="C71" s="345" t="s">
        <v>393</v>
      </c>
      <c r="D71" s="345" t="s">
        <v>868</v>
      </c>
      <c r="E71" s="18" t="s">
        <v>1</v>
      </c>
      <c r="F71" s="346">
        <v>32.04</v>
      </c>
      <c r="G71" s="41"/>
      <c r="H71" s="44"/>
    </row>
    <row r="72" spans="1:8" s="2" customFormat="1" ht="16.8" customHeight="1">
      <c r="A72" s="41"/>
      <c r="B72" s="44"/>
      <c r="C72" s="347" t="s">
        <v>4733</v>
      </c>
      <c r="D72" s="41"/>
      <c r="E72" s="41"/>
      <c r="F72" s="41"/>
      <c r="G72" s="41"/>
      <c r="H72" s="44"/>
    </row>
    <row r="73" spans="1:8" s="2" customFormat="1" ht="16.8" customHeight="1">
      <c r="A73" s="41"/>
      <c r="B73" s="44"/>
      <c r="C73" s="345" t="s">
        <v>865</v>
      </c>
      <c r="D73" s="345" t="s">
        <v>866</v>
      </c>
      <c r="E73" s="18" t="s">
        <v>269</v>
      </c>
      <c r="F73" s="346">
        <v>32.04</v>
      </c>
      <c r="G73" s="41"/>
      <c r="H73" s="44"/>
    </row>
    <row r="74" spans="1:8" s="2" customFormat="1" ht="16.8" customHeight="1">
      <c r="A74" s="41"/>
      <c r="B74" s="44"/>
      <c r="C74" s="345" t="s">
        <v>870</v>
      </c>
      <c r="D74" s="345" t="s">
        <v>871</v>
      </c>
      <c r="E74" s="18" t="s">
        <v>269</v>
      </c>
      <c r="F74" s="346">
        <v>32.04</v>
      </c>
      <c r="G74" s="41"/>
      <c r="H74" s="44"/>
    </row>
    <row r="75" spans="1:8" s="2" customFormat="1" ht="12">
      <c r="A75" s="41"/>
      <c r="B75" s="44"/>
      <c r="C75" s="345" t="s">
        <v>874</v>
      </c>
      <c r="D75" s="345" t="s">
        <v>875</v>
      </c>
      <c r="E75" s="18" t="s">
        <v>269</v>
      </c>
      <c r="F75" s="346">
        <v>32.04</v>
      </c>
      <c r="G75" s="41"/>
      <c r="H75" s="44"/>
    </row>
    <row r="76" spans="1:8" s="2" customFormat="1" ht="16.8" customHeight="1">
      <c r="A76" s="41"/>
      <c r="B76" s="44"/>
      <c r="C76" s="345" t="s">
        <v>878</v>
      </c>
      <c r="D76" s="345" t="s">
        <v>879</v>
      </c>
      <c r="E76" s="18" t="s">
        <v>269</v>
      </c>
      <c r="F76" s="346">
        <v>32.04</v>
      </c>
      <c r="G76" s="41"/>
      <c r="H76" s="44"/>
    </row>
    <row r="77" spans="1:8" s="2" customFormat="1" ht="16.8" customHeight="1">
      <c r="A77" s="41"/>
      <c r="B77" s="44"/>
      <c r="C77" s="341" t="s">
        <v>390</v>
      </c>
      <c r="D77" s="342" t="s">
        <v>391</v>
      </c>
      <c r="E77" s="343" t="s">
        <v>269</v>
      </c>
      <c r="F77" s="344">
        <v>17.912</v>
      </c>
      <c r="G77" s="41"/>
      <c r="H77" s="44"/>
    </row>
    <row r="78" spans="1:8" s="2" customFormat="1" ht="16.8" customHeight="1">
      <c r="A78" s="41"/>
      <c r="B78" s="44"/>
      <c r="C78" s="345" t="s">
        <v>1</v>
      </c>
      <c r="D78" s="345" t="s">
        <v>638</v>
      </c>
      <c r="E78" s="18" t="s">
        <v>1</v>
      </c>
      <c r="F78" s="346">
        <v>0</v>
      </c>
      <c r="G78" s="41"/>
      <c r="H78" s="44"/>
    </row>
    <row r="79" spans="1:8" s="2" customFormat="1" ht="16.8" customHeight="1">
      <c r="A79" s="41"/>
      <c r="B79" s="44"/>
      <c r="C79" s="345" t="s">
        <v>1</v>
      </c>
      <c r="D79" s="345" t="s">
        <v>885</v>
      </c>
      <c r="E79" s="18" t="s">
        <v>1</v>
      </c>
      <c r="F79" s="346">
        <v>3.838</v>
      </c>
      <c r="G79" s="41"/>
      <c r="H79" s="44"/>
    </row>
    <row r="80" spans="1:8" s="2" customFormat="1" ht="16.8" customHeight="1">
      <c r="A80" s="41"/>
      <c r="B80" s="44"/>
      <c r="C80" s="345" t="s">
        <v>1</v>
      </c>
      <c r="D80" s="345" t="s">
        <v>640</v>
      </c>
      <c r="E80" s="18" t="s">
        <v>1</v>
      </c>
      <c r="F80" s="346">
        <v>0</v>
      </c>
      <c r="G80" s="41"/>
      <c r="H80" s="44"/>
    </row>
    <row r="81" spans="1:8" s="2" customFormat="1" ht="16.8" customHeight="1">
      <c r="A81" s="41"/>
      <c r="B81" s="44"/>
      <c r="C81" s="345" t="s">
        <v>1</v>
      </c>
      <c r="D81" s="345" t="s">
        <v>886</v>
      </c>
      <c r="E81" s="18" t="s">
        <v>1</v>
      </c>
      <c r="F81" s="346">
        <v>5.118</v>
      </c>
      <c r="G81" s="41"/>
      <c r="H81" s="44"/>
    </row>
    <row r="82" spans="1:8" s="2" customFormat="1" ht="16.8" customHeight="1">
      <c r="A82" s="41"/>
      <c r="B82" s="44"/>
      <c r="C82" s="345" t="s">
        <v>1</v>
      </c>
      <c r="D82" s="345" t="s">
        <v>663</v>
      </c>
      <c r="E82" s="18" t="s">
        <v>1</v>
      </c>
      <c r="F82" s="346">
        <v>0</v>
      </c>
      <c r="G82" s="41"/>
      <c r="H82" s="44"/>
    </row>
    <row r="83" spans="1:8" s="2" customFormat="1" ht="16.8" customHeight="1">
      <c r="A83" s="41"/>
      <c r="B83" s="44"/>
      <c r="C83" s="345" t="s">
        <v>1</v>
      </c>
      <c r="D83" s="345" t="s">
        <v>886</v>
      </c>
      <c r="E83" s="18" t="s">
        <v>1</v>
      </c>
      <c r="F83" s="346">
        <v>5.118</v>
      </c>
      <c r="G83" s="41"/>
      <c r="H83" s="44"/>
    </row>
    <row r="84" spans="1:8" s="2" customFormat="1" ht="16.8" customHeight="1">
      <c r="A84" s="41"/>
      <c r="B84" s="44"/>
      <c r="C84" s="345" t="s">
        <v>1</v>
      </c>
      <c r="D84" s="345" t="s">
        <v>666</v>
      </c>
      <c r="E84" s="18" t="s">
        <v>1</v>
      </c>
      <c r="F84" s="346">
        <v>0</v>
      </c>
      <c r="G84" s="41"/>
      <c r="H84" s="44"/>
    </row>
    <row r="85" spans="1:8" s="2" customFormat="1" ht="16.8" customHeight="1">
      <c r="A85" s="41"/>
      <c r="B85" s="44"/>
      <c r="C85" s="345" t="s">
        <v>1</v>
      </c>
      <c r="D85" s="345" t="s">
        <v>885</v>
      </c>
      <c r="E85" s="18" t="s">
        <v>1</v>
      </c>
      <c r="F85" s="346">
        <v>3.838</v>
      </c>
      <c r="G85" s="41"/>
      <c r="H85" s="44"/>
    </row>
    <row r="86" spans="1:8" s="2" customFormat="1" ht="16.8" customHeight="1">
      <c r="A86" s="41"/>
      <c r="B86" s="44"/>
      <c r="C86" s="345" t="s">
        <v>390</v>
      </c>
      <c r="D86" s="345" t="s">
        <v>438</v>
      </c>
      <c r="E86" s="18" t="s">
        <v>1</v>
      </c>
      <c r="F86" s="346">
        <v>17.912</v>
      </c>
      <c r="G86" s="41"/>
      <c r="H86" s="44"/>
    </row>
    <row r="87" spans="1:8" s="2" customFormat="1" ht="16.8" customHeight="1">
      <c r="A87" s="41"/>
      <c r="B87" s="44"/>
      <c r="C87" s="347" t="s">
        <v>4733</v>
      </c>
      <c r="D87" s="41"/>
      <c r="E87" s="41"/>
      <c r="F87" s="41"/>
      <c r="G87" s="41"/>
      <c r="H87" s="44"/>
    </row>
    <row r="88" spans="1:8" s="2" customFormat="1" ht="16.8" customHeight="1">
      <c r="A88" s="41"/>
      <c r="B88" s="44"/>
      <c r="C88" s="345" t="s">
        <v>882</v>
      </c>
      <c r="D88" s="345" t="s">
        <v>883</v>
      </c>
      <c r="E88" s="18" t="s">
        <v>269</v>
      </c>
      <c r="F88" s="346">
        <v>17.912</v>
      </c>
      <c r="G88" s="41"/>
      <c r="H88" s="44"/>
    </row>
    <row r="89" spans="1:8" s="2" customFormat="1" ht="16.8" customHeight="1">
      <c r="A89" s="41"/>
      <c r="B89" s="44"/>
      <c r="C89" s="345" t="s">
        <v>888</v>
      </c>
      <c r="D89" s="345" t="s">
        <v>889</v>
      </c>
      <c r="E89" s="18" t="s">
        <v>269</v>
      </c>
      <c r="F89" s="346">
        <v>17.912</v>
      </c>
      <c r="G89" s="41"/>
      <c r="H89" s="44"/>
    </row>
    <row r="90" spans="1:8" s="2" customFormat="1" ht="16.8" customHeight="1">
      <c r="A90" s="41"/>
      <c r="B90" s="44"/>
      <c r="C90" s="341" t="s">
        <v>399</v>
      </c>
      <c r="D90" s="342" t="s">
        <v>400</v>
      </c>
      <c r="E90" s="343" t="s">
        <v>269</v>
      </c>
      <c r="F90" s="344">
        <v>90.35</v>
      </c>
      <c r="G90" s="41"/>
      <c r="H90" s="44"/>
    </row>
    <row r="91" spans="1:8" s="2" customFormat="1" ht="16.8" customHeight="1">
      <c r="A91" s="41"/>
      <c r="B91" s="44"/>
      <c r="C91" s="345" t="s">
        <v>399</v>
      </c>
      <c r="D91" s="345" t="s">
        <v>680</v>
      </c>
      <c r="E91" s="18" t="s">
        <v>1</v>
      </c>
      <c r="F91" s="346">
        <v>90.35</v>
      </c>
      <c r="G91" s="41"/>
      <c r="H91" s="44"/>
    </row>
    <row r="92" spans="1:8" s="2" customFormat="1" ht="16.8" customHeight="1">
      <c r="A92" s="41"/>
      <c r="B92" s="44"/>
      <c r="C92" s="347" t="s">
        <v>4733</v>
      </c>
      <c r="D92" s="41"/>
      <c r="E92" s="41"/>
      <c r="F92" s="41"/>
      <c r="G92" s="41"/>
      <c r="H92" s="44"/>
    </row>
    <row r="93" spans="1:8" s="2" customFormat="1" ht="16.8" customHeight="1">
      <c r="A93" s="41"/>
      <c r="B93" s="44"/>
      <c r="C93" s="345" t="s">
        <v>677</v>
      </c>
      <c r="D93" s="345" t="s">
        <v>678</v>
      </c>
      <c r="E93" s="18" t="s">
        <v>269</v>
      </c>
      <c r="F93" s="346">
        <v>90.35</v>
      </c>
      <c r="G93" s="41"/>
      <c r="H93" s="44"/>
    </row>
    <row r="94" spans="1:8" s="2" customFormat="1" ht="16.8" customHeight="1">
      <c r="A94" s="41"/>
      <c r="B94" s="44"/>
      <c r="C94" s="345" t="s">
        <v>682</v>
      </c>
      <c r="D94" s="345" t="s">
        <v>683</v>
      </c>
      <c r="E94" s="18" t="s">
        <v>269</v>
      </c>
      <c r="F94" s="346">
        <v>90.35</v>
      </c>
      <c r="G94" s="41"/>
      <c r="H94" s="44"/>
    </row>
    <row r="95" spans="1:8" s="2" customFormat="1" ht="16.8" customHeight="1">
      <c r="A95" s="41"/>
      <c r="B95" s="44"/>
      <c r="C95" s="341" t="s">
        <v>4736</v>
      </c>
      <c r="D95" s="342" t="s">
        <v>4737</v>
      </c>
      <c r="E95" s="343" t="s">
        <v>269</v>
      </c>
      <c r="F95" s="344">
        <v>77.75</v>
      </c>
      <c r="G95" s="41"/>
      <c r="H95" s="44"/>
    </row>
    <row r="96" spans="1:8" s="2" customFormat="1" ht="16.8" customHeight="1">
      <c r="A96" s="41"/>
      <c r="B96" s="44"/>
      <c r="C96" s="341" t="s">
        <v>292</v>
      </c>
      <c r="D96" s="342" t="s">
        <v>293</v>
      </c>
      <c r="E96" s="343" t="s">
        <v>269</v>
      </c>
      <c r="F96" s="344">
        <v>49.625</v>
      </c>
      <c r="G96" s="41"/>
      <c r="H96" s="44"/>
    </row>
    <row r="97" spans="1:8" s="2" customFormat="1" ht="16.8" customHeight="1">
      <c r="A97" s="41"/>
      <c r="B97" s="44"/>
      <c r="C97" s="345" t="s">
        <v>1</v>
      </c>
      <c r="D97" s="345" t="s">
        <v>1040</v>
      </c>
      <c r="E97" s="18" t="s">
        <v>1</v>
      </c>
      <c r="F97" s="346">
        <v>0</v>
      </c>
      <c r="G97" s="41"/>
      <c r="H97" s="44"/>
    </row>
    <row r="98" spans="1:8" s="2" customFormat="1" ht="16.8" customHeight="1">
      <c r="A98" s="41"/>
      <c r="B98" s="44"/>
      <c r="C98" s="345" t="s">
        <v>292</v>
      </c>
      <c r="D98" s="345" t="s">
        <v>1041</v>
      </c>
      <c r="E98" s="18" t="s">
        <v>1</v>
      </c>
      <c r="F98" s="346">
        <v>49.625</v>
      </c>
      <c r="G98" s="41"/>
      <c r="H98" s="44"/>
    </row>
    <row r="99" spans="1:8" s="2" customFormat="1" ht="16.8" customHeight="1">
      <c r="A99" s="41"/>
      <c r="B99" s="44"/>
      <c r="C99" s="347" t="s">
        <v>4733</v>
      </c>
      <c r="D99" s="41"/>
      <c r="E99" s="41"/>
      <c r="F99" s="41"/>
      <c r="G99" s="41"/>
      <c r="H99" s="44"/>
    </row>
    <row r="100" spans="1:8" s="2" customFormat="1" ht="12">
      <c r="A100" s="41"/>
      <c r="B100" s="44"/>
      <c r="C100" s="345" t="s">
        <v>1037</v>
      </c>
      <c r="D100" s="345" t="s">
        <v>1038</v>
      </c>
      <c r="E100" s="18" t="s">
        <v>269</v>
      </c>
      <c r="F100" s="346">
        <v>49.625</v>
      </c>
      <c r="G100" s="41"/>
      <c r="H100" s="44"/>
    </row>
    <row r="101" spans="1:8" s="2" customFormat="1" ht="12">
      <c r="A101" s="41"/>
      <c r="B101" s="44"/>
      <c r="C101" s="345" t="s">
        <v>1043</v>
      </c>
      <c r="D101" s="345" t="s">
        <v>1044</v>
      </c>
      <c r="E101" s="18" t="s">
        <v>269</v>
      </c>
      <c r="F101" s="346">
        <v>49.625</v>
      </c>
      <c r="G101" s="41"/>
      <c r="H101" s="44"/>
    </row>
    <row r="102" spans="1:8" s="2" customFormat="1" ht="16.8" customHeight="1">
      <c r="A102" s="41"/>
      <c r="B102" s="44"/>
      <c r="C102" s="345" t="s">
        <v>1009</v>
      </c>
      <c r="D102" s="345" t="s">
        <v>1010</v>
      </c>
      <c r="E102" s="18" t="s">
        <v>269</v>
      </c>
      <c r="F102" s="346">
        <v>840.692</v>
      </c>
      <c r="G102" s="41"/>
      <c r="H102" s="44"/>
    </row>
    <row r="103" spans="1:8" s="2" customFormat="1" ht="16.8" customHeight="1">
      <c r="A103" s="41"/>
      <c r="B103" s="44"/>
      <c r="C103" s="345" t="s">
        <v>1047</v>
      </c>
      <c r="D103" s="345" t="s">
        <v>1048</v>
      </c>
      <c r="E103" s="18" t="s">
        <v>269</v>
      </c>
      <c r="F103" s="346">
        <v>49.625</v>
      </c>
      <c r="G103" s="41"/>
      <c r="H103" s="44"/>
    </row>
    <row r="104" spans="1:8" s="2" customFormat="1" ht="16.8" customHeight="1">
      <c r="A104" s="41"/>
      <c r="B104" s="44"/>
      <c r="C104" s="345" t="s">
        <v>1023</v>
      </c>
      <c r="D104" s="345" t="s">
        <v>1024</v>
      </c>
      <c r="E104" s="18" t="s">
        <v>269</v>
      </c>
      <c r="F104" s="346">
        <v>182.648</v>
      </c>
      <c r="G104" s="41"/>
      <c r="H104" s="44"/>
    </row>
    <row r="105" spans="1:8" s="2" customFormat="1" ht="16.8" customHeight="1">
      <c r="A105" s="41"/>
      <c r="B105" s="44"/>
      <c r="C105" s="341" t="s">
        <v>295</v>
      </c>
      <c r="D105" s="342" t="s">
        <v>296</v>
      </c>
      <c r="E105" s="343" t="s">
        <v>269</v>
      </c>
      <c r="F105" s="344">
        <v>331.969</v>
      </c>
      <c r="G105" s="41"/>
      <c r="H105" s="44"/>
    </row>
    <row r="106" spans="1:8" s="2" customFormat="1" ht="16.8" customHeight="1">
      <c r="A106" s="41"/>
      <c r="B106" s="44"/>
      <c r="C106" s="345" t="s">
        <v>1</v>
      </c>
      <c r="D106" s="345" t="s">
        <v>486</v>
      </c>
      <c r="E106" s="18" t="s">
        <v>1</v>
      </c>
      <c r="F106" s="346">
        <v>0</v>
      </c>
      <c r="G106" s="41"/>
      <c r="H106" s="44"/>
    </row>
    <row r="107" spans="1:8" s="2" customFormat="1" ht="16.8" customHeight="1">
      <c r="A107" s="41"/>
      <c r="B107" s="44"/>
      <c r="C107" s="345" t="s">
        <v>295</v>
      </c>
      <c r="D107" s="345" t="s">
        <v>1319</v>
      </c>
      <c r="E107" s="18" t="s">
        <v>1</v>
      </c>
      <c r="F107" s="346">
        <v>331.969</v>
      </c>
      <c r="G107" s="41"/>
      <c r="H107" s="44"/>
    </row>
    <row r="108" spans="1:8" s="2" customFormat="1" ht="16.8" customHeight="1">
      <c r="A108" s="41"/>
      <c r="B108" s="44"/>
      <c r="C108" s="347" t="s">
        <v>4733</v>
      </c>
      <c r="D108" s="41"/>
      <c r="E108" s="41"/>
      <c r="F108" s="41"/>
      <c r="G108" s="41"/>
      <c r="H108" s="44"/>
    </row>
    <row r="109" spans="1:8" s="2" customFormat="1" ht="16.8" customHeight="1">
      <c r="A109" s="41"/>
      <c r="B109" s="44"/>
      <c r="C109" s="345" t="s">
        <v>1316</v>
      </c>
      <c r="D109" s="345" t="s">
        <v>1317</v>
      </c>
      <c r="E109" s="18" t="s">
        <v>269</v>
      </c>
      <c r="F109" s="346">
        <v>430.777</v>
      </c>
      <c r="G109" s="41"/>
      <c r="H109" s="44"/>
    </row>
    <row r="110" spans="1:8" s="2" customFormat="1" ht="16.8" customHeight="1">
      <c r="A110" s="41"/>
      <c r="B110" s="44"/>
      <c r="C110" s="345" t="s">
        <v>1104</v>
      </c>
      <c r="D110" s="345" t="s">
        <v>1105</v>
      </c>
      <c r="E110" s="18" t="s">
        <v>269</v>
      </c>
      <c r="F110" s="346">
        <v>618.762</v>
      </c>
      <c r="G110" s="41"/>
      <c r="H110" s="44"/>
    </row>
    <row r="111" spans="1:8" s="2" customFormat="1" ht="16.8" customHeight="1">
      <c r="A111" s="41"/>
      <c r="B111" s="44"/>
      <c r="C111" s="345" t="s">
        <v>1132</v>
      </c>
      <c r="D111" s="345" t="s">
        <v>1133</v>
      </c>
      <c r="E111" s="18" t="s">
        <v>269</v>
      </c>
      <c r="F111" s="346">
        <v>1177.444</v>
      </c>
      <c r="G111" s="41"/>
      <c r="H111" s="44"/>
    </row>
    <row r="112" spans="1:8" s="2" customFormat="1" ht="12">
      <c r="A112" s="41"/>
      <c r="B112" s="44"/>
      <c r="C112" s="345" t="s">
        <v>1173</v>
      </c>
      <c r="D112" s="345" t="s">
        <v>1174</v>
      </c>
      <c r="E112" s="18" t="s">
        <v>269</v>
      </c>
      <c r="F112" s="346">
        <v>918.954</v>
      </c>
      <c r="G112" s="41"/>
      <c r="H112" s="44"/>
    </row>
    <row r="113" spans="1:8" s="2" customFormat="1" ht="16.8" customHeight="1">
      <c r="A113" s="41"/>
      <c r="B113" s="44"/>
      <c r="C113" s="345" t="s">
        <v>1328</v>
      </c>
      <c r="D113" s="345" t="s">
        <v>1329</v>
      </c>
      <c r="E113" s="18" t="s">
        <v>269</v>
      </c>
      <c r="F113" s="346">
        <v>338.608</v>
      </c>
      <c r="G113" s="41"/>
      <c r="H113" s="44"/>
    </row>
    <row r="114" spans="1:8" s="2" customFormat="1" ht="16.8" customHeight="1">
      <c r="A114" s="41"/>
      <c r="B114" s="44"/>
      <c r="C114" s="341" t="s">
        <v>298</v>
      </c>
      <c r="D114" s="342" t="s">
        <v>299</v>
      </c>
      <c r="E114" s="343" t="s">
        <v>269</v>
      </c>
      <c r="F114" s="344">
        <v>98.808</v>
      </c>
      <c r="G114" s="41"/>
      <c r="H114" s="44"/>
    </row>
    <row r="115" spans="1:8" s="2" customFormat="1" ht="16.8" customHeight="1">
      <c r="A115" s="41"/>
      <c r="B115" s="44"/>
      <c r="C115" s="345" t="s">
        <v>1</v>
      </c>
      <c r="D115" s="345" t="s">
        <v>490</v>
      </c>
      <c r="E115" s="18" t="s">
        <v>1</v>
      </c>
      <c r="F115" s="346">
        <v>0</v>
      </c>
      <c r="G115" s="41"/>
      <c r="H115" s="44"/>
    </row>
    <row r="116" spans="1:8" s="2" customFormat="1" ht="16.8" customHeight="1">
      <c r="A116" s="41"/>
      <c r="B116" s="44"/>
      <c r="C116" s="345" t="s">
        <v>298</v>
      </c>
      <c r="D116" s="345" t="s">
        <v>1320</v>
      </c>
      <c r="E116" s="18" t="s">
        <v>1</v>
      </c>
      <c r="F116" s="346">
        <v>98.808</v>
      </c>
      <c r="G116" s="41"/>
      <c r="H116" s="44"/>
    </row>
    <row r="117" spans="1:8" s="2" customFormat="1" ht="16.8" customHeight="1">
      <c r="A117" s="41"/>
      <c r="B117" s="44"/>
      <c r="C117" s="347" t="s">
        <v>4733</v>
      </c>
      <c r="D117" s="41"/>
      <c r="E117" s="41"/>
      <c r="F117" s="41"/>
      <c r="G117" s="41"/>
      <c r="H117" s="44"/>
    </row>
    <row r="118" spans="1:8" s="2" customFormat="1" ht="16.8" customHeight="1">
      <c r="A118" s="41"/>
      <c r="B118" s="44"/>
      <c r="C118" s="345" t="s">
        <v>1316</v>
      </c>
      <c r="D118" s="345" t="s">
        <v>1317</v>
      </c>
      <c r="E118" s="18" t="s">
        <v>269</v>
      </c>
      <c r="F118" s="346">
        <v>430.777</v>
      </c>
      <c r="G118" s="41"/>
      <c r="H118" s="44"/>
    </row>
    <row r="119" spans="1:8" s="2" customFormat="1" ht="16.8" customHeight="1">
      <c r="A119" s="41"/>
      <c r="B119" s="44"/>
      <c r="C119" s="345" t="s">
        <v>1104</v>
      </c>
      <c r="D119" s="345" t="s">
        <v>1105</v>
      </c>
      <c r="E119" s="18" t="s">
        <v>269</v>
      </c>
      <c r="F119" s="346">
        <v>618.762</v>
      </c>
      <c r="G119" s="41"/>
      <c r="H119" s="44"/>
    </row>
    <row r="120" spans="1:8" s="2" customFormat="1" ht="16.8" customHeight="1">
      <c r="A120" s="41"/>
      <c r="B120" s="44"/>
      <c r="C120" s="345" t="s">
        <v>1132</v>
      </c>
      <c r="D120" s="345" t="s">
        <v>1133</v>
      </c>
      <c r="E120" s="18" t="s">
        <v>269</v>
      </c>
      <c r="F120" s="346">
        <v>1177.444</v>
      </c>
      <c r="G120" s="41"/>
      <c r="H120" s="44"/>
    </row>
    <row r="121" spans="1:8" s="2" customFormat="1" ht="12">
      <c r="A121" s="41"/>
      <c r="B121" s="44"/>
      <c r="C121" s="345" t="s">
        <v>1173</v>
      </c>
      <c r="D121" s="345" t="s">
        <v>1174</v>
      </c>
      <c r="E121" s="18" t="s">
        <v>269</v>
      </c>
      <c r="F121" s="346">
        <v>918.954</v>
      </c>
      <c r="G121" s="41"/>
      <c r="H121" s="44"/>
    </row>
    <row r="122" spans="1:8" s="2" customFormat="1" ht="16.8" customHeight="1">
      <c r="A122" s="41"/>
      <c r="B122" s="44"/>
      <c r="C122" s="345" t="s">
        <v>1322</v>
      </c>
      <c r="D122" s="345" t="s">
        <v>1323</v>
      </c>
      <c r="E122" s="18" t="s">
        <v>269</v>
      </c>
      <c r="F122" s="346">
        <v>100.784</v>
      </c>
      <c r="G122" s="41"/>
      <c r="H122" s="44"/>
    </row>
    <row r="123" spans="1:8" s="2" customFormat="1" ht="16.8" customHeight="1">
      <c r="A123" s="41"/>
      <c r="B123" s="44"/>
      <c r="C123" s="341" t="s">
        <v>302</v>
      </c>
      <c r="D123" s="342" t="s">
        <v>303</v>
      </c>
      <c r="E123" s="343" t="s">
        <v>269</v>
      </c>
      <c r="F123" s="344">
        <v>488.177</v>
      </c>
      <c r="G123" s="41"/>
      <c r="H123" s="44"/>
    </row>
    <row r="124" spans="1:8" s="2" customFormat="1" ht="16.8" customHeight="1">
      <c r="A124" s="41"/>
      <c r="B124" s="44"/>
      <c r="C124" s="345" t="s">
        <v>1</v>
      </c>
      <c r="D124" s="345" t="s">
        <v>486</v>
      </c>
      <c r="E124" s="18" t="s">
        <v>1</v>
      </c>
      <c r="F124" s="346">
        <v>0</v>
      </c>
      <c r="G124" s="41"/>
      <c r="H124" s="44"/>
    </row>
    <row r="125" spans="1:8" s="2" customFormat="1" ht="16.8" customHeight="1">
      <c r="A125" s="41"/>
      <c r="B125" s="44"/>
      <c r="C125" s="345" t="s">
        <v>1</v>
      </c>
      <c r="D125" s="345" t="s">
        <v>1122</v>
      </c>
      <c r="E125" s="18" t="s">
        <v>1</v>
      </c>
      <c r="F125" s="346">
        <v>318.222</v>
      </c>
      <c r="G125" s="41"/>
      <c r="H125" s="44"/>
    </row>
    <row r="126" spans="1:8" s="2" customFormat="1" ht="16.8" customHeight="1">
      <c r="A126" s="41"/>
      <c r="B126" s="44"/>
      <c r="C126" s="345" t="s">
        <v>1</v>
      </c>
      <c r="D126" s="345" t="s">
        <v>1123</v>
      </c>
      <c r="E126" s="18" t="s">
        <v>1</v>
      </c>
      <c r="F126" s="346">
        <v>0</v>
      </c>
      <c r="G126" s="41"/>
      <c r="H126" s="44"/>
    </row>
    <row r="127" spans="1:8" s="2" customFormat="1" ht="16.8" customHeight="1">
      <c r="A127" s="41"/>
      <c r="B127" s="44"/>
      <c r="C127" s="345" t="s">
        <v>1</v>
      </c>
      <c r="D127" s="345" t="s">
        <v>1124</v>
      </c>
      <c r="E127" s="18" t="s">
        <v>1</v>
      </c>
      <c r="F127" s="346">
        <v>112.455</v>
      </c>
      <c r="G127" s="41"/>
      <c r="H127" s="44"/>
    </row>
    <row r="128" spans="1:8" s="2" customFormat="1" ht="16.8" customHeight="1">
      <c r="A128" s="41"/>
      <c r="B128" s="44"/>
      <c r="C128" s="345" t="s">
        <v>1</v>
      </c>
      <c r="D128" s="345" t="s">
        <v>367</v>
      </c>
      <c r="E128" s="18" t="s">
        <v>1</v>
      </c>
      <c r="F128" s="346">
        <v>0</v>
      </c>
      <c r="G128" s="41"/>
      <c r="H128" s="44"/>
    </row>
    <row r="129" spans="1:8" s="2" customFormat="1" ht="16.8" customHeight="1">
      <c r="A129" s="41"/>
      <c r="B129" s="44"/>
      <c r="C129" s="345" t="s">
        <v>1</v>
      </c>
      <c r="D129" s="345" t="s">
        <v>1125</v>
      </c>
      <c r="E129" s="18" t="s">
        <v>1</v>
      </c>
      <c r="F129" s="346">
        <v>16</v>
      </c>
      <c r="G129" s="41"/>
      <c r="H129" s="44"/>
    </row>
    <row r="130" spans="1:8" s="2" customFormat="1" ht="16.8" customHeight="1">
      <c r="A130" s="41"/>
      <c r="B130" s="44"/>
      <c r="C130" s="345" t="s">
        <v>1</v>
      </c>
      <c r="D130" s="345" t="s">
        <v>1126</v>
      </c>
      <c r="E130" s="18" t="s">
        <v>1</v>
      </c>
      <c r="F130" s="346">
        <v>0</v>
      </c>
      <c r="G130" s="41"/>
      <c r="H130" s="44"/>
    </row>
    <row r="131" spans="1:8" s="2" customFormat="1" ht="16.8" customHeight="1">
      <c r="A131" s="41"/>
      <c r="B131" s="44"/>
      <c r="C131" s="345" t="s">
        <v>1</v>
      </c>
      <c r="D131" s="345" t="s">
        <v>1127</v>
      </c>
      <c r="E131" s="18" t="s">
        <v>1</v>
      </c>
      <c r="F131" s="346">
        <v>41.5</v>
      </c>
      <c r="G131" s="41"/>
      <c r="H131" s="44"/>
    </row>
    <row r="132" spans="1:8" s="2" customFormat="1" ht="16.8" customHeight="1">
      <c r="A132" s="41"/>
      <c r="B132" s="44"/>
      <c r="C132" s="345" t="s">
        <v>1</v>
      </c>
      <c r="D132" s="345" t="s">
        <v>1</v>
      </c>
      <c r="E132" s="18" t="s">
        <v>1</v>
      </c>
      <c r="F132" s="346">
        <v>0</v>
      </c>
      <c r="G132" s="41"/>
      <c r="H132" s="44"/>
    </row>
    <row r="133" spans="1:8" s="2" customFormat="1" ht="16.8" customHeight="1">
      <c r="A133" s="41"/>
      <c r="B133" s="44"/>
      <c r="C133" s="345" t="s">
        <v>302</v>
      </c>
      <c r="D133" s="345" t="s">
        <v>438</v>
      </c>
      <c r="E133" s="18" t="s">
        <v>1</v>
      </c>
      <c r="F133" s="346">
        <v>488.177</v>
      </c>
      <c r="G133" s="41"/>
      <c r="H133" s="44"/>
    </row>
    <row r="134" spans="1:8" s="2" customFormat="1" ht="16.8" customHeight="1">
      <c r="A134" s="41"/>
      <c r="B134" s="44"/>
      <c r="C134" s="347" t="s">
        <v>4733</v>
      </c>
      <c r="D134" s="41"/>
      <c r="E134" s="41"/>
      <c r="F134" s="41"/>
      <c r="G134" s="41"/>
      <c r="H134" s="44"/>
    </row>
    <row r="135" spans="1:8" s="2" customFormat="1" ht="16.8" customHeight="1">
      <c r="A135" s="41"/>
      <c r="B135" s="44"/>
      <c r="C135" s="345" t="s">
        <v>1119</v>
      </c>
      <c r="D135" s="345" t="s">
        <v>1120</v>
      </c>
      <c r="E135" s="18" t="s">
        <v>269</v>
      </c>
      <c r="F135" s="346">
        <v>488.177</v>
      </c>
      <c r="G135" s="41"/>
      <c r="H135" s="44"/>
    </row>
    <row r="136" spans="1:8" s="2" customFormat="1" ht="16.8" customHeight="1">
      <c r="A136" s="41"/>
      <c r="B136" s="44"/>
      <c r="C136" s="345" t="s">
        <v>1142</v>
      </c>
      <c r="D136" s="345" t="s">
        <v>1143</v>
      </c>
      <c r="E136" s="18" t="s">
        <v>269</v>
      </c>
      <c r="F136" s="346">
        <v>1128.354</v>
      </c>
      <c r="G136" s="41"/>
      <c r="H136" s="44"/>
    </row>
    <row r="137" spans="1:8" s="2" customFormat="1" ht="16.8" customHeight="1">
      <c r="A137" s="41"/>
      <c r="B137" s="44"/>
      <c r="C137" s="345" t="s">
        <v>1151</v>
      </c>
      <c r="D137" s="345" t="s">
        <v>1152</v>
      </c>
      <c r="E137" s="18" t="s">
        <v>269</v>
      </c>
      <c r="F137" s="346">
        <v>512.586</v>
      </c>
      <c r="G137" s="41"/>
      <c r="H137" s="44"/>
    </row>
    <row r="138" spans="1:8" s="2" customFormat="1" ht="12">
      <c r="A138" s="41"/>
      <c r="B138" s="44"/>
      <c r="C138" s="345" t="s">
        <v>1173</v>
      </c>
      <c r="D138" s="345" t="s">
        <v>1174</v>
      </c>
      <c r="E138" s="18" t="s">
        <v>269</v>
      </c>
      <c r="F138" s="346">
        <v>918.954</v>
      </c>
      <c r="G138" s="41"/>
      <c r="H138" s="44"/>
    </row>
    <row r="139" spans="1:8" s="2" customFormat="1" ht="16.8" customHeight="1">
      <c r="A139" s="41"/>
      <c r="B139" s="44"/>
      <c r="C139" s="345" t="s">
        <v>1204</v>
      </c>
      <c r="D139" s="345" t="s">
        <v>1205</v>
      </c>
      <c r="E139" s="18" t="s">
        <v>269</v>
      </c>
      <c r="F139" s="346">
        <v>536.995</v>
      </c>
      <c r="G139" s="41"/>
      <c r="H139" s="44"/>
    </row>
    <row r="140" spans="1:8" s="2" customFormat="1" ht="16.8" customHeight="1">
      <c r="A140" s="41"/>
      <c r="B140" s="44"/>
      <c r="C140" s="341" t="s">
        <v>1952</v>
      </c>
      <c r="D140" s="342" t="s">
        <v>1953</v>
      </c>
      <c r="E140" s="343" t="s">
        <v>269</v>
      </c>
      <c r="F140" s="344">
        <v>33.52</v>
      </c>
      <c r="G140" s="41"/>
      <c r="H140" s="44"/>
    </row>
    <row r="141" spans="1:8" s="2" customFormat="1" ht="16.8" customHeight="1">
      <c r="A141" s="41"/>
      <c r="B141" s="44"/>
      <c r="C141" s="341" t="s">
        <v>305</v>
      </c>
      <c r="D141" s="342" t="s">
        <v>306</v>
      </c>
      <c r="E141" s="343" t="s">
        <v>307</v>
      </c>
      <c r="F141" s="344">
        <v>290</v>
      </c>
      <c r="G141" s="41"/>
      <c r="H141" s="44"/>
    </row>
    <row r="142" spans="1:8" s="2" customFormat="1" ht="16.8" customHeight="1">
      <c r="A142" s="41"/>
      <c r="B142" s="44"/>
      <c r="C142" s="345" t="s">
        <v>305</v>
      </c>
      <c r="D142" s="345" t="s">
        <v>1489</v>
      </c>
      <c r="E142" s="18" t="s">
        <v>1</v>
      </c>
      <c r="F142" s="346">
        <v>290</v>
      </c>
      <c r="G142" s="41"/>
      <c r="H142" s="44"/>
    </row>
    <row r="143" spans="1:8" s="2" customFormat="1" ht="16.8" customHeight="1">
      <c r="A143" s="41"/>
      <c r="B143" s="44"/>
      <c r="C143" s="347" t="s">
        <v>4733</v>
      </c>
      <c r="D143" s="41"/>
      <c r="E143" s="41"/>
      <c r="F143" s="41"/>
      <c r="G143" s="41"/>
      <c r="H143" s="44"/>
    </row>
    <row r="144" spans="1:8" s="2" customFormat="1" ht="16.8" customHeight="1">
      <c r="A144" s="41"/>
      <c r="B144" s="44"/>
      <c r="C144" s="345" t="s">
        <v>1486</v>
      </c>
      <c r="D144" s="345" t="s">
        <v>1487</v>
      </c>
      <c r="E144" s="18" t="s">
        <v>307</v>
      </c>
      <c r="F144" s="346">
        <v>290</v>
      </c>
      <c r="G144" s="41"/>
      <c r="H144" s="44"/>
    </row>
    <row r="145" spans="1:8" s="2" customFormat="1" ht="16.8" customHeight="1">
      <c r="A145" s="41"/>
      <c r="B145" s="44"/>
      <c r="C145" s="345" t="s">
        <v>1482</v>
      </c>
      <c r="D145" s="345" t="s">
        <v>1483</v>
      </c>
      <c r="E145" s="18" t="s">
        <v>307</v>
      </c>
      <c r="F145" s="346">
        <v>290</v>
      </c>
      <c r="G145" s="41"/>
      <c r="H145" s="44"/>
    </row>
    <row r="146" spans="1:8" s="2" customFormat="1" ht="16.8" customHeight="1">
      <c r="A146" s="41"/>
      <c r="B146" s="44"/>
      <c r="C146" s="341" t="s">
        <v>1866</v>
      </c>
      <c r="D146" s="342" t="s">
        <v>4738</v>
      </c>
      <c r="E146" s="343" t="s">
        <v>1180</v>
      </c>
      <c r="F146" s="344">
        <v>16368.2</v>
      </c>
      <c r="G146" s="41"/>
      <c r="H146" s="44"/>
    </row>
    <row r="147" spans="1:8" s="2" customFormat="1" ht="16.8" customHeight="1">
      <c r="A147" s="41"/>
      <c r="B147" s="44"/>
      <c r="C147" s="345" t="s">
        <v>1</v>
      </c>
      <c r="D147" s="345" t="s">
        <v>1862</v>
      </c>
      <c r="E147" s="18" t="s">
        <v>1</v>
      </c>
      <c r="F147" s="346">
        <v>0</v>
      </c>
      <c r="G147" s="41"/>
      <c r="H147" s="44"/>
    </row>
    <row r="148" spans="1:8" s="2" customFormat="1" ht="16.8" customHeight="1">
      <c r="A148" s="41"/>
      <c r="B148" s="44"/>
      <c r="C148" s="345" t="s">
        <v>1</v>
      </c>
      <c r="D148" s="345" t="s">
        <v>1863</v>
      </c>
      <c r="E148" s="18" t="s">
        <v>1</v>
      </c>
      <c r="F148" s="346">
        <v>15972.3</v>
      </c>
      <c r="G148" s="41"/>
      <c r="H148" s="44"/>
    </row>
    <row r="149" spans="1:8" s="2" customFormat="1" ht="16.8" customHeight="1">
      <c r="A149" s="41"/>
      <c r="B149" s="44"/>
      <c r="C149" s="345" t="s">
        <v>1</v>
      </c>
      <c r="D149" s="345" t="s">
        <v>1864</v>
      </c>
      <c r="E149" s="18" t="s">
        <v>1</v>
      </c>
      <c r="F149" s="346">
        <v>0</v>
      </c>
      <c r="G149" s="41"/>
      <c r="H149" s="44"/>
    </row>
    <row r="150" spans="1:8" s="2" customFormat="1" ht="16.8" customHeight="1">
      <c r="A150" s="41"/>
      <c r="B150" s="44"/>
      <c r="C150" s="345" t="s">
        <v>1</v>
      </c>
      <c r="D150" s="345" t="s">
        <v>1865</v>
      </c>
      <c r="E150" s="18" t="s">
        <v>1</v>
      </c>
      <c r="F150" s="346">
        <v>395.9</v>
      </c>
      <c r="G150" s="41"/>
      <c r="H150" s="44"/>
    </row>
    <row r="151" spans="1:8" s="2" customFormat="1" ht="16.8" customHeight="1">
      <c r="A151" s="41"/>
      <c r="B151" s="44"/>
      <c r="C151" s="345" t="s">
        <v>1866</v>
      </c>
      <c r="D151" s="345" t="s">
        <v>438</v>
      </c>
      <c r="E151" s="18" t="s">
        <v>1</v>
      </c>
      <c r="F151" s="346">
        <v>16368.2</v>
      </c>
      <c r="G151" s="41"/>
      <c r="H151" s="44"/>
    </row>
    <row r="152" spans="1:8" s="2" customFormat="1" ht="16.8" customHeight="1">
      <c r="A152" s="41"/>
      <c r="B152" s="44"/>
      <c r="C152" s="341" t="s">
        <v>309</v>
      </c>
      <c r="D152" s="342" t="s">
        <v>310</v>
      </c>
      <c r="E152" s="343" t="s">
        <v>269</v>
      </c>
      <c r="F152" s="344">
        <v>961</v>
      </c>
      <c r="G152" s="41"/>
      <c r="H152" s="44"/>
    </row>
    <row r="153" spans="1:8" s="2" customFormat="1" ht="16.8" customHeight="1">
      <c r="A153" s="41"/>
      <c r="B153" s="44"/>
      <c r="C153" s="345" t="s">
        <v>1</v>
      </c>
      <c r="D153" s="345" t="s">
        <v>1056</v>
      </c>
      <c r="E153" s="18" t="s">
        <v>1</v>
      </c>
      <c r="F153" s="346">
        <v>825</v>
      </c>
      <c r="G153" s="41"/>
      <c r="H153" s="44"/>
    </row>
    <row r="154" spans="1:8" s="2" customFormat="1" ht="16.8" customHeight="1">
      <c r="A154" s="41"/>
      <c r="B154" s="44"/>
      <c r="C154" s="345" t="s">
        <v>1</v>
      </c>
      <c r="D154" s="345" t="s">
        <v>1057</v>
      </c>
      <c r="E154" s="18" t="s">
        <v>1</v>
      </c>
      <c r="F154" s="346">
        <v>136</v>
      </c>
      <c r="G154" s="41"/>
      <c r="H154" s="44"/>
    </row>
    <row r="155" spans="1:8" s="2" customFormat="1" ht="16.8" customHeight="1">
      <c r="A155" s="41"/>
      <c r="B155" s="44"/>
      <c r="C155" s="345" t="s">
        <v>309</v>
      </c>
      <c r="D155" s="345" t="s">
        <v>438</v>
      </c>
      <c r="E155" s="18" t="s">
        <v>1</v>
      </c>
      <c r="F155" s="346">
        <v>961</v>
      </c>
      <c r="G155" s="41"/>
      <c r="H155" s="44"/>
    </row>
    <row r="156" spans="1:8" s="2" customFormat="1" ht="16.8" customHeight="1">
      <c r="A156" s="41"/>
      <c r="B156" s="44"/>
      <c r="C156" s="347" t="s">
        <v>4733</v>
      </c>
      <c r="D156" s="41"/>
      <c r="E156" s="41"/>
      <c r="F156" s="41"/>
      <c r="G156" s="41"/>
      <c r="H156" s="44"/>
    </row>
    <row r="157" spans="1:8" s="2" customFormat="1" ht="16.8" customHeight="1">
      <c r="A157" s="41"/>
      <c r="B157" s="44"/>
      <c r="C157" s="345" t="s">
        <v>1053</v>
      </c>
      <c r="D157" s="345" t="s">
        <v>1054</v>
      </c>
      <c r="E157" s="18" t="s">
        <v>269</v>
      </c>
      <c r="F157" s="346">
        <v>961</v>
      </c>
      <c r="G157" s="41"/>
      <c r="H157" s="44"/>
    </row>
    <row r="158" spans="1:8" s="2" customFormat="1" ht="16.8" customHeight="1">
      <c r="A158" s="41"/>
      <c r="B158" s="44"/>
      <c r="C158" s="345" t="s">
        <v>1059</v>
      </c>
      <c r="D158" s="345" t="s">
        <v>1060</v>
      </c>
      <c r="E158" s="18" t="s">
        <v>269</v>
      </c>
      <c r="F158" s="346">
        <v>115320</v>
      </c>
      <c r="G158" s="41"/>
      <c r="H158" s="44"/>
    </row>
    <row r="159" spans="1:8" s="2" customFormat="1" ht="16.8" customHeight="1">
      <c r="A159" s="41"/>
      <c r="B159" s="44"/>
      <c r="C159" s="345" t="s">
        <v>1064</v>
      </c>
      <c r="D159" s="345" t="s">
        <v>1065</v>
      </c>
      <c r="E159" s="18" t="s">
        <v>269</v>
      </c>
      <c r="F159" s="346">
        <v>961</v>
      </c>
      <c r="G159" s="41"/>
      <c r="H159" s="44"/>
    </row>
    <row r="160" spans="1:8" s="2" customFormat="1" ht="16.8" customHeight="1">
      <c r="A160" s="41"/>
      <c r="B160" s="44"/>
      <c r="C160" s="345" t="s">
        <v>1068</v>
      </c>
      <c r="D160" s="345" t="s">
        <v>1069</v>
      </c>
      <c r="E160" s="18" t="s">
        <v>269</v>
      </c>
      <c r="F160" s="346">
        <v>961</v>
      </c>
      <c r="G160" s="41"/>
      <c r="H160" s="44"/>
    </row>
    <row r="161" spans="1:8" s="2" customFormat="1" ht="16.8" customHeight="1">
      <c r="A161" s="41"/>
      <c r="B161" s="44"/>
      <c r="C161" s="345" t="s">
        <v>1072</v>
      </c>
      <c r="D161" s="345" t="s">
        <v>1073</v>
      </c>
      <c r="E161" s="18" t="s">
        <v>269</v>
      </c>
      <c r="F161" s="346">
        <v>86490</v>
      </c>
      <c r="G161" s="41"/>
      <c r="H161" s="44"/>
    </row>
    <row r="162" spans="1:8" s="2" customFormat="1" ht="16.8" customHeight="1">
      <c r="A162" s="41"/>
      <c r="B162" s="44"/>
      <c r="C162" s="345" t="s">
        <v>1077</v>
      </c>
      <c r="D162" s="345" t="s">
        <v>1078</v>
      </c>
      <c r="E162" s="18" t="s">
        <v>269</v>
      </c>
      <c r="F162" s="346">
        <v>961</v>
      </c>
      <c r="G162" s="41"/>
      <c r="H162" s="44"/>
    </row>
    <row r="163" spans="1:8" s="2" customFormat="1" ht="16.8" customHeight="1">
      <c r="A163" s="41"/>
      <c r="B163" s="44"/>
      <c r="C163" s="341" t="s">
        <v>2724</v>
      </c>
      <c r="D163" s="342" t="s">
        <v>4739</v>
      </c>
      <c r="E163" s="343" t="s">
        <v>269</v>
      </c>
      <c r="F163" s="344">
        <v>3028.48</v>
      </c>
      <c r="G163" s="41"/>
      <c r="H163" s="44"/>
    </row>
    <row r="164" spans="1:8" s="2" customFormat="1" ht="16.8" customHeight="1">
      <c r="A164" s="41"/>
      <c r="B164" s="44"/>
      <c r="C164" s="341" t="s">
        <v>1955</v>
      </c>
      <c r="D164" s="342" t="s">
        <v>1956</v>
      </c>
      <c r="E164" s="343" t="s">
        <v>269</v>
      </c>
      <c r="F164" s="344">
        <v>2999.05</v>
      </c>
      <c r="G164" s="41"/>
      <c r="H164" s="44"/>
    </row>
    <row r="165" spans="1:8" s="2" customFormat="1" ht="16.8" customHeight="1">
      <c r="A165" s="41"/>
      <c r="B165" s="44"/>
      <c r="C165" s="341" t="s">
        <v>2722</v>
      </c>
      <c r="D165" s="342" t="s">
        <v>2721</v>
      </c>
      <c r="E165" s="343" t="s">
        <v>269</v>
      </c>
      <c r="F165" s="344">
        <v>29.43</v>
      </c>
      <c r="G165" s="41"/>
      <c r="H165" s="44"/>
    </row>
    <row r="166" spans="1:8" s="2" customFormat="1" ht="16.8" customHeight="1">
      <c r="A166" s="41"/>
      <c r="B166" s="44"/>
      <c r="C166" s="341" t="s">
        <v>312</v>
      </c>
      <c r="D166" s="342" t="s">
        <v>313</v>
      </c>
      <c r="E166" s="343" t="s">
        <v>269</v>
      </c>
      <c r="F166" s="344">
        <v>302.2</v>
      </c>
      <c r="G166" s="41"/>
      <c r="H166" s="44"/>
    </row>
    <row r="167" spans="1:8" s="2" customFormat="1" ht="16.8" customHeight="1">
      <c r="A167" s="41"/>
      <c r="B167" s="44"/>
      <c r="C167" s="347" t="s">
        <v>4733</v>
      </c>
      <c r="D167" s="41"/>
      <c r="E167" s="41"/>
      <c r="F167" s="41"/>
      <c r="G167" s="41"/>
      <c r="H167" s="44"/>
    </row>
    <row r="168" spans="1:8" s="2" customFormat="1" ht="16.8" customHeight="1">
      <c r="A168" s="41"/>
      <c r="B168" s="44"/>
      <c r="C168" s="345" t="s">
        <v>942</v>
      </c>
      <c r="D168" s="345" t="s">
        <v>943</v>
      </c>
      <c r="E168" s="18" t="s">
        <v>269</v>
      </c>
      <c r="F168" s="346">
        <v>1931.597</v>
      </c>
      <c r="G168" s="41"/>
      <c r="H168" s="44"/>
    </row>
    <row r="169" spans="1:8" s="2" customFormat="1" ht="16.8" customHeight="1">
      <c r="A169" s="41"/>
      <c r="B169" s="44"/>
      <c r="C169" s="341" t="s">
        <v>315</v>
      </c>
      <c r="D169" s="342" t="s">
        <v>316</v>
      </c>
      <c r="E169" s="343" t="s">
        <v>269</v>
      </c>
      <c r="F169" s="344">
        <v>1103.855</v>
      </c>
      <c r="G169" s="41"/>
      <c r="H169" s="44"/>
    </row>
    <row r="170" spans="1:8" s="2" customFormat="1" ht="16.8" customHeight="1">
      <c r="A170" s="41"/>
      <c r="B170" s="44"/>
      <c r="C170" s="345" t="s">
        <v>315</v>
      </c>
      <c r="D170" s="345" t="s">
        <v>940</v>
      </c>
      <c r="E170" s="18" t="s">
        <v>1</v>
      </c>
      <c r="F170" s="346">
        <v>1103.855</v>
      </c>
      <c r="G170" s="41"/>
      <c r="H170" s="44"/>
    </row>
    <row r="171" spans="1:8" s="2" customFormat="1" ht="16.8" customHeight="1">
      <c r="A171" s="41"/>
      <c r="B171" s="44"/>
      <c r="C171" s="347" t="s">
        <v>4733</v>
      </c>
      <c r="D171" s="41"/>
      <c r="E171" s="41"/>
      <c r="F171" s="41"/>
      <c r="G171" s="41"/>
      <c r="H171" s="44"/>
    </row>
    <row r="172" spans="1:8" s="2" customFormat="1" ht="16.8" customHeight="1">
      <c r="A172" s="41"/>
      <c r="B172" s="44"/>
      <c r="C172" s="345" t="s">
        <v>937</v>
      </c>
      <c r="D172" s="345" t="s">
        <v>938</v>
      </c>
      <c r="E172" s="18" t="s">
        <v>269</v>
      </c>
      <c r="F172" s="346">
        <v>1103.855</v>
      </c>
      <c r="G172" s="41"/>
      <c r="H172" s="44"/>
    </row>
    <row r="173" spans="1:8" s="2" customFormat="1" ht="16.8" customHeight="1">
      <c r="A173" s="41"/>
      <c r="B173" s="44"/>
      <c r="C173" s="345" t="s">
        <v>942</v>
      </c>
      <c r="D173" s="345" t="s">
        <v>943</v>
      </c>
      <c r="E173" s="18" t="s">
        <v>269</v>
      </c>
      <c r="F173" s="346">
        <v>1931.597</v>
      </c>
      <c r="G173" s="41"/>
      <c r="H173" s="44"/>
    </row>
    <row r="174" spans="1:8" s="2" customFormat="1" ht="16.8" customHeight="1">
      <c r="A174" s="41"/>
      <c r="B174" s="44"/>
      <c r="C174" s="341" t="s">
        <v>462</v>
      </c>
      <c r="D174" s="342" t="s">
        <v>4740</v>
      </c>
      <c r="E174" s="343" t="s">
        <v>332</v>
      </c>
      <c r="F174" s="344">
        <v>430.27</v>
      </c>
      <c r="G174" s="41"/>
      <c r="H174" s="44"/>
    </row>
    <row r="175" spans="1:8" s="2" customFormat="1" ht="16.8" customHeight="1">
      <c r="A175" s="41"/>
      <c r="B175" s="44"/>
      <c r="C175" s="345" t="s">
        <v>1</v>
      </c>
      <c r="D175" s="345" t="s">
        <v>461</v>
      </c>
      <c r="E175" s="18" t="s">
        <v>1</v>
      </c>
      <c r="F175" s="346">
        <v>0</v>
      </c>
      <c r="G175" s="41"/>
      <c r="H175" s="44"/>
    </row>
    <row r="176" spans="1:8" s="2" customFormat="1" ht="16.8" customHeight="1">
      <c r="A176" s="41"/>
      <c r="B176" s="44"/>
      <c r="C176" s="345" t="s">
        <v>462</v>
      </c>
      <c r="D176" s="345" t="s">
        <v>463</v>
      </c>
      <c r="E176" s="18" t="s">
        <v>1</v>
      </c>
      <c r="F176" s="346">
        <v>430.27</v>
      </c>
      <c r="G176" s="41"/>
      <c r="H176" s="44"/>
    </row>
    <row r="177" spans="1:8" s="2" customFormat="1" ht="16.8" customHeight="1">
      <c r="A177" s="41"/>
      <c r="B177" s="44"/>
      <c r="C177" s="341" t="s">
        <v>318</v>
      </c>
      <c r="D177" s="342" t="s">
        <v>319</v>
      </c>
      <c r="E177" s="343" t="s">
        <v>269</v>
      </c>
      <c r="F177" s="344">
        <v>1931.597</v>
      </c>
      <c r="G177" s="41"/>
      <c r="H177" s="44"/>
    </row>
    <row r="178" spans="1:8" s="2" customFormat="1" ht="16.8" customHeight="1">
      <c r="A178" s="41"/>
      <c r="B178" s="44"/>
      <c r="C178" s="345" t="s">
        <v>318</v>
      </c>
      <c r="D178" s="345" t="s">
        <v>945</v>
      </c>
      <c r="E178" s="18" t="s">
        <v>1</v>
      </c>
      <c r="F178" s="346">
        <v>1931.597</v>
      </c>
      <c r="G178" s="41"/>
      <c r="H178" s="44"/>
    </row>
    <row r="179" spans="1:8" s="2" customFormat="1" ht="16.8" customHeight="1">
      <c r="A179" s="41"/>
      <c r="B179" s="44"/>
      <c r="C179" s="347" t="s">
        <v>4733</v>
      </c>
      <c r="D179" s="41"/>
      <c r="E179" s="41"/>
      <c r="F179" s="41"/>
      <c r="G179" s="41"/>
      <c r="H179" s="44"/>
    </row>
    <row r="180" spans="1:8" s="2" customFormat="1" ht="16.8" customHeight="1">
      <c r="A180" s="41"/>
      <c r="B180" s="44"/>
      <c r="C180" s="345" t="s">
        <v>942</v>
      </c>
      <c r="D180" s="345" t="s">
        <v>943</v>
      </c>
      <c r="E180" s="18" t="s">
        <v>269</v>
      </c>
      <c r="F180" s="346">
        <v>1931.597</v>
      </c>
      <c r="G180" s="41"/>
      <c r="H180" s="44"/>
    </row>
    <row r="181" spans="1:8" s="2" customFormat="1" ht="16.8" customHeight="1">
      <c r="A181" s="41"/>
      <c r="B181" s="44"/>
      <c r="C181" s="345" t="s">
        <v>947</v>
      </c>
      <c r="D181" s="345" t="s">
        <v>948</v>
      </c>
      <c r="E181" s="18" t="s">
        <v>269</v>
      </c>
      <c r="F181" s="346">
        <v>1352.118</v>
      </c>
      <c r="G181" s="41"/>
      <c r="H181" s="44"/>
    </row>
    <row r="182" spans="1:8" s="2" customFormat="1" ht="16.8" customHeight="1">
      <c r="A182" s="41"/>
      <c r="B182" s="44"/>
      <c r="C182" s="345" t="s">
        <v>953</v>
      </c>
      <c r="D182" s="345" t="s">
        <v>954</v>
      </c>
      <c r="E182" s="18" t="s">
        <v>269</v>
      </c>
      <c r="F182" s="346">
        <v>1352.118</v>
      </c>
      <c r="G182" s="41"/>
      <c r="H182" s="44"/>
    </row>
    <row r="183" spans="1:8" s="2" customFormat="1" ht="16.8" customHeight="1">
      <c r="A183" s="41"/>
      <c r="B183" s="44"/>
      <c r="C183" s="345" t="s">
        <v>957</v>
      </c>
      <c r="D183" s="345" t="s">
        <v>958</v>
      </c>
      <c r="E183" s="18" t="s">
        <v>269</v>
      </c>
      <c r="F183" s="346">
        <v>1352.118</v>
      </c>
      <c r="G183" s="41"/>
      <c r="H183" s="44"/>
    </row>
    <row r="184" spans="1:8" s="2" customFormat="1" ht="16.8" customHeight="1">
      <c r="A184" s="41"/>
      <c r="B184" s="44"/>
      <c r="C184" s="341" t="s">
        <v>321</v>
      </c>
      <c r="D184" s="342" t="s">
        <v>322</v>
      </c>
      <c r="E184" s="343" t="s">
        <v>307</v>
      </c>
      <c r="F184" s="344">
        <v>144.94</v>
      </c>
      <c r="G184" s="41"/>
      <c r="H184" s="44"/>
    </row>
    <row r="185" spans="1:8" s="2" customFormat="1" ht="16.8" customHeight="1">
      <c r="A185" s="41"/>
      <c r="B185" s="44"/>
      <c r="C185" s="345" t="s">
        <v>1</v>
      </c>
      <c r="D185" s="345" t="s">
        <v>638</v>
      </c>
      <c r="E185" s="18" t="s">
        <v>1</v>
      </c>
      <c r="F185" s="346">
        <v>0</v>
      </c>
      <c r="G185" s="41"/>
      <c r="H185" s="44"/>
    </row>
    <row r="186" spans="1:8" s="2" customFormat="1" ht="16.8" customHeight="1">
      <c r="A186" s="41"/>
      <c r="B186" s="44"/>
      <c r="C186" s="345" t="s">
        <v>1</v>
      </c>
      <c r="D186" s="345" t="s">
        <v>983</v>
      </c>
      <c r="E186" s="18" t="s">
        <v>1</v>
      </c>
      <c r="F186" s="346">
        <v>14.42</v>
      </c>
      <c r="G186" s="41"/>
      <c r="H186" s="44"/>
    </row>
    <row r="187" spans="1:8" s="2" customFormat="1" ht="16.8" customHeight="1">
      <c r="A187" s="41"/>
      <c r="B187" s="44"/>
      <c r="C187" s="345" t="s">
        <v>1</v>
      </c>
      <c r="D187" s="345" t="s">
        <v>640</v>
      </c>
      <c r="E187" s="18" t="s">
        <v>1</v>
      </c>
      <c r="F187" s="346">
        <v>0</v>
      </c>
      <c r="G187" s="41"/>
      <c r="H187" s="44"/>
    </row>
    <row r="188" spans="1:8" s="2" customFormat="1" ht="12">
      <c r="A188" s="41"/>
      <c r="B188" s="44"/>
      <c r="C188" s="345" t="s">
        <v>1</v>
      </c>
      <c r="D188" s="345" t="s">
        <v>984</v>
      </c>
      <c r="E188" s="18" t="s">
        <v>1</v>
      </c>
      <c r="F188" s="346">
        <v>110.52</v>
      </c>
      <c r="G188" s="41"/>
      <c r="H188" s="44"/>
    </row>
    <row r="189" spans="1:8" s="2" customFormat="1" ht="16.8" customHeight="1">
      <c r="A189" s="41"/>
      <c r="B189" s="44"/>
      <c r="C189" s="345" t="s">
        <v>1</v>
      </c>
      <c r="D189" s="345" t="s">
        <v>985</v>
      </c>
      <c r="E189" s="18" t="s">
        <v>1</v>
      </c>
      <c r="F189" s="346">
        <v>0</v>
      </c>
      <c r="G189" s="41"/>
      <c r="H189" s="44"/>
    </row>
    <row r="190" spans="1:8" s="2" customFormat="1" ht="16.8" customHeight="1">
      <c r="A190" s="41"/>
      <c r="B190" s="44"/>
      <c r="C190" s="345" t="s">
        <v>1</v>
      </c>
      <c r="D190" s="345" t="s">
        <v>986</v>
      </c>
      <c r="E190" s="18" t="s">
        <v>1</v>
      </c>
      <c r="F190" s="346">
        <v>20</v>
      </c>
      <c r="G190" s="41"/>
      <c r="H190" s="44"/>
    </row>
    <row r="191" spans="1:8" s="2" customFormat="1" ht="16.8" customHeight="1">
      <c r="A191" s="41"/>
      <c r="B191" s="44"/>
      <c r="C191" s="345" t="s">
        <v>321</v>
      </c>
      <c r="D191" s="345" t="s">
        <v>438</v>
      </c>
      <c r="E191" s="18" t="s">
        <v>1</v>
      </c>
      <c r="F191" s="346">
        <v>144.94</v>
      </c>
      <c r="G191" s="41"/>
      <c r="H191" s="44"/>
    </row>
    <row r="192" spans="1:8" s="2" customFormat="1" ht="16.8" customHeight="1">
      <c r="A192" s="41"/>
      <c r="B192" s="44"/>
      <c r="C192" s="347" t="s">
        <v>4733</v>
      </c>
      <c r="D192" s="41"/>
      <c r="E192" s="41"/>
      <c r="F192" s="41"/>
      <c r="G192" s="41"/>
      <c r="H192" s="44"/>
    </row>
    <row r="193" spans="1:8" s="2" customFormat="1" ht="16.8" customHeight="1">
      <c r="A193" s="41"/>
      <c r="B193" s="44"/>
      <c r="C193" s="345" t="s">
        <v>980</v>
      </c>
      <c r="D193" s="345" t="s">
        <v>981</v>
      </c>
      <c r="E193" s="18" t="s">
        <v>269</v>
      </c>
      <c r="F193" s="346">
        <v>144.94</v>
      </c>
      <c r="G193" s="41"/>
      <c r="H193" s="44"/>
    </row>
    <row r="194" spans="1:8" s="2" customFormat="1" ht="12">
      <c r="A194" s="41"/>
      <c r="B194" s="44"/>
      <c r="C194" s="345" t="s">
        <v>961</v>
      </c>
      <c r="D194" s="345" t="s">
        <v>962</v>
      </c>
      <c r="E194" s="18" t="s">
        <v>269</v>
      </c>
      <c r="F194" s="346">
        <v>144.94</v>
      </c>
      <c r="G194" s="41"/>
      <c r="H194" s="44"/>
    </row>
    <row r="195" spans="1:8" s="2" customFormat="1" ht="16.8" customHeight="1">
      <c r="A195" s="41"/>
      <c r="B195" s="44"/>
      <c r="C195" s="345" t="s">
        <v>989</v>
      </c>
      <c r="D195" s="345" t="s">
        <v>990</v>
      </c>
      <c r="E195" s="18" t="s">
        <v>307</v>
      </c>
      <c r="F195" s="346">
        <v>101.458</v>
      </c>
      <c r="G195" s="41"/>
      <c r="H195" s="44"/>
    </row>
    <row r="196" spans="1:8" s="2" customFormat="1" ht="16.8" customHeight="1">
      <c r="A196" s="41"/>
      <c r="B196" s="44"/>
      <c r="C196" s="345" t="s">
        <v>1000</v>
      </c>
      <c r="D196" s="345" t="s">
        <v>1001</v>
      </c>
      <c r="E196" s="18" t="s">
        <v>307</v>
      </c>
      <c r="F196" s="346">
        <v>101.458</v>
      </c>
      <c r="G196" s="41"/>
      <c r="H196" s="44"/>
    </row>
    <row r="197" spans="1:8" s="2" customFormat="1" ht="16.8" customHeight="1">
      <c r="A197" s="41"/>
      <c r="B197" s="44"/>
      <c r="C197" s="345" t="s">
        <v>1009</v>
      </c>
      <c r="D197" s="345" t="s">
        <v>1010</v>
      </c>
      <c r="E197" s="18" t="s">
        <v>269</v>
      </c>
      <c r="F197" s="346">
        <v>840.692</v>
      </c>
      <c r="G197" s="41"/>
      <c r="H197" s="44"/>
    </row>
    <row r="198" spans="1:8" s="2" customFormat="1" ht="16.8" customHeight="1">
      <c r="A198" s="41"/>
      <c r="B198" s="44"/>
      <c r="C198" s="345" t="s">
        <v>1004</v>
      </c>
      <c r="D198" s="345" t="s">
        <v>1005</v>
      </c>
      <c r="E198" s="18" t="s">
        <v>307</v>
      </c>
      <c r="F198" s="346">
        <v>101.458</v>
      </c>
      <c r="G198" s="41"/>
      <c r="H198" s="44"/>
    </row>
    <row r="199" spans="1:8" s="2" customFormat="1" ht="16.8" customHeight="1">
      <c r="A199" s="41"/>
      <c r="B199" s="44"/>
      <c r="C199" s="345" t="s">
        <v>994</v>
      </c>
      <c r="D199" s="345" t="s">
        <v>995</v>
      </c>
      <c r="E199" s="18" t="s">
        <v>307</v>
      </c>
      <c r="F199" s="346">
        <v>115.952</v>
      </c>
      <c r="G199" s="41"/>
      <c r="H199" s="44"/>
    </row>
    <row r="200" spans="1:8" s="2" customFormat="1" ht="16.8" customHeight="1">
      <c r="A200" s="41"/>
      <c r="B200" s="44"/>
      <c r="C200" s="345" t="s">
        <v>1032</v>
      </c>
      <c r="D200" s="345" t="s">
        <v>1033</v>
      </c>
      <c r="E200" s="18" t="s">
        <v>269</v>
      </c>
      <c r="F200" s="346">
        <v>899.477</v>
      </c>
      <c r="G200" s="41"/>
      <c r="H200" s="44"/>
    </row>
    <row r="201" spans="1:8" s="2" customFormat="1" ht="16.8" customHeight="1">
      <c r="A201" s="41"/>
      <c r="B201" s="44"/>
      <c r="C201" s="341" t="s">
        <v>972</v>
      </c>
      <c r="D201" s="342" t="s">
        <v>4741</v>
      </c>
      <c r="E201" s="343" t="s">
        <v>269</v>
      </c>
      <c r="F201" s="344">
        <v>244.823</v>
      </c>
      <c r="G201" s="41"/>
      <c r="H201" s="44"/>
    </row>
    <row r="202" spans="1:8" s="2" customFormat="1" ht="16.8" customHeight="1">
      <c r="A202" s="41"/>
      <c r="B202" s="44"/>
      <c r="C202" s="345" t="s">
        <v>1</v>
      </c>
      <c r="D202" s="345" t="s">
        <v>968</v>
      </c>
      <c r="E202" s="18" t="s">
        <v>1</v>
      </c>
      <c r="F202" s="346">
        <v>5.967</v>
      </c>
      <c r="G202" s="41"/>
      <c r="H202" s="44"/>
    </row>
    <row r="203" spans="1:8" s="2" customFormat="1" ht="16.8" customHeight="1">
      <c r="A203" s="41"/>
      <c r="B203" s="44"/>
      <c r="C203" s="345" t="s">
        <v>1</v>
      </c>
      <c r="D203" s="345" t="s">
        <v>969</v>
      </c>
      <c r="E203" s="18" t="s">
        <v>1</v>
      </c>
      <c r="F203" s="346">
        <v>189.856</v>
      </c>
      <c r="G203" s="41"/>
      <c r="H203" s="44"/>
    </row>
    <row r="204" spans="1:8" s="2" customFormat="1" ht="16.8" customHeight="1">
      <c r="A204" s="41"/>
      <c r="B204" s="44"/>
      <c r="C204" s="345" t="s">
        <v>1</v>
      </c>
      <c r="D204" s="345" t="s">
        <v>970</v>
      </c>
      <c r="E204" s="18" t="s">
        <v>1</v>
      </c>
      <c r="F204" s="346">
        <v>45</v>
      </c>
      <c r="G204" s="41"/>
      <c r="H204" s="44"/>
    </row>
    <row r="205" spans="1:8" s="2" customFormat="1" ht="16.8" customHeight="1">
      <c r="A205" s="41"/>
      <c r="B205" s="44"/>
      <c r="C205" s="345" t="s">
        <v>1</v>
      </c>
      <c r="D205" s="345" t="s">
        <v>971</v>
      </c>
      <c r="E205" s="18" t="s">
        <v>1</v>
      </c>
      <c r="F205" s="346">
        <v>4</v>
      </c>
      <c r="G205" s="41"/>
      <c r="H205" s="44"/>
    </row>
    <row r="206" spans="1:8" s="2" customFormat="1" ht="16.8" customHeight="1">
      <c r="A206" s="41"/>
      <c r="B206" s="44"/>
      <c r="C206" s="345" t="s">
        <v>972</v>
      </c>
      <c r="D206" s="345" t="s">
        <v>438</v>
      </c>
      <c r="E206" s="18" t="s">
        <v>1</v>
      </c>
      <c r="F206" s="346">
        <v>244.823</v>
      </c>
      <c r="G206" s="41"/>
      <c r="H206" s="44"/>
    </row>
    <row r="207" spans="1:8" s="2" customFormat="1" ht="16.8" customHeight="1">
      <c r="A207" s="41"/>
      <c r="B207" s="44"/>
      <c r="C207" s="341" t="s">
        <v>2344</v>
      </c>
      <c r="D207" s="342" t="s">
        <v>4742</v>
      </c>
      <c r="E207" s="343" t="s">
        <v>307</v>
      </c>
      <c r="F207" s="344">
        <v>26.875</v>
      </c>
      <c r="G207" s="41"/>
      <c r="H207" s="44"/>
    </row>
    <row r="208" spans="1:8" s="2" customFormat="1" ht="16.8" customHeight="1">
      <c r="A208" s="41"/>
      <c r="B208" s="44"/>
      <c r="C208" s="341" t="s">
        <v>4743</v>
      </c>
      <c r="D208" s="342" t="s">
        <v>4744</v>
      </c>
      <c r="E208" s="343" t="s">
        <v>307</v>
      </c>
      <c r="F208" s="344">
        <v>33.405</v>
      </c>
      <c r="G208" s="41"/>
      <c r="H208" s="44"/>
    </row>
    <row r="209" spans="1:8" s="2" customFormat="1" ht="16.8" customHeight="1">
      <c r="A209" s="41"/>
      <c r="B209" s="44"/>
      <c r="C209" s="341" t="s">
        <v>396</v>
      </c>
      <c r="D209" s="342" t="s">
        <v>397</v>
      </c>
      <c r="E209" s="343" t="s">
        <v>269</v>
      </c>
      <c r="F209" s="344">
        <v>73.835</v>
      </c>
      <c r="G209" s="41"/>
      <c r="H209" s="44"/>
    </row>
    <row r="210" spans="1:8" s="2" customFormat="1" ht="16.8" customHeight="1">
      <c r="A210" s="41"/>
      <c r="B210" s="44"/>
      <c r="C210" s="345" t="s">
        <v>1</v>
      </c>
      <c r="D210" s="345" t="s">
        <v>1739</v>
      </c>
      <c r="E210" s="18" t="s">
        <v>1</v>
      </c>
      <c r="F210" s="346">
        <v>0</v>
      </c>
      <c r="G210" s="41"/>
      <c r="H210" s="44"/>
    </row>
    <row r="211" spans="1:8" s="2" customFormat="1" ht="16.8" customHeight="1">
      <c r="A211" s="41"/>
      <c r="B211" s="44"/>
      <c r="C211" s="345" t="s">
        <v>1</v>
      </c>
      <c r="D211" s="345" t="s">
        <v>1740</v>
      </c>
      <c r="E211" s="18" t="s">
        <v>1</v>
      </c>
      <c r="F211" s="346">
        <v>0</v>
      </c>
      <c r="G211" s="41"/>
      <c r="H211" s="44"/>
    </row>
    <row r="212" spans="1:8" s="2" customFormat="1" ht="16.8" customHeight="1">
      <c r="A212" s="41"/>
      <c r="B212" s="44"/>
      <c r="C212" s="345" t="s">
        <v>1</v>
      </c>
      <c r="D212" s="345" t="s">
        <v>1741</v>
      </c>
      <c r="E212" s="18" t="s">
        <v>1</v>
      </c>
      <c r="F212" s="346">
        <v>8.64</v>
      </c>
      <c r="G212" s="41"/>
      <c r="H212" s="44"/>
    </row>
    <row r="213" spans="1:8" s="2" customFormat="1" ht="16.8" customHeight="1">
      <c r="A213" s="41"/>
      <c r="B213" s="44"/>
      <c r="C213" s="345" t="s">
        <v>1</v>
      </c>
      <c r="D213" s="345" t="s">
        <v>1742</v>
      </c>
      <c r="E213" s="18" t="s">
        <v>1</v>
      </c>
      <c r="F213" s="346">
        <v>0</v>
      </c>
      <c r="G213" s="41"/>
      <c r="H213" s="44"/>
    </row>
    <row r="214" spans="1:8" s="2" customFormat="1" ht="16.8" customHeight="1">
      <c r="A214" s="41"/>
      <c r="B214" s="44"/>
      <c r="C214" s="345" t="s">
        <v>1</v>
      </c>
      <c r="D214" s="345" t="s">
        <v>1743</v>
      </c>
      <c r="E214" s="18" t="s">
        <v>1</v>
      </c>
      <c r="F214" s="346">
        <v>33.875</v>
      </c>
      <c r="G214" s="41"/>
      <c r="H214" s="44"/>
    </row>
    <row r="215" spans="1:8" s="2" customFormat="1" ht="16.8" customHeight="1">
      <c r="A215" s="41"/>
      <c r="B215" s="44"/>
      <c r="C215" s="345" t="s">
        <v>1</v>
      </c>
      <c r="D215" s="345" t="s">
        <v>1123</v>
      </c>
      <c r="E215" s="18" t="s">
        <v>1</v>
      </c>
      <c r="F215" s="346">
        <v>0</v>
      </c>
      <c r="G215" s="41"/>
      <c r="H215" s="44"/>
    </row>
    <row r="216" spans="1:8" s="2" customFormat="1" ht="16.8" customHeight="1">
      <c r="A216" s="41"/>
      <c r="B216" s="44"/>
      <c r="C216" s="345" t="s">
        <v>1</v>
      </c>
      <c r="D216" s="345" t="s">
        <v>1744</v>
      </c>
      <c r="E216" s="18" t="s">
        <v>1</v>
      </c>
      <c r="F216" s="346">
        <v>31.32</v>
      </c>
      <c r="G216" s="41"/>
      <c r="H216" s="44"/>
    </row>
    <row r="217" spans="1:8" s="2" customFormat="1" ht="16.8" customHeight="1">
      <c r="A217" s="41"/>
      <c r="B217" s="44"/>
      <c r="C217" s="345" t="s">
        <v>396</v>
      </c>
      <c r="D217" s="345" t="s">
        <v>438</v>
      </c>
      <c r="E217" s="18" t="s">
        <v>1</v>
      </c>
      <c r="F217" s="346">
        <v>73.835</v>
      </c>
      <c r="G217" s="41"/>
      <c r="H217" s="44"/>
    </row>
    <row r="218" spans="1:8" s="2" customFormat="1" ht="16.8" customHeight="1">
      <c r="A218" s="41"/>
      <c r="B218" s="44"/>
      <c r="C218" s="347" t="s">
        <v>4733</v>
      </c>
      <c r="D218" s="41"/>
      <c r="E218" s="41"/>
      <c r="F218" s="41"/>
      <c r="G218" s="41"/>
      <c r="H218" s="44"/>
    </row>
    <row r="219" spans="1:8" s="2" customFormat="1" ht="16.8" customHeight="1">
      <c r="A219" s="41"/>
      <c r="B219" s="44"/>
      <c r="C219" s="345" t="s">
        <v>1736</v>
      </c>
      <c r="D219" s="345" t="s">
        <v>1737</v>
      </c>
      <c r="E219" s="18" t="s">
        <v>269</v>
      </c>
      <c r="F219" s="346">
        <v>73.835</v>
      </c>
      <c r="G219" s="41"/>
      <c r="H219" s="44"/>
    </row>
    <row r="220" spans="1:8" s="2" customFormat="1" ht="12">
      <c r="A220" s="41"/>
      <c r="B220" s="44"/>
      <c r="C220" s="345" t="s">
        <v>1647</v>
      </c>
      <c r="D220" s="345" t="s">
        <v>1648</v>
      </c>
      <c r="E220" s="18" t="s">
        <v>269</v>
      </c>
      <c r="F220" s="346">
        <v>444.485</v>
      </c>
      <c r="G220" s="41"/>
      <c r="H220" s="44"/>
    </row>
    <row r="221" spans="1:8" s="2" customFormat="1" ht="16.8" customHeight="1">
      <c r="A221" s="41"/>
      <c r="B221" s="44"/>
      <c r="C221" s="341" t="s">
        <v>1689</v>
      </c>
      <c r="D221" s="342" t="s">
        <v>4745</v>
      </c>
      <c r="E221" s="343" t="s">
        <v>269</v>
      </c>
      <c r="F221" s="344">
        <v>335.094</v>
      </c>
      <c r="G221" s="41"/>
      <c r="H221" s="44"/>
    </row>
    <row r="222" spans="1:8" s="2" customFormat="1" ht="16.8" customHeight="1">
      <c r="A222" s="41"/>
      <c r="B222" s="44"/>
      <c r="C222" s="345" t="s">
        <v>1</v>
      </c>
      <c r="D222" s="345" t="s">
        <v>1542</v>
      </c>
      <c r="E222" s="18" t="s">
        <v>1</v>
      </c>
      <c r="F222" s="346">
        <v>0</v>
      </c>
      <c r="G222" s="41"/>
      <c r="H222" s="44"/>
    </row>
    <row r="223" spans="1:8" s="2" customFormat="1" ht="16.8" customHeight="1">
      <c r="A223" s="41"/>
      <c r="B223" s="44"/>
      <c r="C223" s="345" t="s">
        <v>1</v>
      </c>
      <c r="D223" s="345" t="s">
        <v>1684</v>
      </c>
      <c r="E223" s="18" t="s">
        <v>1</v>
      </c>
      <c r="F223" s="346">
        <v>168.75</v>
      </c>
      <c r="G223" s="41"/>
      <c r="H223" s="44"/>
    </row>
    <row r="224" spans="1:8" s="2" customFormat="1" ht="16.8" customHeight="1">
      <c r="A224" s="41"/>
      <c r="B224" s="44"/>
      <c r="C224" s="345" t="s">
        <v>1</v>
      </c>
      <c r="D224" s="345" t="s">
        <v>1684</v>
      </c>
      <c r="E224" s="18" t="s">
        <v>1</v>
      </c>
      <c r="F224" s="346">
        <v>168.75</v>
      </c>
      <c r="G224" s="41"/>
      <c r="H224" s="44"/>
    </row>
    <row r="225" spans="1:8" s="2" customFormat="1" ht="16.8" customHeight="1">
      <c r="A225" s="41"/>
      <c r="B225" s="44"/>
      <c r="C225" s="345" t="s">
        <v>1</v>
      </c>
      <c r="D225" s="345" t="s">
        <v>1685</v>
      </c>
      <c r="E225" s="18" t="s">
        <v>1</v>
      </c>
      <c r="F225" s="346">
        <v>70.924</v>
      </c>
      <c r="G225" s="41"/>
      <c r="H225" s="44"/>
    </row>
    <row r="226" spans="1:8" s="2" customFormat="1" ht="16.8" customHeight="1">
      <c r="A226" s="41"/>
      <c r="B226" s="44"/>
      <c r="C226" s="345" t="s">
        <v>1</v>
      </c>
      <c r="D226" s="345" t="s">
        <v>563</v>
      </c>
      <c r="E226" s="18" t="s">
        <v>1</v>
      </c>
      <c r="F226" s="346">
        <v>0</v>
      </c>
      <c r="G226" s="41"/>
      <c r="H226" s="44"/>
    </row>
    <row r="227" spans="1:8" s="2" customFormat="1" ht="16.8" customHeight="1">
      <c r="A227" s="41"/>
      <c r="B227" s="44"/>
      <c r="C227" s="345" t="s">
        <v>1</v>
      </c>
      <c r="D227" s="345" t="s">
        <v>1686</v>
      </c>
      <c r="E227" s="18" t="s">
        <v>1</v>
      </c>
      <c r="F227" s="346">
        <v>-56.7</v>
      </c>
      <c r="G227" s="41"/>
      <c r="H227" s="44"/>
    </row>
    <row r="228" spans="1:8" s="2" customFormat="1" ht="16.8" customHeight="1">
      <c r="A228" s="41"/>
      <c r="B228" s="44"/>
      <c r="C228" s="345" t="s">
        <v>1</v>
      </c>
      <c r="D228" s="345" t="s">
        <v>1687</v>
      </c>
      <c r="E228" s="18" t="s">
        <v>1</v>
      </c>
      <c r="F228" s="346">
        <v>0</v>
      </c>
      <c r="G228" s="41"/>
      <c r="H228" s="44"/>
    </row>
    <row r="229" spans="1:8" s="2" customFormat="1" ht="16.8" customHeight="1">
      <c r="A229" s="41"/>
      <c r="B229" s="44"/>
      <c r="C229" s="345" t="s">
        <v>1</v>
      </c>
      <c r="D229" s="345" t="s">
        <v>1688</v>
      </c>
      <c r="E229" s="18" t="s">
        <v>1</v>
      </c>
      <c r="F229" s="346">
        <v>-16.63</v>
      </c>
      <c r="G229" s="41"/>
      <c r="H229" s="44"/>
    </row>
    <row r="230" spans="1:8" s="2" customFormat="1" ht="16.8" customHeight="1">
      <c r="A230" s="41"/>
      <c r="B230" s="44"/>
      <c r="C230" s="345" t="s">
        <v>1689</v>
      </c>
      <c r="D230" s="345" t="s">
        <v>438</v>
      </c>
      <c r="E230" s="18" t="s">
        <v>1</v>
      </c>
      <c r="F230" s="346">
        <v>335.094</v>
      </c>
      <c r="G230" s="41"/>
      <c r="H230" s="44"/>
    </row>
    <row r="231" spans="1:8" s="2" customFormat="1" ht="16.8" customHeight="1">
      <c r="A231" s="41"/>
      <c r="B231" s="44"/>
      <c r="C231" s="341" t="s">
        <v>1962</v>
      </c>
      <c r="D231" s="342" t="s">
        <v>1963</v>
      </c>
      <c r="E231" s="343" t="s">
        <v>269</v>
      </c>
      <c r="F231" s="344">
        <v>754.696</v>
      </c>
      <c r="G231" s="41"/>
      <c r="H231" s="44"/>
    </row>
    <row r="232" spans="1:8" s="2" customFormat="1" ht="16.8" customHeight="1">
      <c r="A232" s="41"/>
      <c r="B232" s="44"/>
      <c r="C232" s="341" t="s">
        <v>2568</v>
      </c>
      <c r="D232" s="342" t="s">
        <v>1972</v>
      </c>
      <c r="E232" s="343" t="s">
        <v>269</v>
      </c>
      <c r="F232" s="344">
        <v>975.71</v>
      </c>
      <c r="G232" s="41"/>
      <c r="H232" s="44"/>
    </row>
    <row r="233" spans="1:8" s="2" customFormat="1" ht="16.8" customHeight="1">
      <c r="A233" s="41"/>
      <c r="B233" s="44"/>
      <c r="C233" s="341" t="s">
        <v>4746</v>
      </c>
      <c r="D233" s="342" t="s">
        <v>4747</v>
      </c>
      <c r="E233" s="343" t="s">
        <v>269</v>
      </c>
      <c r="F233" s="344">
        <v>60</v>
      </c>
      <c r="G233" s="41"/>
      <c r="H233" s="44"/>
    </row>
    <row r="234" spans="1:8" s="2" customFormat="1" ht="16.8" customHeight="1">
      <c r="A234" s="41"/>
      <c r="B234" s="44"/>
      <c r="C234" s="345" t="s">
        <v>1</v>
      </c>
      <c r="D234" s="345" t="s">
        <v>4748</v>
      </c>
      <c r="E234" s="18" t="s">
        <v>1</v>
      </c>
      <c r="F234" s="346">
        <v>0</v>
      </c>
      <c r="G234" s="41"/>
      <c r="H234" s="44"/>
    </row>
    <row r="235" spans="1:8" s="2" customFormat="1" ht="16.8" customHeight="1">
      <c r="A235" s="41"/>
      <c r="B235" s="44"/>
      <c r="C235" s="345" t="s">
        <v>1</v>
      </c>
      <c r="D235" s="345" t="s">
        <v>4749</v>
      </c>
      <c r="E235" s="18" t="s">
        <v>1</v>
      </c>
      <c r="F235" s="346">
        <v>0</v>
      </c>
      <c r="G235" s="41"/>
      <c r="H235" s="44"/>
    </row>
    <row r="236" spans="1:8" s="2" customFormat="1" ht="16.8" customHeight="1">
      <c r="A236" s="41"/>
      <c r="B236" s="44"/>
      <c r="C236" s="345" t="s">
        <v>1</v>
      </c>
      <c r="D236" s="345" t="s">
        <v>4750</v>
      </c>
      <c r="E236" s="18" t="s">
        <v>1</v>
      </c>
      <c r="F236" s="346">
        <v>0</v>
      </c>
      <c r="G236" s="41"/>
      <c r="H236" s="44"/>
    </row>
    <row r="237" spans="1:8" s="2" customFormat="1" ht="16.8" customHeight="1">
      <c r="A237" s="41"/>
      <c r="B237" s="44"/>
      <c r="C237" s="345" t="s">
        <v>1</v>
      </c>
      <c r="D237" s="345" t="s">
        <v>4751</v>
      </c>
      <c r="E237" s="18" t="s">
        <v>1</v>
      </c>
      <c r="F237" s="346">
        <v>0</v>
      </c>
      <c r="G237" s="41"/>
      <c r="H237" s="44"/>
    </row>
    <row r="238" spans="1:8" s="2" customFormat="1" ht="16.8" customHeight="1">
      <c r="A238" s="41"/>
      <c r="B238" s="44"/>
      <c r="C238" s="345" t="s">
        <v>1</v>
      </c>
      <c r="D238" s="345" t="s">
        <v>4752</v>
      </c>
      <c r="E238" s="18" t="s">
        <v>1</v>
      </c>
      <c r="F238" s="346">
        <v>0</v>
      </c>
      <c r="G238" s="41"/>
      <c r="H238" s="44"/>
    </row>
    <row r="239" spans="1:8" s="2" customFormat="1" ht="16.8" customHeight="1">
      <c r="A239" s="41"/>
      <c r="B239" s="44"/>
      <c r="C239" s="345" t="s">
        <v>1</v>
      </c>
      <c r="D239" s="345" t="s">
        <v>4753</v>
      </c>
      <c r="E239" s="18" t="s">
        <v>1</v>
      </c>
      <c r="F239" s="346">
        <v>0</v>
      </c>
      <c r="G239" s="41"/>
      <c r="H239" s="44"/>
    </row>
    <row r="240" spans="1:8" s="2" customFormat="1" ht="16.8" customHeight="1">
      <c r="A240" s="41"/>
      <c r="B240" s="44"/>
      <c r="C240" s="345" t="s">
        <v>1</v>
      </c>
      <c r="D240" s="345" t="s">
        <v>4754</v>
      </c>
      <c r="E240" s="18" t="s">
        <v>1</v>
      </c>
      <c r="F240" s="346">
        <v>0</v>
      </c>
      <c r="G240" s="41"/>
      <c r="H240" s="44"/>
    </row>
    <row r="241" spans="1:8" s="2" customFormat="1" ht="16.8" customHeight="1">
      <c r="A241" s="41"/>
      <c r="B241" s="44"/>
      <c r="C241" s="345" t="s">
        <v>1</v>
      </c>
      <c r="D241" s="345" t="s">
        <v>4755</v>
      </c>
      <c r="E241" s="18" t="s">
        <v>1</v>
      </c>
      <c r="F241" s="346">
        <v>0</v>
      </c>
      <c r="G241" s="41"/>
      <c r="H241" s="44"/>
    </row>
    <row r="242" spans="1:8" s="2" customFormat="1" ht="16.8" customHeight="1">
      <c r="A242" s="41"/>
      <c r="B242" s="44"/>
      <c r="C242" s="345" t="s">
        <v>1</v>
      </c>
      <c r="D242" s="345" t="s">
        <v>4756</v>
      </c>
      <c r="E242" s="18" t="s">
        <v>1</v>
      </c>
      <c r="F242" s="346">
        <v>0</v>
      </c>
      <c r="G242" s="41"/>
      <c r="H242" s="44"/>
    </row>
    <row r="243" spans="1:8" s="2" customFormat="1" ht="16.8" customHeight="1">
      <c r="A243" s="41"/>
      <c r="B243" s="44"/>
      <c r="C243" s="345" t="s">
        <v>1</v>
      </c>
      <c r="D243" s="345" t="s">
        <v>4757</v>
      </c>
      <c r="E243" s="18" t="s">
        <v>1</v>
      </c>
      <c r="F243" s="346">
        <v>0</v>
      </c>
      <c r="G243" s="41"/>
      <c r="H243" s="44"/>
    </row>
    <row r="244" spans="1:8" s="2" customFormat="1" ht="16.8" customHeight="1">
      <c r="A244" s="41"/>
      <c r="B244" s="44"/>
      <c r="C244" s="345" t="s">
        <v>1</v>
      </c>
      <c r="D244" s="345" t="s">
        <v>4758</v>
      </c>
      <c r="E244" s="18" t="s">
        <v>1</v>
      </c>
      <c r="F244" s="346">
        <v>0</v>
      </c>
      <c r="G244" s="41"/>
      <c r="H244" s="44"/>
    </row>
    <row r="245" spans="1:8" s="2" customFormat="1" ht="16.8" customHeight="1">
      <c r="A245" s="41"/>
      <c r="B245" s="44"/>
      <c r="C245" s="345" t="s">
        <v>4746</v>
      </c>
      <c r="D245" s="345" t="s">
        <v>817</v>
      </c>
      <c r="E245" s="18" t="s">
        <v>1</v>
      </c>
      <c r="F245" s="346">
        <v>60</v>
      </c>
      <c r="G245" s="41"/>
      <c r="H245" s="44"/>
    </row>
    <row r="246" spans="1:8" s="2" customFormat="1" ht="16.8" customHeight="1">
      <c r="A246" s="41"/>
      <c r="B246" s="44"/>
      <c r="C246" s="341" t="s">
        <v>324</v>
      </c>
      <c r="D246" s="342" t="s">
        <v>325</v>
      </c>
      <c r="E246" s="343" t="s">
        <v>269</v>
      </c>
      <c r="F246" s="344">
        <v>422.399</v>
      </c>
      <c r="G246" s="41"/>
      <c r="H246" s="44"/>
    </row>
    <row r="247" spans="1:8" s="2" customFormat="1" ht="16.8" customHeight="1">
      <c r="A247" s="41"/>
      <c r="B247" s="44"/>
      <c r="C247" s="345" t="s">
        <v>1</v>
      </c>
      <c r="D247" s="345" t="s">
        <v>653</v>
      </c>
      <c r="E247" s="18" t="s">
        <v>1</v>
      </c>
      <c r="F247" s="346">
        <v>0</v>
      </c>
      <c r="G247" s="41"/>
      <c r="H247" s="44"/>
    </row>
    <row r="248" spans="1:8" s="2" customFormat="1" ht="16.8" customHeight="1">
      <c r="A248" s="41"/>
      <c r="B248" s="44"/>
      <c r="C248" s="345" t="s">
        <v>1</v>
      </c>
      <c r="D248" s="345" t="s">
        <v>654</v>
      </c>
      <c r="E248" s="18" t="s">
        <v>1</v>
      </c>
      <c r="F248" s="346">
        <v>29.344</v>
      </c>
      <c r="G248" s="41"/>
      <c r="H248" s="44"/>
    </row>
    <row r="249" spans="1:8" s="2" customFormat="1" ht="16.8" customHeight="1">
      <c r="A249" s="41"/>
      <c r="B249" s="44"/>
      <c r="C249" s="345" t="s">
        <v>1</v>
      </c>
      <c r="D249" s="345" t="s">
        <v>655</v>
      </c>
      <c r="E249" s="18" t="s">
        <v>1</v>
      </c>
      <c r="F249" s="346">
        <v>0</v>
      </c>
      <c r="G249" s="41"/>
      <c r="H249" s="44"/>
    </row>
    <row r="250" spans="1:8" s="2" customFormat="1" ht="16.8" customHeight="1">
      <c r="A250" s="41"/>
      <c r="B250" s="44"/>
      <c r="C250" s="345" t="s">
        <v>1</v>
      </c>
      <c r="D250" s="345" t="s">
        <v>656</v>
      </c>
      <c r="E250" s="18" t="s">
        <v>1</v>
      </c>
      <c r="F250" s="346">
        <v>8.55</v>
      </c>
      <c r="G250" s="41"/>
      <c r="H250" s="44"/>
    </row>
    <row r="251" spans="1:8" s="2" customFormat="1" ht="16.8" customHeight="1">
      <c r="A251" s="41"/>
      <c r="B251" s="44"/>
      <c r="C251" s="345" t="s">
        <v>1</v>
      </c>
      <c r="D251" s="345" t="s">
        <v>657</v>
      </c>
      <c r="E251" s="18" t="s">
        <v>1</v>
      </c>
      <c r="F251" s="346">
        <v>5.625</v>
      </c>
      <c r="G251" s="41"/>
      <c r="H251" s="44"/>
    </row>
    <row r="252" spans="1:8" s="2" customFormat="1" ht="16.8" customHeight="1">
      <c r="A252" s="41"/>
      <c r="B252" s="44"/>
      <c r="C252" s="345" t="s">
        <v>1</v>
      </c>
      <c r="D252" s="345" t="s">
        <v>658</v>
      </c>
      <c r="E252" s="18" t="s">
        <v>1</v>
      </c>
      <c r="F252" s="346">
        <v>5</v>
      </c>
      <c r="G252" s="41"/>
      <c r="H252" s="44"/>
    </row>
    <row r="253" spans="1:8" s="2" customFormat="1" ht="16.8" customHeight="1">
      <c r="A253" s="41"/>
      <c r="B253" s="44"/>
      <c r="C253" s="345" t="s">
        <v>1</v>
      </c>
      <c r="D253" s="345" t="s">
        <v>638</v>
      </c>
      <c r="E253" s="18" t="s">
        <v>1</v>
      </c>
      <c r="F253" s="346">
        <v>0</v>
      </c>
      <c r="G253" s="41"/>
      <c r="H253" s="44"/>
    </row>
    <row r="254" spans="1:8" s="2" customFormat="1" ht="16.8" customHeight="1">
      <c r="A254" s="41"/>
      <c r="B254" s="44"/>
      <c r="C254" s="345" t="s">
        <v>1</v>
      </c>
      <c r="D254" s="345" t="s">
        <v>659</v>
      </c>
      <c r="E254" s="18" t="s">
        <v>1</v>
      </c>
      <c r="F254" s="346">
        <v>137.4</v>
      </c>
      <c r="G254" s="41"/>
      <c r="H254" s="44"/>
    </row>
    <row r="255" spans="1:8" s="2" customFormat="1" ht="16.8" customHeight="1">
      <c r="A255" s="41"/>
      <c r="B255" s="44"/>
      <c r="C255" s="345" t="s">
        <v>1</v>
      </c>
      <c r="D255" s="345" t="s">
        <v>660</v>
      </c>
      <c r="E255" s="18" t="s">
        <v>1</v>
      </c>
      <c r="F255" s="346">
        <v>-16.72</v>
      </c>
      <c r="G255" s="41"/>
      <c r="H255" s="44"/>
    </row>
    <row r="256" spans="1:8" s="2" customFormat="1" ht="16.8" customHeight="1">
      <c r="A256" s="41"/>
      <c r="B256" s="44"/>
      <c r="C256" s="345" t="s">
        <v>1</v>
      </c>
      <c r="D256" s="345" t="s">
        <v>640</v>
      </c>
      <c r="E256" s="18" t="s">
        <v>1</v>
      </c>
      <c r="F256" s="346">
        <v>0</v>
      </c>
      <c r="G256" s="41"/>
      <c r="H256" s="44"/>
    </row>
    <row r="257" spans="1:8" s="2" customFormat="1" ht="16.8" customHeight="1">
      <c r="A257" s="41"/>
      <c r="B257" s="44"/>
      <c r="C257" s="345" t="s">
        <v>1</v>
      </c>
      <c r="D257" s="345" t="s">
        <v>661</v>
      </c>
      <c r="E257" s="18" t="s">
        <v>1</v>
      </c>
      <c r="F257" s="346">
        <v>146.888</v>
      </c>
      <c r="G257" s="41"/>
      <c r="H257" s="44"/>
    </row>
    <row r="258" spans="1:8" s="2" customFormat="1" ht="16.8" customHeight="1">
      <c r="A258" s="41"/>
      <c r="B258" s="44"/>
      <c r="C258" s="345" t="s">
        <v>1</v>
      </c>
      <c r="D258" s="345" t="s">
        <v>662</v>
      </c>
      <c r="E258" s="18" t="s">
        <v>1</v>
      </c>
      <c r="F258" s="346">
        <v>-14.74</v>
      </c>
      <c r="G258" s="41"/>
      <c r="H258" s="44"/>
    </row>
    <row r="259" spans="1:8" s="2" customFormat="1" ht="16.8" customHeight="1">
      <c r="A259" s="41"/>
      <c r="B259" s="44"/>
      <c r="C259" s="345" t="s">
        <v>1</v>
      </c>
      <c r="D259" s="345" t="s">
        <v>663</v>
      </c>
      <c r="E259" s="18" t="s">
        <v>1</v>
      </c>
      <c r="F259" s="346">
        <v>0</v>
      </c>
      <c r="G259" s="41"/>
      <c r="H259" s="44"/>
    </row>
    <row r="260" spans="1:8" s="2" customFormat="1" ht="16.8" customHeight="1">
      <c r="A260" s="41"/>
      <c r="B260" s="44"/>
      <c r="C260" s="345" t="s">
        <v>1</v>
      </c>
      <c r="D260" s="345" t="s">
        <v>664</v>
      </c>
      <c r="E260" s="18" t="s">
        <v>1</v>
      </c>
      <c r="F260" s="346">
        <v>91.152</v>
      </c>
      <c r="G260" s="41"/>
      <c r="H260" s="44"/>
    </row>
    <row r="261" spans="1:8" s="2" customFormat="1" ht="16.8" customHeight="1">
      <c r="A261" s="41"/>
      <c r="B261" s="44"/>
      <c r="C261" s="345" t="s">
        <v>1</v>
      </c>
      <c r="D261" s="345" t="s">
        <v>665</v>
      </c>
      <c r="E261" s="18" t="s">
        <v>1</v>
      </c>
      <c r="F261" s="346">
        <v>-9.9</v>
      </c>
      <c r="G261" s="41"/>
      <c r="H261" s="44"/>
    </row>
    <row r="262" spans="1:8" s="2" customFormat="1" ht="16.8" customHeight="1">
      <c r="A262" s="41"/>
      <c r="B262" s="44"/>
      <c r="C262" s="345" t="s">
        <v>1</v>
      </c>
      <c r="D262" s="345" t="s">
        <v>666</v>
      </c>
      <c r="E262" s="18" t="s">
        <v>1</v>
      </c>
      <c r="F262" s="346">
        <v>0</v>
      </c>
      <c r="G262" s="41"/>
      <c r="H262" s="44"/>
    </row>
    <row r="263" spans="1:8" s="2" customFormat="1" ht="16.8" customHeight="1">
      <c r="A263" s="41"/>
      <c r="B263" s="44"/>
      <c r="C263" s="345" t="s">
        <v>1</v>
      </c>
      <c r="D263" s="345" t="s">
        <v>667</v>
      </c>
      <c r="E263" s="18" t="s">
        <v>1</v>
      </c>
      <c r="F263" s="346">
        <v>43.32</v>
      </c>
      <c r="G263" s="41"/>
      <c r="H263" s="44"/>
    </row>
    <row r="264" spans="1:8" s="2" customFormat="1" ht="16.8" customHeight="1">
      <c r="A264" s="41"/>
      <c r="B264" s="44"/>
      <c r="C264" s="345" t="s">
        <v>1</v>
      </c>
      <c r="D264" s="345" t="s">
        <v>668</v>
      </c>
      <c r="E264" s="18" t="s">
        <v>1</v>
      </c>
      <c r="F264" s="346">
        <v>-3.52</v>
      </c>
      <c r="G264" s="41"/>
      <c r="H264" s="44"/>
    </row>
    <row r="265" spans="1:8" s="2" customFormat="1" ht="16.8" customHeight="1">
      <c r="A265" s="41"/>
      <c r="B265" s="44"/>
      <c r="C265" s="345" t="s">
        <v>324</v>
      </c>
      <c r="D265" s="345" t="s">
        <v>438</v>
      </c>
      <c r="E265" s="18" t="s">
        <v>1</v>
      </c>
      <c r="F265" s="346">
        <v>422.399</v>
      </c>
      <c r="G265" s="41"/>
      <c r="H265" s="44"/>
    </row>
    <row r="266" spans="1:8" s="2" customFormat="1" ht="16.8" customHeight="1">
      <c r="A266" s="41"/>
      <c r="B266" s="44"/>
      <c r="C266" s="347" t="s">
        <v>4733</v>
      </c>
      <c r="D266" s="41"/>
      <c r="E266" s="41"/>
      <c r="F266" s="41"/>
      <c r="G266" s="41"/>
      <c r="H266" s="44"/>
    </row>
    <row r="267" spans="1:8" s="2" customFormat="1" ht="12">
      <c r="A267" s="41"/>
      <c r="B267" s="44"/>
      <c r="C267" s="345" t="s">
        <v>650</v>
      </c>
      <c r="D267" s="345" t="s">
        <v>651</v>
      </c>
      <c r="E267" s="18" t="s">
        <v>269</v>
      </c>
      <c r="F267" s="346">
        <v>422.399</v>
      </c>
      <c r="G267" s="41"/>
      <c r="H267" s="44"/>
    </row>
    <row r="268" spans="1:8" s="2" customFormat="1" ht="16.8" customHeight="1">
      <c r="A268" s="41"/>
      <c r="B268" s="44"/>
      <c r="C268" s="345" t="s">
        <v>942</v>
      </c>
      <c r="D268" s="345" t="s">
        <v>943</v>
      </c>
      <c r="E268" s="18" t="s">
        <v>269</v>
      </c>
      <c r="F268" s="346">
        <v>1931.597</v>
      </c>
      <c r="G268" s="41"/>
      <c r="H268" s="44"/>
    </row>
    <row r="269" spans="1:8" s="2" customFormat="1" ht="16.8" customHeight="1">
      <c r="A269" s="41"/>
      <c r="B269" s="44"/>
      <c r="C269" s="341" t="s">
        <v>327</v>
      </c>
      <c r="D269" s="342" t="s">
        <v>328</v>
      </c>
      <c r="E269" s="343" t="s">
        <v>269</v>
      </c>
      <c r="F269" s="344">
        <v>188.63</v>
      </c>
      <c r="G269" s="41"/>
      <c r="H269" s="44"/>
    </row>
    <row r="270" spans="1:8" s="2" customFormat="1" ht="16.8" customHeight="1">
      <c r="A270" s="41"/>
      <c r="B270" s="44"/>
      <c r="C270" s="345" t="s">
        <v>1</v>
      </c>
      <c r="D270" s="345" t="s">
        <v>638</v>
      </c>
      <c r="E270" s="18" t="s">
        <v>1</v>
      </c>
      <c r="F270" s="346">
        <v>0</v>
      </c>
      <c r="G270" s="41"/>
      <c r="H270" s="44"/>
    </row>
    <row r="271" spans="1:8" s="2" customFormat="1" ht="16.8" customHeight="1">
      <c r="A271" s="41"/>
      <c r="B271" s="44"/>
      <c r="C271" s="345" t="s">
        <v>1</v>
      </c>
      <c r="D271" s="345" t="s">
        <v>727</v>
      </c>
      <c r="E271" s="18" t="s">
        <v>1</v>
      </c>
      <c r="F271" s="346">
        <v>136.3</v>
      </c>
      <c r="G271" s="41"/>
      <c r="H271" s="44"/>
    </row>
    <row r="272" spans="1:8" s="2" customFormat="1" ht="16.8" customHeight="1">
      <c r="A272" s="41"/>
      <c r="B272" s="44"/>
      <c r="C272" s="345" t="s">
        <v>1</v>
      </c>
      <c r="D272" s="345" t="s">
        <v>728</v>
      </c>
      <c r="E272" s="18" t="s">
        <v>1</v>
      </c>
      <c r="F272" s="346">
        <v>-14.3</v>
      </c>
      <c r="G272" s="41"/>
      <c r="H272" s="44"/>
    </row>
    <row r="273" spans="1:8" s="2" customFormat="1" ht="16.8" customHeight="1">
      <c r="A273" s="41"/>
      <c r="B273" s="44"/>
      <c r="C273" s="345" t="s">
        <v>1</v>
      </c>
      <c r="D273" s="345" t="s">
        <v>640</v>
      </c>
      <c r="E273" s="18" t="s">
        <v>1</v>
      </c>
      <c r="F273" s="346">
        <v>0</v>
      </c>
      <c r="G273" s="41"/>
      <c r="H273" s="44"/>
    </row>
    <row r="274" spans="1:8" s="2" customFormat="1" ht="16.8" customHeight="1">
      <c r="A274" s="41"/>
      <c r="B274" s="44"/>
      <c r="C274" s="345" t="s">
        <v>1</v>
      </c>
      <c r="D274" s="345" t="s">
        <v>729</v>
      </c>
      <c r="E274" s="18" t="s">
        <v>1</v>
      </c>
      <c r="F274" s="346">
        <v>75.43</v>
      </c>
      <c r="G274" s="41"/>
      <c r="H274" s="44"/>
    </row>
    <row r="275" spans="1:8" s="2" customFormat="1" ht="16.8" customHeight="1">
      <c r="A275" s="41"/>
      <c r="B275" s="44"/>
      <c r="C275" s="345" t="s">
        <v>1</v>
      </c>
      <c r="D275" s="345" t="s">
        <v>730</v>
      </c>
      <c r="E275" s="18" t="s">
        <v>1</v>
      </c>
      <c r="F275" s="346">
        <v>-8.8</v>
      </c>
      <c r="G275" s="41"/>
      <c r="H275" s="44"/>
    </row>
    <row r="276" spans="1:8" s="2" customFormat="1" ht="16.8" customHeight="1">
      <c r="A276" s="41"/>
      <c r="B276" s="44"/>
      <c r="C276" s="345" t="s">
        <v>327</v>
      </c>
      <c r="D276" s="345" t="s">
        <v>438</v>
      </c>
      <c r="E276" s="18" t="s">
        <v>1</v>
      </c>
      <c r="F276" s="346">
        <v>188.63</v>
      </c>
      <c r="G276" s="41"/>
      <c r="H276" s="44"/>
    </row>
    <row r="277" spans="1:8" s="2" customFormat="1" ht="16.8" customHeight="1">
      <c r="A277" s="41"/>
      <c r="B277" s="44"/>
      <c r="C277" s="347" t="s">
        <v>4733</v>
      </c>
      <c r="D277" s="41"/>
      <c r="E277" s="41"/>
      <c r="F277" s="41"/>
      <c r="G277" s="41"/>
      <c r="H277" s="44"/>
    </row>
    <row r="278" spans="1:8" s="2" customFormat="1" ht="12">
      <c r="A278" s="41"/>
      <c r="B278" s="44"/>
      <c r="C278" s="345" t="s">
        <v>724</v>
      </c>
      <c r="D278" s="345" t="s">
        <v>725</v>
      </c>
      <c r="E278" s="18" t="s">
        <v>269</v>
      </c>
      <c r="F278" s="346">
        <v>188.63</v>
      </c>
      <c r="G278" s="41"/>
      <c r="H278" s="44"/>
    </row>
    <row r="279" spans="1:8" s="2" customFormat="1" ht="16.8" customHeight="1">
      <c r="A279" s="41"/>
      <c r="B279" s="44"/>
      <c r="C279" s="345" t="s">
        <v>942</v>
      </c>
      <c r="D279" s="345" t="s">
        <v>943</v>
      </c>
      <c r="E279" s="18" t="s">
        <v>269</v>
      </c>
      <c r="F279" s="346">
        <v>1931.597</v>
      </c>
      <c r="G279" s="41"/>
      <c r="H279" s="44"/>
    </row>
    <row r="280" spans="1:8" s="2" customFormat="1" ht="16.8" customHeight="1">
      <c r="A280" s="41"/>
      <c r="B280" s="44"/>
      <c r="C280" s="341" t="s">
        <v>330</v>
      </c>
      <c r="D280" s="342" t="s">
        <v>331</v>
      </c>
      <c r="E280" s="343" t="s">
        <v>332</v>
      </c>
      <c r="F280" s="344">
        <v>9.77</v>
      </c>
      <c r="G280" s="41"/>
      <c r="H280" s="44"/>
    </row>
    <row r="281" spans="1:8" s="2" customFormat="1" ht="16.8" customHeight="1">
      <c r="A281" s="41"/>
      <c r="B281" s="44"/>
      <c r="C281" s="345" t="s">
        <v>330</v>
      </c>
      <c r="D281" s="345" t="s">
        <v>1455</v>
      </c>
      <c r="E281" s="18" t="s">
        <v>1</v>
      </c>
      <c r="F281" s="346">
        <v>9.77</v>
      </c>
      <c r="G281" s="41"/>
      <c r="H281" s="44"/>
    </row>
    <row r="282" spans="1:8" s="2" customFormat="1" ht="16.8" customHeight="1">
      <c r="A282" s="41"/>
      <c r="B282" s="44"/>
      <c r="C282" s="347" t="s">
        <v>4733</v>
      </c>
      <c r="D282" s="41"/>
      <c r="E282" s="41"/>
      <c r="F282" s="41"/>
      <c r="G282" s="41"/>
      <c r="H282" s="44"/>
    </row>
    <row r="283" spans="1:8" s="2" customFormat="1" ht="16.8" customHeight="1">
      <c r="A283" s="41"/>
      <c r="B283" s="44"/>
      <c r="C283" s="345" t="s">
        <v>1452</v>
      </c>
      <c r="D283" s="345" t="s">
        <v>1453</v>
      </c>
      <c r="E283" s="18" t="s">
        <v>332</v>
      </c>
      <c r="F283" s="346">
        <v>9.77</v>
      </c>
      <c r="G283" s="41"/>
      <c r="H283" s="44"/>
    </row>
    <row r="284" spans="1:8" s="2" customFormat="1" ht="12">
      <c r="A284" s="41"/>
      <c r="B284" s="44"/>
      <c r="C284" s="345" t="s">
        <v>1441</v>
      </c>
      <c r="D284" s="345" t="s">
        <v>1442</v>
      </c>
      <c r="E284" s="18" t="s">
        <v>332</v>
      </c>
      <c r="F284" s="346">
        <v>14.812</v>
      </c>
      <c r="G284" s="41"/>
      <c r="H284" s="44"/>
    </row>
    <row r="285" spans="1:8" s="2" customFormat="1" ht="16.8" customHeight="1">
      <c r="A285" s="41"/>
      <c r="B285" s="44"/>
      <c r="C285" s="341" t="s">
        <v>334</v>
      </c>
      <c r="D285" s="342" t="s">
        <v>335</v>
      </c>
      <c r="E285" s="343" t="s">
        <v>332</v>
      </c>
      <c r="F285" s="344">
        <v>4.172</v>
      </c>
      <c r="G285" s="41"/>
      <c r="H285" s="44"/>
    </row>
    <row r="286" spans="1:8" s="2" customFormat="1" ht="16.8" customHeight="1">
      <c r="A286" s="41"/>
      <c r="B286" s="44"/>
      <c r="C286" s="345" t="s">
        <v>1</v>
      </c>
      <c r="D286" s="345" t="s">
        <v>1479</v>
      </c>
      <c r="E286" s="18" t="s">
        <v>1</v>
      </c>
      <c r="F286" s="346">
        <v>3.276</v>
      </c>
      <c r="G286" s="41"/>
      <c r="H286" s="44"/>
    </row>
    <row r="287" spans="1:8" s="2" customFormat="1" ht="16.8" customHeight="1">
      <c r="A287" s="41"/>
      <c r="B287" s="44"/>
      <c r="C287" s="345" t="s">
        <v>1</v>
      </c>
      <c r="D287" s="345" t="s">
        <v>1480</v>
      </c>
      <c r="E287" s="18" t="s">
        <v>1</v>
      </c>
      <c r="F287" s="346">
        <v>0.896</v>
      </c>
      <c r="G287" s="41"/>
      <c r="H287" s="44"/>
    </row>
    <row r="288" spans="1:8" s="2" customFormat="1" ht="16.8" customHeight="1">
      <c r="A288" s="41"/>
      <c r="B288" s="44"/>
      <c r="C288" s="345" t="s">
        <v>334</v>
      </c>
      <c r="D288" s="345" t="s">
        <v>438</v>
      </c>
      <c r="E288" s="18" t="s">
        <v>1</v>
      </c>
      <c r="F288" s="346">
        <v>4.172</v>
      </c>
      <c r="G288" s="41"/>
      <c r="H288" s="44"/>
    </row>
    <row r="289" spans="1:8" s="2" customFormat="1" ht="16.8" customHeight="1">
      <c r="A289" s="41"/>
      <c r="B289" s="44"/>
      <c r="C289" s="347" t="s">
        <v>4733</v>
      </c>
      <c r="D289" s="41"/>
      <c r="E289" s="41"/>
      <c r="F289" s="41"/>
      <c r="G289" s="41"/>
      <c r="H289" s="44"/>
    </row>
    <row r="290" spans="1:8" s="2" customFormat="1" ht="16.8" customHeight="1">
      <c r="A290" s="41"/>
      <c r="B290" s="44"/>
      <c r="C290" s="345" t="s">
        <v>1476</v>
      </c>
      <c r="D290" s="345" t="s">
        <v>1477</v>
      </c>
      <c r="E290" s="18" t="s">
        <v>332</v>
      </c>
      <c r="F290" s="346">
        <v>4.172</v>
      </c>
      <c r="G290" s="41"/>
      <c r="H290" s="44"/>
    </row>
    <row r="291" spans="1:8" s="2" customFormat="1" ht="12">
      <c r="A291" s="41"/>
      <c r="B291" s="44"/>
      <c r="C291" s="345" t="s">
        <v>1441</v>
      </c>
      <c r="D291" s="345" t="s">
        <v>1442</v>
      </c>
      <c r="E291" s="18" t="s">
        <v>332</v>
      </c>
      <c r="F291" s="346">
        <v>14.812</v>
      </c>
      <c r="G291" s="41"/>
      <c r="H291" s="44"/>
    </row>
    <row r="292" spans="1:8" s="2" customFormat="1" ht="16.8" customHeight="1">
      <c r="A292" s="41"/>
      <c r="B292" s="44"/>
      <c r="C292" s="341" t="s">
        <v>337</v>
      </c>
      <c r="D292" s="342" t="s">
        <v>335</v>
      </c>
      <c r="E292" s="343" t="s">
        <v>332</v>
      </c>
      <c r="F292" s="344">
        <v>0.87</v>
      </c>
      <c r="G292" s="41"/>
      <c r="H292" s="44"/>
    </row>
    <row r="293" spans="1:8" s="2" customFormat="1" ht="16.8" customHeight="1">
      <c r="A293" s="41"/>
      <c r="B293" s="44"/>
      <c r="C293" s="345" t="s">
        <v>337</v>
      </c>
      <c r="D293" s="345" t="s">
        <v>1494</v>
      </c>
      <c r="E293" s="18" t="s">
        <v>1</v>
      </c>
      <c r="F293" s="346">
        <v>0.87</v>
      </c>
      <c r="G293" s="41"/>
      <c r="H293" s="44"/>
    </row>
    <row r="294" spans="1:8" s="2" customFormat="1" ht="16.8" customHeight="1">
      <c r="A294" s="41"/>
      <c r="B294" s="44"/>
      <c r="C294" s="347" t="s">
        <v>4733</v>
      </c>
      <c r="D294" s="41"/>
      <c r="E294" s="41"/>
      <c r="F294" s="41"/>
      <c r="G294" s="41"/>
      <c r="H294" s="44"/>
    </row>
    <row r="295" spans="1:8" s="2" customFormat="1" ht="16.8" customHeight="1">
      <c r="A295" s="41"/>
      <c r="B295" s="44"/>
      <c r="C295" s="345" t="s">
        <v>1491</v>
      </c>
      <c r="D295" s="345" t="s">
        <v>1492</v>
      </c>
      <c r="E295" s="18" t="s">
        <v>332</v>
      </c>
      <c r="F295" s="346">
        <v>0.87</v>
      </c>
      <c r="G295" s="41"/>
      <c r="H295" s="44"/>
    </row>
    <row r="296" spans="1:8" s="2" customFormat="1" ht="12">
      <c r="A296" s="41"/>
      <c r="B296" s="44"/>
      <c r="C296" s="345" t="s">
        <v>1441</v>
      </c>
      <c r="D296" s="345" t="s">
        <v>1442</v>
      </c>
      <c r="E296" s="18" t="s">
        <v>332</v>
      </c>
      <c r="F296" s="346">
        <v>14.812</v>
      </c>
      <c r="G296" s="41"/>
      <c r="H296" s="44"/>
    </row>
    <row r="297" spans="1:8" s="2" customFormat="1" ht="16.8" customHeight="1">
      <c r="A297" s="41"/>
      <c r="B297" s="44"/>
      <c r="C297" s="341" t="s">
        <v>339</v>
      </c>
      <c r="D297" s="342" t="s">
        <v>340</v>
      </c>
      <c r="E297" s="343" t="s">
        <v>269</v>
      </c>
      <c r="F297" s="344">
        <v>-51.74</v>
      </c>
      <c r="G297" s="41"/>
      <c r="H297" s="44"/>
    </row>
    <row r="298" spans="1:8" s="2" customFormat="1" ht="16.8" customHeight="1">
      <c r="A298" s="41"/>
      <c r="B298" s="44"/>
      <c r="C298" s="347" t="s">
        <v>4733</v>
      </c>
      <c r="D298" s="41"/>
      <c r="E298" s="41"/>
      <c r="F298" s="41"/>
      <c r="G298" s="41"/>
      <c r="H298" s="44"/>
    </row>
    <row r="299" spans="1:8" s="2" customFormat="1" ht="16.8" customHeight="1">
      <c r="A299" s="41"/>
      <c r="B299" s="44"/>
      <c r="C299" s="345" t="s">
        <v>1659</v>
      </c>
      <c r="D299" s="345" t="s">
        <v>1660</v>
      </c>
      <c r="E299" s="18" t="s">
        <v>307</v>
      </c>
      <c r="F299" s="346">
        <v>643.46</v>
      </c>
      <c r="G299" s="41"/>
      <c r="H299" s="44"/>
    </row>
    <row r="300" spans="1:8" s="2" customFormat="1" ht="16.8" customHeight="1">
      <c r="A300" s="41"/>
      <c r="B300" s="44"/>
      <c r="C300" s="341" t="s">
        <v>342</v>
      </c>
      <c r="D300" s="342" t="s">
        <v>343</v>
      </c>
      <c r="E300" s="343" t="s">
        <v>269</v>
      </c>
      <c r="F300" s="344">
        <v>591.72</v>
      </c>
      <c r="G300" s="41"/>
      <c r="H300" s="44"/>
    </row>
    <row r="301" spans="1:8" s="2" customFormat="1" ht="16.8" customHeight="1">
      <c r="A301" s="41"/>
      <c r="B301" s="44"/>
      <c r="C301" s="345" t="s">
        <v>1</v>
      </c>
      <c r="D301" s="345" t="s">
        <v>1542</v>
      </c>
      <c r="E301" s="18" t="s">
        <v>1</v>
      </c>
      <c r="F301" s="346">
        <v>0</v>
      </c>
      <c r="G301" s="41"/>
      <c r="H301" s="44"/>
    </row>
    <row r="302" spans="1:8" s="2" customFormat="1" ht="16.8" customHeight="1">
      <c r="A302" s="41"/>
      <c r="B302" s="44"/>
      <c r="C302" s="345" t="s">
        <v>1</v>
      </c>
      <c r="D302" s="345" t="s">
        <v>638</v>
      </c>
      <c r="E302" s="18" t="s">
        <v>1</v>
      </c>
      <c r="F302" s="346">
        <v>0</v>
      </c>
      <c r="G302" s="41"/>
      <c r="H302" s="44"/>
    </row>
    <row r="303" spans="1:8" s="2" customFormat="1" ht="16.8" customHeight="1">
      <c r="A303" s="41"/>
      <c r="B303" s="44"/>
      <c r="C303" s="345" t="s">
        <v>1</v>
      </c>
      <c r="D303" s="345" t="s">
        <v>4759</v>
      </c>
      <c r="E303" s="18" t="s">
        <v>1</v>
      </c>
      <c r="F303" s="346">
        <v>363.96</v>
      </c>
      <c r="G303" s="41"/>
      <c r="H303" s="44"/>
    </row>
    <row r="304" spans="1:8" s="2" customFormat="1" ht="16.8" customHeight="1">
      <c r="A304" s="41"/>
      <c r="B304" s="44"/>
      <c r="C304" s="345" t="s">
        <v>1</v>
      </c>
      <c r="D304" s="345" t="s">
        <v>4760</v>
      </c>
      <c r="E304" s="18" t="s">
        <v>1</v>
      </c>
      <c r="F304" s="346">
        <v>-6.66</v>
      </c>
      <c r="G304" s="41"/>
      <c r="H304" s="44"/>
    </row>
    <row r="305" spans="1:8" s="2" customFormat="1" ht="16.8" customHeight="1">
      <c r="A305" s="41"/>
      <c r="B305" s="44"/>
      <c r="C305" s="345" t="s">
        <v>1</v>
      </c>
      <c r="D305" s="345" t="s">
        <v>640</v>
      </c>
      <c r="E305" s="18" t="s">
        <v>1</v>
      </c>
      <c r="F305" s="346">
        <v>0</v>
      </c>
      <c r="G305" s="41"/>
      <c r="H305" s="44"/>
    </row>
    <row r="306" spans="1:8" s="2" customFormat="1" ht="16.8" customHeight="1">
      <c r="A306" s="41"/>
      <c r="B306" s="44"/>
      <c r="C306" s="345" t="s">
        <v>1</v>
      </c>
      <c r="D306" s="345" t="s">
        <v>4761</v>
      </c>
      <c r="E306" s="18" t="s">
        <v>1</v>
      </c>
      <c r="F306" s="346">
        <v>-162.47</v>
      </c>
      <c r="G306" s="41"/>
      <c r="H306" s="44"/>
    </row>
    <row r="307" spans="1:8" s="2" customFormat="1" ht="16.8" customHeight="1">
      <c r="A307" s="41"/>
      <c r="B307" s="44"/>
      <c r="C307" s="345" t="s">
        <v>1</v>
      </c>
      <c r="D307" s="345" t="s">
        <v>4762</v>
      </c>
      <c r="E307" s="18" t="s">
        <v>1</v>
      </c>
      <c r="F307" s="346">
        <v>371.51</v>
      </c>
      <c r="G307" s="41"/>
      <c r="H307" s="44"/>
    </row>
    <row r="308" spans="1:8" s="2" customFormat="1" ht="16.8" customHeight="1">
      <c r="A308" s="41"/>
      <c r="B308" s="44"/>
      <c r="C308" s="345" t="s">
        <v>1</v>
      </c>
      <c r="D308" s="345" t="s">
        <v>663</v>
      </c>
      <c r="E308" s="18" t="s">
        <v>1</v>
      </c>
      <c r="F308" s="346">
        <v>0</v>
      </c>
      <c r="G308" s="41"/>
      <c r="H308" s="44"/>
    </row>
    <row r="309" spans="1:8" s="2" customFormat="1" ht="16.8" customHeight="1">
      <c r="A309" s="41"/>
      <c r="B309" s="44"/>
      <c r="C309" s="345" t="s">
        <v>1</v>
      </c>
      <c r="D309" s="345" t="s">
        <v>4763</v>
      </c>
      <c r="E309" s="18" t="s">
        <v>1</v>
      </c>
      <c r="F309" s="346">
        <v>251.03</v>
      </c>
      <c r="G309" s="41"/>
      <c r="H309" s="44"/>
    </row>
    <row r="310" spans="1:8" s="2" customFormat="1" ht="16.8" customHeight="1">
      <c r="A310" s="41"/>
      <c r="B310" s="44"/>
      <c r="C310" s="345" t="s">
        <v>1</v>
      </c>
      <c r="D310" s="345" t="s">
        <v>4764</v>
      </c>
      <c r="E310" s="18" t="s">
        <v>1</v>
      </c>
      <c r="F310" s="346">
        <v>-137.42</v>
      </c>
      <c r="G310" s="41"/>
      <c r="H310" s="44"/>
    </row>
    <row r="311" spans="1:8" s="2" customFormat="1" ht="16.8" customHeight="1">
      <c r="A311" s="41"/>
      <c r="B311" s="44"/>
      <c r="C311" s="345" t="s">
        <v>1</v>
      </c>
      <c r="D311" s="345" t="s">
        <v>4765</v>
      </c>
      <c r="E311" s="18" t="s">
        <v>1</v>
      </c>
      <c r="F311" s="346">
        <v>0</v>
      </c>
      <c r="G311" s="41"/>
      <c r="H311" s="44"/>
    </row>
    <row r="312" spans="1:8" s="2" customFormat="1" ht="16.8" customHeight="1">
      <c r="A312" s="41"/>
      <c r="B312" s="44"/>
      <c r="C312" s="345" t="s">
        <v>1</v>
      </c>
      <c r="D312" s="345" t="s">
        <v>4766</v>
      </c>
      <c r="E312" s="18" t="s">
        <v>1</v>
      </c>
      <c r="F312" s="346">
        <v>-88.23</v>
      </c>
      <c r="G312" s="41"/>
      <c r="H312" s="44"/>
    </row>
    <row r="313" spans="1:8" s="2" customFormat="1" ht="16.8" customHeight="1">
      <c r="A313" s="41"/>
      <c r="B313" s="44"/>
      <c r="C313" s="345" t="s">
        <v>342</v>
      </c>
      <c r="D313" s="345" t="s">
        <v>438</v>
      </c>
      <c r="E313" s="18" t="s">
        <v>1</v>
      </c>
      <c r="F313" s="346">
        <v>591.72</v>
      </c>
      <c r="G313" s="41"/>
      <c r="H313" s="44"/>
    </row>
    <row r="314" spans="1:8" s="2" customFormat="1" ht="16.8" customHeight="1">
      <c r="A314" s="41"/>
      <c r="B314" s="44"/>
      <c r="C314" s="347" t="s">
        <v>4733</v>
      </c>
      <c r="D314" s="41"/>
      <c r="E314" s="41"/>
      <c r="F314" s="41"/>
      <c r="G314" s="41"/>
      <c r="H314" s="44"/>
    </row>
    <row r="315" spans="1:8" s="2" customFormat="1" ht="16.8" customHeight="1">
      <c r="A315" s="41"/>
      <c r="B315" s="44"/>
      <c r="C315" s="345" t="s">
        <v>1659</v>
      </c>
      <c r="D315" s="345" t="s">
        <v>1660</v>
      </c>
      <c r="E315" s="18" t="s">
        <v>307</v>
      </c>
      <c r="F315" s="346">
        <v>643.46</v>
      </c>
      <c r="G315" s="41"/>
      <c r="H315" s="44"/>
    </row>
    <row r="316" spans="1:8" s="2" customFormat="1" ht="16.8" customHeight="1">
      <c r="A316" s="41"/>
      <c r="B316" s="44"/>
      <c r="C316" s="341" t="s">
        <v>4767</v>
      </c>
      <c r="D316" s="342" t="s">
        <v>4768</v>
      </c>
      <c r="E316" s="343" t="s">
        <v>269</v>
      </c>
      <c r="F316" s="344">
        <v>48.15</v>
      </c>
      <c r="G316" s="41"/>
      <c r="H316" s="44"/>
    </row>
    <row r="317" spans="1:8" s="2" customFormat="1" ht="16.8" customHeight="1">
      <c r="A317" s="41"/>
      <c r="B317" s="44"/>
      <c r="C317" s="341" t="s">
        <v>1606</v>
      </c>
      <c r="D317" s="342" t="s">
        <v>4769</v>
      </c>
      <c r="E317" s="343" t="s">
        <v>269</v>
      </c>
      <c r="F317" s="344">
        <v>22.5</v>
      </c>
      <c r="G317" s="41"/>
      <c r="H317" s="44"/>
    </row>
    <row r="318" spans="1:8" s="2" customFormat="1" ht="16.8" customHeight="1">
      <c r="A318" s="41"/>
      <c r="B318" s="44"/>
      <c r="C318" s="345" t="s">
        <v>1</v>
      </c>
      <c r="D318" s="345" t="s">
        <v>1603</v>
      </c>
      <c r="E318" s="18" t="s">
        <v>1</v>
      </c>
      <c r="F318" s="346">
        <v>0</v>
      </c>
      <c r="G318" s="41"/>
      <c r="H318" s="44"/>
    </row>
    <row r="319" spans="1:8" s="2" customFormat="1" ht="16.8" customHeight="1">
      <c r="A319" s="41"/>
      <c r="B319" s="44"/>
      <c r="C319" s="345" t="s">
        <v>1</v>
      </c>
      <c r="D319" s="345" t="s">
        <v>1604</v>
      </c>
      <c r="E319" s="18" t="s">
        <v>1</v>
      </c>
      <c r="F319" s="346">
        <v>12</v>
      </c>
      <c r="G319" s="41"/>
      <c r="H319" s="44"/>
    </row>
    <row r="320" spans="1:8" s="2" customFormat="1" ht="16.8" customHeight="1">
      <c r="A320" s="41"/>
      <c r="B320" s="44"/>
      <c r="C320" s="345" t="s">
        <v>1</v>
      </c>
      <c r="D320" s="345" t="s">
        <v>1605</v>
      </c>
      <c r="E320" s="18" t="s">
        <v>1</v>
      </c>
      <c r="F320" s="346">
        <v>10.5</v>
      </c>
      <c r="G320" s="41"/>
      <c r="H320" s="44"/>
    </row>
    <row r="321" spans="1:8" s="2" customFormat="1" ht="16.8" customHeight="1">
      <c r="A321" s="41"/>
      <c r="B321" s="44"/>
      <c r="C321" s="345" t="s">
        <v>1606</v>
      </c>
      <c r="D321" s="345" t="s">
        <v>438</v>
      </c>
      <c r="E321" s="18" t="s">
        <v>1</v>
      </c>
      <c r="F321" s="346">
        <v>22.5</v>
      </c>
      <c r="G321" s="41"/>
      <c r="H321" s="44"/>
    </row>
    <row r="322" spans="1:8" s="2" customFormat="1" ht="16.8" customHeight="1">
      <c r="A322" s="41"/>
      <c r="B322" s="44"/>
      <c r="C322" s="341" t="s">
        <v>4770</v>
      </c>
      <c r="D322" s="342" t="s">
        <v>4771</v>
      </c>
      <c r="E322" s="343" t="s">
        <v>269</v>
      </c>
      <c r="F322" s="344">
        <v>36.179</v>
      </c>
      <c r="G322" s="41"/>
      <c r="H322" s="44"/>
    </row>
    <row r="323" spans="1:8" s="2" customFormat="1" ht="16.8" customHeight="1">
      <c r="A323" s="41"/>
      <c r="B323" s="44"/>
      <c r="C323" s="341" t="s">
        <v>1527</v>
      </c>
      <c r="D323" s="342" t="s">
        <v>4772</v>
      </c>
      <c r="E323" s="343" t="s">
        <v>269</v>
      </c>
      <c r="F323" s="344">
        <v>13.2</v>
      </c>
      <c r="G323" s="41"/>
      <c r="H323" s="44"/>
    </row>
    <row r="324" spans="1:8" s="2" customFormat="1" ht="16.8" customHeight="1">
      <c r="A324" s="41"/>
      <c r="B324" s="44"/>
      <c r="C324" s="345" t="s">
        <v>1</v>
      </c>
      <c r="D324" s="345" t="s">
        <v>1521</v>
      </c>
      <c r="E324" s="18" t="s">
        <v>1</v>
      </c>
      <c r="F324" s="346">
        <v>0</v>
      </c>
      <c r="G324" s="41"/>
      <c r="H324" s="44"/>
    </row>
    <row r="325" spans="1:8" s="2" customFormat="1" ht="16.8" customHeight="1">
      <c r="A325" s="41"/>
      <c r="B325" s="44"/>
      <c r="C325" s="345" t="s">
        <v>1</v>
      </c>
      <c r="D325" s="345" t="s">
        <v>1522</v>
      </c>
      <c r="E325" s="18" t="s">
        <v>1</v>
      </c>
      <c r="F325" s="346">
        <v>0</v>
      </c>
      <c r="G325" s="41"/>
      <c r="H325" s="44"/>
    </row>
    <row r="326" spans="1:8" s="2" customFormat="1" ht="16.8" customHeight="1">
      <c r="A326" s="41"/>
      <c r="B326" s="44"/>
      <c r="C326" s="345" t="s">
        <v>1</v>
      </c>
      <c r="D326" s="345" t="s">
        <v>1523</v>
      </c>
      <c r="E326" s="18" t="s">
        <v>1</v>
      </c>
      <c r="F326" s="346">
        <v>0</v>
      </c>
      <c r="G326" s="41"/>
      <c r="H326" s="44"/>
    </row>
    <row r="327" spans="1:8" s="2" customFormat="1" ht="16.8" customHeight="1">
      <c r="A327" s="41"/>
      <c r="B327" s="44"/>
      <c r="C327" s="345" t="s">
        <v>1</v>
      </c>
      <c r="D327" s="345" t="s">
        <v>1524</v>
      </c>
      <c r="E327" s="18" t="s">
        <v>1</v>
      </c>
      <c r="F327" s="346">
        <v>0</v>
      </c>
      <c r="G327" s="41"/>
      <c r="H327" s="44"/>
    </row>
    <row r="328" spans="1:8" s="2" customFormat="1" ht="16.8" customHeight="1">
      <c r="A328" s="41"/>
      <c r="B328" s="44"/>
      <c r="C328" s="345" t="s">
        <v>1</v>
      </c>
      <c r="D328" s="345" t="s">
        <v>1525</v>
      </c>
      <c r="E328" s="18" t="s">
        <v>1</v>
      </c>
      <c r="F328" s="346">
        <v>0</v>
      </c>
      <c r="G328" s="41"/>
      <c r="H328" s="44"/>
    </row>
    <row r="329" spans="1:8" s="2" customFormat="1" ht="16.8" customHeight="1">
      <c r="A329" s="41"/>
      <c r="B329" s="44"/>
      <c r="C329" s="345" t="s">
        <v>1</v>
      </c>
      <c r="D329" s="345" t="s">
        <v>1526</v>
      </c>
      <c r="E329" s="18" t="s">
        <v>1</v>
      </c>
      <c r="F329" s="346">
        <v>0</v>
      </c>
      <c r="G329" s="41"/>
      <c r="H329" s="44"/>
    </row>
    <row r="330" spans="1:8" s="2" customFormat="1" ht="16.8" customHeight="1">
      <c r="A330" s="41"/>
      <c r="B330" s="44"/>
      <c r="C330" s="345" t="s">
        <v>1527</v>
      </c>
      <c r="D330" s="345" t="s">
        <v>1528</v>
      </c>
      <c r="E330" s="18" t="s">
        <v>1</v>
      </c>
      <c r="F330" s="346">
        <v>13.2</v>
      </c>
      <c r="G330" s="41"/>
      <c r="H330" s="44"/>
    </row>
    <row r="331" spans="1:8" s="2" customFormat="1" ht="16.8" customHeight="1">
      <c r="A331" s="41"/>
      <c r="B331" s="44"/>
      <c r="C331" s="341" t="s">
        <v>1536</v>
      </c>
      <c r="D331" s="342" t="s">
        <v>4773</v>
      </c>
      <c r="E331" s="343" t="s">
        <v>269</v>
      </c>
      <c r="F331" s="344">
        <v>23.599</v>
      </c>
      <c r="G331" s="41"/>
      <c r="H331" s="44"/>
    </row>
    <row r="332" spans="1:8" s="2" customFormat="1" ht="16.8" customHeight="1">
      <c r="A332" s="41"/>
      <c r="B332" s="44"/>
      <c r="C332" s="345" t="s">
        <v>1</v>
      </c>
      <c r="D332" s="345" t="s">
        <v>1533</v>
      </c>
      <c r="E332" s="18" t="s">
        <v>1</v>
      </c>
      <c r="F332" s="346">
        <v>0</v>
      </c>
      <c r="G332" s="41"/>
      <c r="H332" s="44"/>
    </row>
    <row r="333" spans="1:8" s="2" customFormat="1" ht="16.8" customHeight="1">
      <c r="A333" s="41"/>
      <c r="B333" s="44"/>
      <c r="C333" s="345" t="s">
        <v>1</v>
      </c>
      <c r="D333" s="345" t="s">
        <v>1534</v>
      </c>
      <c r="E333" s="18" t="s">
        <v>1</v>
      </c>
      <c r="F333" s="346">
        <v>0</v>
      </c>
      <c r="G333" s="41"/>
      <c r="H333" s="44"/>
    </row>
    <row r="334" spans="1:8" s="2" customFormat="1" ht="16.8" customHeight="1">
      <c r="A334" s="41"/>
      <c r="B334" s="44"/>
      <c r="C334" s="345" t="s">
        <v>1</v>
      </c>
      <c r="D334" s="345" t="s">
        <v>1535</v>
      </c>
      <c r="E334" s="18" t="s">
        <v>1</v>
      </c>
      <c r="F334" s="346">
        <v>0</v>
      </c>
      <c r="G334" s="41"/>
      <c r="H334" s="44"/>
    </row>
    <row r="335" spans="1:8" s="2" customFormat="1" ht="16.8" customHeight="1">
      <c r="A335" s="41"/>
      <c r="B335" s="44"/>
      <c r="C335" s="345" t="s">
        <v>1536</v>
      </c>
      <c r="D335" s="345" t="s">
        <v>1537</v>
      </c>
      <c r="E335" s="18" t="s">
        <v>1</v>
      </c>
      <c r="F335" s="346">
        <v>23.599</v>
      </c>
      <c r="G335" s="41"/>
      <c r="H335" s="44"/>
    </row>
    <row r="336" spans="1:8" s="2" customFormat="1" ht="16.8" customHeight="1">
      <c r="A336" s="41"/>
      <c r="B336" s="44"/>
      <c r="C336" s="341" t="s">
        <v>1555</v>
      </c>
      <c r="D336" s="342" t="s">
        <v>4774</v>
      </c>
      <c r="E336" s="343" t="s">
        <v>269</v>
      </c>
      <c r="F336" s="344">
        <v>198.07</v>
      </c>
      <c r="G336" s="41"/>
      <c r="H336" s="44"/>
    </row>
    <row r="337" spans="1:8" s="2" customFormat="1" ht="16.8" customHeight="1">
      <c r="A337" s="41"/>
      <c r="B337" s="44"/>
      <c r="C337" s="345" t="s">
        <v>1</v>
      </c>
      <c r="D337" s="345" t="s">
        <v>1542</v>
      </c>
      <c r="E337" s="18" t="s">
        <v>1</v>
      </c>
      <c r="F337" s="346">
        <v>0</v>
      </c>
      <c r="G337" s="41"/>
      <c r="H337" s="44"/>
    </row>
    <row r="338" spans="1:8" s="2" customFormat="1" ht="16.8" customHeight="1">
      <c r="A338" s="41"/>
      <c r="B338" s="44"/>
      <c r="C338" s="345" t="s">
        <v>1</v>
      </c>
      <c r="D338" s="345" t="s">
        <v>1543</v>
      </c>
      <c r="E338" s="18" t="s">
        <v>1</v>
      </c>
      <c r="F338" s="346">
        <v>0</v>
      </c>
      <c r="G338" s="41"/>
      <c r="H338" s="44"/>
    </row>
    <row r="339" spans="1:8" s="2" customFormat="1" ht="16.8" customHeight="1">
      <c r="A339" s="41"/>
      <c r="B339" s="44"/>
      <c r="C339" s="345" t="s">
        <v>1</v>
      </c>
      <c r="D339" s="345" t="s">
        <v>1544</v>
      </c>
      <c r="E339" s="18" t="s">
        <v>1</v>
      </c>
      <c r="F339" s="346">
        <v>0</v>
      </c>
      <c r="G339" s="41"/>
      <c r="H339" s="44"/>
    </row>
    <row r="340" spans="1:8" s="2" customFormat="1" ht="16.8" customHeight="1">
      <c r="A340" s="41"/>
      <c r="B340" s="44"/>
      <c r="C340" s="345" t="s">
        <v>1</v>
      </c>
      <c r="D340" s="345" t="s">
        <v>1545</v>
      </c>
      <c r="E340" s="18" t="s">
        <v>1</v>
      </c>
      <c r="F340" s="346">
        <v>0</v>
      </c>
      <c r="G340" s="41"/>
      <c r="H340" s="44"/>
    </row>
    <row r="341" spans="1:8" s="2" customFormat="1" ht="16.8" customHeight="1">
      <c r="A341" s="41"/>
      <c r="B341" s="44"/>
      <c r="C341" s="345" t="s">
        <v>1</v>
      </c>
      <c r="D341" s="345" t="s">
        <v>1546</v>
      </c>
      <c r="E341" s="18" t="s">
        <v>1</v>
      </c>
      <c r="F341" s="346">
        <v>0</v>
      </c>
      <c r="G341" s="41"/>
      <c r="H341" s="44"/>
    </row>
    <row r="342" spans="1:8" s="2" customFormat="1" ht="16.8" customHeight="1">
      <c r="A342" s="41"/>
      <c r="B342" s="44"/>
      <c r="C342" s="345" t="s">
        <v>1</v>
      </c>
      <c r="D342" s="345" t="s">
        <v>1545</v>
      </c>
      <c r="E342" s="18" t="s">
        <v>1</v>
      </c>
      <c r="F342" s="346">
        <v>0</v>
      </c>
      <c r="G342" s="41"/>
      <c r="H342" s="44"/>
    </row>
    <row r="343" spans="1:8" s="2" customFormat="1" ht="16.8" customHeight="1">
      <c r="A343" s="41"/>
      <c r="B343" s="44"/>
      <c r="C343" s="345" t="s">
        <v>1</v>
      </c>
      <c r="D343" s="345" t="s">
        <v>1544</v>
      </c>
      <c r="E343" s="18" t="s">
        <v>1</v>
      </c>
      <c r="F343" s="346">
        <v>0</v>
      </c>
      <c r="G343" s="41"/>
      <c r="H343" s="44"/>
    </row>
    <row r="344" spans="1:8" s="2" customFormat="1" ht="16.8" customHeight="1">
      <c r="A344" s="41"/>
      <c r="B344" s="44"/>
      <c r="C344" s="345" t="s">
        <v>1</v>
      </c>
      <c r="D344" s="345" t="s">
        <v>1547</v>
      </c>
      <c r="E344" s="18" t="s">
        <v>1</v>
      </c>
      <c r="F344" s="346">
        <v>0</v>
      </c>
      <c r="G344" s="41"/>
      <c r="H344" s="44"/>
    </row>
    <row r="345" spans="1:8" s="2" customFormat="1" ht="16.8" customHeight="1">
      <c r="A345" s="41"/>
      <c r="B345" s="44"/>
      <c r="C345" s="345" t="s">
        <v>1</v>
      </c>
      <c r="D345" s="345" t="s">
        <v>1548</v>
      </c>
      <c r="E345" s="18" t="s">
        <v>1</v>
      </c>
      <c r="F345" s="346">
        <v>10.95</v>
      </c>
      <c r="G345" s="41"/>
      <c r="H345" s="44"/>
    </row>
    <row r="346" spans="1:8" s="2" customFormat="1" ht="16.8" customHeight="1">
      <c r="A346" s="41"/>
      <c r="B346" s="44"/>
      <c r="C346" s="345" t="s">
        <v>1</v>
      </c>
      <c r="D346" s="345" t="s">
        <v>640</v>
      </c>
      <c r="E346" s="18" t="s">
        <v>1</v>
      </c>
      <c r="F346" s="346">
        <v>0</v>
      </c>
      <c r="G346" s="41"/>
      <c r="H346" s="44"/>
    </row>
    <row r="347" spans="1:8" s="2" customFormat="1" ht="16.8" customHeight="1">
      <c r="A347" s="41"/>
      <c r="B347" s="44"/>
      <c r="C347" s="345" t="s">
        <v>1</v>
      </c>
      <c r="D347" s="345" t="s">
        <v>1549</v>
      </c>
      <c r="E347" s="18" t="s">
        <v>1</v>
      </c>
      <c r="F347" s="346">
        <v>101.25</v>
      </c>
      <c r="G347" s="41"/>
      <c r="H347" s="44"/>
    </row>
    <row r="348" spans="1:8" s="2" customFormat="1" ht="16.8" customHeight="1">
      <c r="A348" s="41"/>
      <c r="B348" s="44"/>
      <c r="C348" s="345" t="s">
        <v>1</v>
      </c>
      <c r="D348" s="345" t="s">
        <v>1550</v>
      </c>
      <c r="E348" s="18" t="s">
        <v>1</v>
      </c>
      <c r="F348" s="346">
        <v>-3.38</v>
      </c>
      <c r="G348" s="41"/>
      <c r="H348" s="44"/>
    </row>
    <row r="349" spans="1:8" s="2" customFormat="1" ht="16.8" customHeight="1">
      <c r="A349" s="41"/>
      <c r="B349" s="44"/>
      <c r="C349" s="345" t="s">
        <v>1</v>
      </c>
      <c r="D349" s="345" t="s">
        <v>663</v>
      </c>
      <c r="E349" s="18" t="s">
        <v>1</v>
      </c>
      <c r="F349" s="346">
        <v>0</v>
      </c>
      <c r="G349" s="41"/>
      <c r="H349" s="44"/>
    </row>
    <row r="350" spans="1:8" s="2" customFormat="1" ht="16.8" customHeight="1">
      <c r="A350" s="41"/>
      <c r="B350" s="44"/>
      <c r="C350" s="345" t="s">
        <v>1</v>
      </c>
      <c r="D350" s="345" t="s">
        <v>1551</v>
      </c>
      <c r="E350" s="18" t="s">
        <v>1</v>
      </c>
      <c r="F350" s="346">
        <v>55.016</v>
      </c>
      <c r="G350" s="41"/>
      <c r="H350" s="44"/>
    </row>
    <row r="351" spans="1:8" s="2" customFormat="1" ht="16.8" customHeight="1">
      <c r="A351" s="41"/>
      <c r="B351" s="44"/>
      <c r="C351" s="345" t="s">
        <v>1</v>
      </c>
      <c r="D351" s="345" t="s">
        <v>1552</v>
      </c>
      <c r="E351" s="18" t="s">
        <v>1</v>
      </c>
      <c r="F351" s="346">
        <v>29.034</v>
      </c>
      <c r="G351" s="41"/>
      <c r="H351" s="44"/>
    </row>
    <row r="352" spans="1:8" s="2" customFormat="1" ht="16.8" customHeight="1">
      <c r="A352" s="41"/>
      <c r="B352" s="44"/>
      <c r="C352" s="345" t="s">
        <v>1</v>
      </c>
      <c r="D352" s="345" t="s">
        <v>1553</v>
      </c>
      <c r="E352" s="18" t="s">
        <v>1</v>
      </c>
      <c r="F352" s="346">
        <v>-2.8</v>
      </c>
      <c r="G352" s="41"/>
      <c r="H352" s="44"/>
    </row>
    <row r="353" spans="1:8" s="2" customFormat="1" ht="16.8" customHeight="1">
      <c r="A353" s="41"/>
      <c r="B353" s="44"/>
      <c r="C353" s="345" t="s">
        <v>1</v>
      </c>
      <c r="D353" s="345" t="s">
        <v>666</v>
      </c>
      <c r="E353" s="18" t="s">
        <v>1</v>
      </c>
      <c r="F353" s="346">
        <v>0</v>
      </c>
      <c r="G353" s="41"/>
      <c r="H353" s="44"/>
    </row>
    <row r="354" spans="1:8" s="2" customFormat="1" ht="16.8" customHeight="1">
      <c r="A354" s="41"/>
      <c r="B354" s="44"/>
      <c r="C354" s="345" t="s">
        <v>1</v>
      </c>
      <c r="D354" s="345" t="s">
        <v>1554</v>
      </c>
      <c r="E354" s="18" t="s">
        <v>1</v>
      </c>
      <c r="F354" s="346">
        <v>8</v>
      </c>
      <c r="G354" s="41"/>
      <c r="H354" s="44"/>
    </row>
    <row r="355" spans="1:8" s="2" customFormat="1" ht="16.8" customHeight="1">
      <c r="A355" s="41"/>
      <c r="B355" s="44"/>
      <c r="C355" s="345" t="s">
        <v>1555</v>
      </c>
      <c r="D355" s="345" t="s">
        <v>438</v>
      </c>
      <c r="E355" s="18" t="s">
        <v>1</v>
      </c>
      <c r="F355" s="346">
        <v>198.07</v>
      </c>
      <c r="G355" s="41"/>
      <c r="H355" s="44"/>
    </row>
    <row r="356" spans="1:8" s="2" customFormat="1" ht="16.8" customHeight="1">
      <c r="A356" s="41"/>
      <c r="B356" s="44"/>
      <c r="C356" s="341" t="s">
        <v>1570</v>
      </c>
      <c r="D356" s="342" t="s">
        <v>4775</v>
      </c>
      <c r="E356" s="343" t="s">
        <v>269</v>
      </c>
      <c r="F356" s="344">
        <v>69.415</v>
      </c>
      <c r="G356" s="41"/>
      <c r="H356" s="44"/>
    </row>
    <row r="357" spans="1:8" s="2" customFormat="1" ht="16.8" customHeight="1">
      <c r="A357" s="41"/>
      <c r="B357" s="44"/>
      <c r="C357" s="345" t="s">
        <v>1</v>
      </c>
      <c r="D357" s="345" t="s">
        <v>1542</v>
      </c>
      <c r="E357" s="18" t="s">
        <v>1</v>
      </c>
      <c r="F357" s="346">
        <v>0</v>
      </c>
      <c r="G357" s="41"/>
      <c r="H357" s="44"/>
    </row>
    <row r="358" spans="1:8" s="2" customFormat="1" ht="16.8" customHeight="1">
      <c r="A358" s="41"/>
      <c r="B358" s="44"/>
      <c r="C358" s="345" t="s">
        <v>1</v>
      </c>
      <c r="D358" s="345" t="s">
        <v>1560</v>
      </c>
      <c r="E358" s="18" t="s">
        <v>1</v>
      </c>
      <c r="F358" s="346">
        <v>0</v>
      </c>
      <c r="G358" s="41"/>
      <c r="H358" s="44"/>
    </row>
    <row r="359" spans="1:8" s="2" customFormat="1" ht="16.8" customHeight="1">
      <c r="A359" s="41"/>
      <c r="B359" s="44"/>
      <c r="C359" s="345" t="s">
        <v>1</v>
      </c>
      <c r="D359" s="345" t="s">
        <v>1561</v>
      </c>
      <c r="E359" s="18" t="s">
        <v>1</v>
      </c>
      <c r="F359" s="346">
        <v>0</v>
      </c>
      <c r="G359" s="41"/>
      <c r="H359" s="44"/>
    </row>
    <row r="360" spans="1:8" s="2" customFormat="1" ht="16.8" customHeight="1">
      <c r="A360" s="41"/>
      <c r="B360" s="44"/>
      <c r="C360" s="345" t="s">
        <v>1</v>
      </c>
      <c r="D360" s="345" t="s">
        <v>1562</v>
      </c>
      <c r="E360" s="18" t="s">
        <v>1</v>
      </c>
      <c r="F360" s="346">
        <v>0</v>
      </c>
      <c r="G360" s="41"/>
      <c r="H360" s="44"/>
    </row>
    <row r="361" spans="1:8" s="2" customFormat="1" ht="16.8" customHeight="1">
      <c r="A361" s="41"/>
      <c r="B361" s="44"/>
      <c r="C361" s="345" t="s">
        <v>1</v>
      </c>
      <c r="D361" s="345" t="s">
        <v>1561</v>
      </c>
      <c r="E361" s="18" t="s">
        <v>1</v>
      </c>
      <c r="F361" s="346">
        <v>0</v>
      </c>
      <c r="G361" s="41"/>
      <c r="H361" s="44"/>
    </row>
    <row r="362" spans="1:8" s="2" customFormat="1" ht="16.8" customHeight="1">
      <c r="A362" s="41"/>
      <c r="B362" s="44"/>
      <c r="C362" s="345" t="s">
        <v>1</v>
      </c>
      <c r="D362" s="345" t="s">
        <v>1563</v>
      </c>
      <c r="E362" s="18" t="s">
        <v>1</v>
      </c>
      <c r="F362" s="346">
        <v>0</v>
      </c>
      <c r="G362" s="41"/>
      <c r="H362" s="44"/>
    </row>
    <row r="363" spans="1:8" s="2" customFormat="1" ht="16.8" customHeight="1">
      <c r="A363" s="41"/>
      <c r="B363" s="44"/>
      <c r="C363" s="345" t="s">
        <v>1</v>
      </c>
      <c r="D363" s="345" t="s">
        <v>1547</v>
      </c>
      <c r="E363" s="18" t="s">
        <v>1</v>
      </c>
      <c r="F363" s="346">
        <v>0</v>
      </c>
      <c r="G363" s="41"/>
      <c r="H363" s="44"/>
    </row>
    <row r="364" spans="1:8" s="2" customFormat="1" ht="16.8" customHeight="1">
      <c r="A364" s="41"/>
      <c r="B364" s="44"/>
      <c r="C364" s="345" t="s">
        <v>1</v>
      </c>
      <c r="D364" s="345" t="s">
        <v>1564</v>
      </c>
      <c r="E364" s="18" t="s">
        <v>1</v>
      </c>
      <c r="F364" s="346">
        <v>20.85</v>
      </c>
      <c r="G364" s="41"/>
      <c r="H364" s="44"/>
    </row>
    <row r="365" spans="1:8" s="2" customFormat="1" ht="16.8" customHeight="1">
      <c r="A365" s="41"/>
      <c r="B365" s="44"/>
      <c r="C365" s="345" t="s">
        <v>1</v>
      </c>
      <c r="D365" s="345" t="s">
        <v>1565</v>
      </c>
      <c r="E365" s="18" t="s">
        <v>1</v>
      </c>
      <c r="F365" s="346">
        <v>-5.6</v>
      </c>
      <c r="G365" s="41"/>
      <c r="H365" s="44"/>
    </row>
    <row r="366" spans="1:8" s="2" customFormat="1" ht="16.8" customHeight="1">
      <c r="A366" s="41"/>
      <c r="B366" s="44"/>
      <c r="C366" s="345" t="s">
        <v>1</v>
      </c>
      <c r="D366" s="345" t="s">
        <v>640</v>
      </c>
      <c r="E366" s="18" t="s">
        <v>1</v>
      </c>
      <c r="F366" s="346">
        <v>0</v>
      </c>
      <c r="G366" s="41"/>
      <c r="H366" s="44"/>
    </row>
    <row r="367" spans="1:8" s="2" customFormat="1" ht="16.8" customHeight="1">
      <c r="A367" s="41"/>
      <c r="B367" s="44"/>
      <c r="C367" s="345" t="s">
        <v>1</v>
      </c>
      <c r="D367" s="345" t="s">
        <v>1566</v>
      </c>
      <c r="E367" s="18" t="s">
        <v>1</v>
      </c>
      <c r="F367" s="346">
        <v>37.35</v>
      </c>
      <c r="G367" s="41"/>
      <c r="H367" s="44"/>
    </row>
    <row r="368" spans="1:8" s="2" customFormat="1" ht="16.8" customHeight="1">
      <c r="A368" s="41"/>
      <c r="B368" s="44"/>
      <c r="C368" s="345" t="s">
        <v>1</v>
      </c>
      <c r="D368" s="345" t="s">
        <v>1567</v>
      </c>
      <c r="E368" s="18" t="s">
        <v>1</v>
      </c>
      <c r="F368" s="346">
        <v>-8.4</v>
      </c>
      <c r="G368" s="41"/>
      <c r="H368" s="44"/>
    </row>
    <row r="369" spans="1:8" s="2" customFormat="1" ht="16.8" customHeight="1">
      <c r="A369" s="41"/>
      <c r="B369" s="44"/>
      <c r="C369" s="345" t="s">
        <v>1</v>
      </c>
      <c r="D369" s="345" t="s">
        <v>663</v>
      </c>
      <c r="E369" s="18" t="s">
        <v>1</v>
      </c>
      <c r="F369" s="346">
        <v>0</v>
      </c>
      <c r="G369" s="41"/>
      <c r="H369" s="44"/>
    </row>
    <row r="370" spans="1:8" s="2" customFormat="1" ht="16.8" customHeight="1">
      <c r="A370" s="41"/>
      <c r="B370" s="44"/>
      <c r="C370" s="345" t="s">
        <v>1</v>
      </c>
      <c r="D370" s="345" t="s">
        <v>1568</v>
      </c>
      <c r="E370" s="18" t="s">
        <v>1</v>
      </c>
      <c r="F370" s="346">
        <v>22.56</v>
      </c>
      <c r="G370" s="41"/>
      <c r="H370" s="44"/>
    </row>
    <row r="371" spans="1:8" s="2" customFormat="1" ht="16.8" customHeight="1">
      <c r="A371" s="41"/>
      <c r="B371" s="44"/>
      <c r="C371" s="345" t="s">
        <v>1</v>
      </c>
      <c r="D371" s="345" t="s">
        <v>1565</v>
      </c>
      <c r="E371" s="18" t="s">
        <v>1</v>
      </c>
      <c r="F371" s="346">
        <v>-5.6</v>
      </c>
      <c r="G371" s="41"/>
      <c r="H371" s="44"/>
    </row>
    <row r="372" spans="1:8" s="2" customFormat="1" ht="16.8" customHeight="1">
      <c r="A372" s="41"/>
      <c r="B372" s="44"/>
      <c r="C372" s="345" t="s">
        <v>1</v>
      </c>
      <c r="D372" s="345" t="s">
        <v>666</v>
      </c>
      <c r="E372" s="18" t="s">
        <v>1</v>
      </c>
      <c r="F372" s="346">
        <v>0</v>
      </c>
      <c r="G372" s="41"/>
      <c r="H372" s="44"/>
    </row>
    <row r="373" spans="1:8" s="2" customFormat="1" ht="16.8" customHeight="1">
      <c r="A373" s="41"/>
      <c r="B373" s="44"/>
      <c r="C373" s="345" t="s">
        <v>1</v>
      </c>
      <c r="D373" s="345" t="s">
        <v>1569</v>
      </c>
      <c r="E373" s="18" t="s">
        <v>1</v>
      </c>
      <c r="F373" s="346">
        <v>11.055</v>
      </c>
      <c r="G373" s="41"/>
      <c r="H373" s="44"/>
    </row>
    <row r="374" spans="1:8" s="2" customFormat="1" ht="16.8" customHeight="1">
      <c r="A374" s="41"/>
      <c r="B374" s="44"/>
      <c r="C374" s="345" t="s">
        <v>1</v>
      </c>
      <c r="D374" s="345" t="s">
        <v>1553</v>
      </c>
      <c r="E374" s="18" t="s">
        <v>1</v>
      </c>
      <c r="F374" s="346">
        <v>-2.8</v>
      </c>
      <c r="G374" s="41"/>
      <c r="H374" s="44"/>
    </row>
    <row r="375" spans="1:8" s="2" customFormat="1" ht="16.8" customHeight="1">
      <c r="A375" s="41"/>
      <c r="B375" s="44"/>
      <c r="C375" s="345" t="s">
        <v>1570</v>
      </c>
      <c r="D375" s="345" t="s">
        <v>438</v>
      </c>
      <c r="E375" s="18" t="s">
        <v>1</v>
      </c>
      <c r="F375" s="346">
        <v>69.415</v>
      </c>
      <c r="G375" s="41"/>
      <c r="H375" s="44"/>
    </row>
    <row r="376" spans="1:8" s="2" customFormat="1" ht="16.8" customHeight="1">
      <c r="A376" s="41"/>
      <c r="B376" s="44"/>
      <c r="C376" s="341" t="s">
        <v>1579</v>
      </c>
      <c r="D376" s="342" t="s">
        <v>4776</v>
      </c>
      <c r="E376" s="343" t="s">
        <v>269</v>
      </c>
      <c r="F376" s="344">
        <v>118.926</v>
      </c>
      <c r="G376" s="41"/>
      <c r="H376" s="44"/>
    </row>
    <row r="377" spans="1:8" s="2" customFormat="1" ht="16.8" customHeight="1">
      <c r="A377" s="41"/>
      <c r="B377" s="44"/>
      <c r="C377" s="345" t="s">
        <v>1</v>
      </c>
      <c r="D377" s="345" t="s">
        <v>1542</v>
      </c>
      <c r="E377" s="18" t="s">
        <v>1</v>
      </c>
      <c r="F377" s="346">
        <v>0</v>
      </c>
      <c r="G377" s="41"/>
      <c r="H377" s="44"/>
    </row>
    <row r="378" spans="1:8" s="2" customFormat="1" ht="16.8" customHeight="1">
      <c r="A378" s="41"/>
      <c r="B378" s="44"/>
      <c r="C378" s="345" t="s">
        <v>1</v>
      </c>
      <c r="D378" s="345" t="s">
        <v>1575</v>
      </c>
      <c r="E378" s="18" t="s">
        <v>1</v>
      </c>
      <c r="F378" s="346">
        <v>0</v>
      </c>
      <c r="G378" s="41"/>
      <c r="H378" s="44"/>
    </row>
    <row r="379" spans="1:8" s="2" customFormat="1" ht="16.8" customHeight="1">
      <c r="A379" s="41"/>
      <c r="B379" s="44"/>
      <c r="C379" s="345" t="s">
        <v>1</v>
      </c>
      <c r="D379" s="345" t="s">
        <v>1576</v>
      </c>
      <c r="E379" s="18" t="s">
        <v>1</v>
      </c>
      <c r="F379" s="346">
        <v>0</v>
      </c>
      <c r="G379" s="41"/>
      <c r="H379" s="44"/>
    </row>
    <row r="380" spans="1:8" s="2" customFormat="1" ht="16.8" customHeight="1">
      <c r="A380" s="41"/>
      <c r="B380" s="44"/>
      <c r="C380" s="345" t="s">
        <v>1</v>
      </c>
      <c r="D380" s="345" t="s">
        <v>1576</v>
      </c>
      <c r="E380" s="18" t="s">
        <v>1</v>
      </c>
      <c r="F380" s="346">
        <v>0</v>
      </c>
      <c r="G380" s="41"/>
      <c r="H380" s="44"/>
    </row>
    <row r="381" spans="1:8" s="2" customFormat="1" ht="16.8" customHeight="1">
      <c r="A381" s="41"/>
      <c r="B381" s="44"/>
      <c r="C381" s="345" t="s">
        <v>1</v>
      </c>
      <c r="D381" s="345" t="s">
        <v>1547</v>
      </c>
      <c r="E381" s="18" t="s">
        <v>1</v>
      </c>
      <c r="F381" s="346">
        <v>0</v>
      </c>
      <c r="G381" s="41"/>
      <c r="H381" s="44"/>
    </row>
    <row r="382" spans="1:8" s="2" customFormat="1" ht="16.8" customHeight="1">
      <c r="A382" s="41"/>
      <c r="B382" s="44"/>
      <c r="C382" s="345" t="s">
        <v>1</v>
      </c>
      <c r="D382" s="345" t="s">
        <v>1577</v>
      </c>
      <c r="E382" s="18" t="s">
        <v>1</v>
      </c>
      <c r="F382" s="346">
        <v>98.226</v>
      </c>
      <c r="G382" s="41"/>
      <c r="H382" s="44"/>
    </row>
    <row r="383" spans="1:8" s="2" customFormat="1" ht="16.8" customHeight="1">
      <c r="A383" s="41"/>
      <c r="B383" s="44"/>
      <c r="C383" s="345" t="s">
        <v>1</v>
      </c>
      <c r="D383" s="345" t="s">
        <v>666</v>
      </c>
      <c r="E383" s="18" t="s">
        <v>1</v>
      </c>
      <c r="F383" s="346">
        <v>0</v>
      </c>
      <c r="G383" s="41"/>
      <c r="H383" s="44"/>
    </row>
    <row r="384" spans="1:8" s="2" customFormat="1" ht="16.8" customHeight="1">
      <c r="A384" s="41"/>
      <c r="B384" s="44"/>
      <c r="C384" s="345" t="s">
        <v>1</v>
      </c>
      <c r="D384" s="345" t="s">
        <v>1578</v>
      </c>
      <c r="E384" s="18" t="s">
        <v>1</v>
      </c>
      <c r="F384" s="346">
        <v>20.7</v>
      </c>
      <c r="G384" s="41"/>
      <c r="H384" s="44"/>
    </row>
    <row r="385" spans="1:8" s="2" customFormat="1" ht="16.8" customHeight="1">
      <c r="A385" s="41"/>
      <c r="B385" s="44"/>
      <c r="C385" s="345" t="s">
        <v>1579</v>
      </c>
      <c r="D385" s="345" t="s">
        <v>438</v>
      </c>
      <c r="E385" s="18" t="s">
        <v>1</v>
      </c>
      <c r="F385" s="346">
        <v>118.926</v>
      </c>
      <c r="G385" s="41"/>
      <c r="H385" s="44"/>
    </row>
    <row r="386" spans="1:8" s="2" customFormat="1" ht="16.8" customHeight="1">
      <c r="A386" s="41"/>
      <c r="B386" s="44"/>
      <c r="C386" s="341" t="s">
        <v>1598</v>
      </c>
      <c r="D386" s="342" t="s">
        <v>4777</v>
      </c>
      <c r="E386" s="343" t="s">
        <v>269</v>
      </c>
      <c r="F386" s="344">
        <v>87.513</v>
      </c>
      <c r="G386" s="41"/>
      <c r="H386" s="44"/>
    </row>
    <row r="387" spans="1:8" s="2" customFormat="1" ht="16.8" customHeight="1">
      <c r="A387" s="41"/>
      <c r="B387" s="44"/>
      <c r="C387" s="345" t="s">
        <v>1</v>
      </c>
      <c r="D387" s="345" t="s">
        <v>1542</v>
      </c>
      <c r="E387" s="18" t="s">
        <v>1</v>
      </c>
      <c r="F387" s="346">
        <v>0</v>
      </c>
      <c r="G387" s="41"/>
      <c r="H387" s="44"/>
    </row>
    <row r="388" spans="1:8" s="2" customFormat="1" ht="16.8" customHeight="1">
      <c r="A388" s="41"/>
      <c r="B388" s="44"/>
      <c r="C388" s="345" t="s">
        <v>1</v>
      </c>
      <c r="D388" s="345" t="s">
        <v>1584</v>
      </c>
      <c r="E388" s="18" t="s">
        <v>1</v>
      </c>
      <c r="F388" s="346">
        <v>0</v>
      </c>
      <c r="G388" s="41"/>
      <c r="H388" s="44"/>
    </row>
    <row r="389" spans="1:8" s="2" customFormat="1" ht="16.8" customHeight="1">
      <c r="A389" s="41"/>
      <c r="B389" s="44"/>
      <c r="C389" s="345" t="s">
        <v>1</v>
      </c>
      <c r="D389" s="345" t="s">
        <v>1585</v>
      </c>
      <c r="E389" s="18" t="s">
        <v>1</v>
      </c>
      <c r="F389" s="346">
        <v>0</v>
      </c>
      <c r="G389" s="41"/>
      <c r="H389" s="44"/>
    </row>
    <row r="390" spans="1:8" s="2" customFormat="1" ht="16.8" customHeight="1">
      <c r="A390" s="41"/>
      <c r="B390" s="44"/>
      <c r="C390" s="345" t="s">
        <v>1</v>
      </c>
      <c r="D390" s="345" t="s">
        <v>1586</v>
      </c>
      <c r="E390" s="18" t="s">
        <v>1</v>
      </c>
      <c r="F390" s="346">
        <v>0</v>
      </c>
      <c r="G390" s="41"/>
      <c r="H390" s="44"/>
    </row>
    <row r="391" spans="1:8" s="2" customFormat="1" ht="16.8" customHeight="1">
      <c r="A391" s="41"/>
      <c r="B391" s="44"/>
      <c r="C391" s="345" t="s">
        <v>1</v>
      </c>
      <c r="D391" s="345" t="s">
        <v>1547</v>
      </c>
      <c r="E391" s="18" t="s">
        <v>1</v>
      </c>
      <c r="F391" s="346">
        <v>0</v>
      </c>
      <c r="G391" s="41"/>
      <c r="H391" s="44"/>
    </row>
    <row r="392" spans="1:8" s="2" customFormat="1" ht="16.8" customHeight="1">
      <c r="A392" s="41"/>
      <c r="B392" s="44"/>
      <c r="C392" s="345" t="s">
        <v>1</v>
      </c>
      <c r="D392" s="345" t="s">
        <v>1587</v>
      </c>
      <c r="E392" s="18" t="s">
        <v>1</v>
      </c>
      <c r="F392" s="346">
        <v>9.52</v>
      </c>
      <c r="G392" s="41"/>
      <c r="H392" s="44"/>
    </row>
    <row r="393" spans="1:8" s="2" customFormat="1" ht="16.8" customHeight="1">
      <c r="A393" s="41"/>
      <c r="B393" s="44"/>
      <c r="C393" s="345" t="s">
        <v>1</v>
      </c>
      <c r="D393" s="345" t="s">
        <v>640</v>
      </c>
      <c r="E393" s="18" t="s">
        <v>1</v>
      </c>
      <c r="F393" s="346">
        <v>0</v>
      </c>
      <c r="G393" s="41"/>
      <c r="H393" s="44"/>
    </row>
    <row r="394" spans="1:8" s="2" customFormat="1" ht="16.8" customHeight="1">
      <c r="A394" s="41"/>
      <c r="B394" s="44"/>
      <c r="C394" s="345" t="s">
        <v>1</v>
      </c>
      <c r="D394" s="345" t="s">
        <v>1588</v>
      </c>
      <c r="E394" s="18" t="s">
        <v>1</v>
      </c>
      <c r="F394" s="346">
        <v>26.88</v>
      </c>
      <c r="G394" s="41"/>
      <c r="H394" s="44"/>
    </row>
    <row r="395" spans="1:8" s="2" customFormat="1" ht="16.8" customHeight="1">
      <c r="A395" s="41"/>
      <c r="B395" s="44"/>
      <c r="C395" s="345" t="s">
        <v>1</v>
      </c>
      <c r="D395" s="345" t="s">
        <v>1589</v>
      </c>
      <c r="E395" s="18" t="s">
        <v>1</v>
      </c>
      <c r="F395" s="346">
        <v>2.7</v>
      </c>
      <c r="G395" s="41"/>
      <c r="H395" s="44"/>
    </row>
    <row r="396" spans="1:8" s="2" customFormat="1" ht="16.8" customHeight="1">
      <c r="A396" s="41"/>
      <c r="B396" s="44"/>
      <c r="C396" s="345" t="s">
        <v>1</v>
      </c>
      <c r="D396" s="345" t="s">
        <v>1590</v>
      </c>
      <c r="E396" s="18" t="s">
        <v>1</v>
      </c>
      <c r="F396" s="346">
        <v>5.76</v>
      </c>
      <c r="G396" s="41"/>
      <c r="H396" s="44"/>
    </row>
    <row r="397" spans="1:8" s="2" customFormat="1" ht="16.8" customHeight="1">
      <c r="A397" s="41"/>
      <c r="B397" s="44"/>
      <c r="C397" s="345" t="s">
        <v>1</v>
      </c>
      <c r="D397" s="345" t="s">
        <v>663</v>
      </c>
      <c r="E397" s="18" t="s">
        <v>1</v>
      </c>
      <c r="F397" s="346">
        <v>0</v>
      </c>
      <c r="G397" s="41"/>
      <c r="H397" s="44"/>
    </row>
    <row r="398" spans="1:8" s="2" customFormat="1" ht="16.8" customHeight="1">
      <c r="A398" s="41"/>
      <c r="B398" s="44"/>
      <c r="C398" s="345" t="s">
        <v>1</v>
      </c>
      <c r="D398" s="345" t="s">
        <v>1591</v>
      </c>
      <c r="E398" s="18" t="s">
        <v>1</v>
      </c>
      <c r="F398" s="346">
        <v>28.058</v>
      </c>
      <c r="G398" s="41"/>
      <c r="H398" s="44"/>
    </row>
    <row r="399" spans="1:8" s="2" customFormat="1" ht="16.8" customHeight="1">
      <c r="A399" s="41"/>
      <c r="B399" s="44"/>
      <c r="C399" s="345" t="s">
        <v>1</v>
      </c>
      <c r="D399" s="345" t="s">
        <v>666</v>
      </c>
      <c r="E399" s="18" t="s">
        <v>1</v>
      </c>
      <c r="F399" s="346">
        <v>0</v>
      </c>
      <c r="G399" s="41"/>
      <c r="H399" s="44"/>
    </row>
    <row r="400" spans="1:8" s="2" customFormat="1" ht="16.8" customHeight="1">
      <c r="A400" s="41"/>
      <c r="B400" s="44"/>
      <c r="C400" s="345" t="s">
        <v>1</v>
      </c>
      <c r="D400" s="345" t="s">
        <v>1592</v>
      </c>
      <c r="E400" s="18" t="s">
        <v>1</v>
      </c>
      <c r="F400" s="346">
        <v>4.713</v>
      </c>
      <c r="G400" s="41"/>
      <c r="H400" s="44"/>
    </row>
    <row r="401" spans="1:8" s="2" customFormat="1" ht="16.8" customHeight="1">
      <c r="A401" s="41"/>
      <c r="B401" s="44"/>
      <c r="C401" s="345" t="s">
        <v>1</v>
      </c>
      <c r="D401" s="345" t="s">
        <v>1593</v>
      </c>
      <c r="E401" s="18" t="s">
        <v>1</v>
      </c>
      <c r="F401" s="346">
        <v>0</v>
      </c>
      <c r="G401" s="41"/>
      <c r="H401" s="44"/>
    </row>
    <row r="402" spans="1:8" s="2" customFormat="1" ht="16.8" customHeight="1">
      <c r="A402" s="41"/>
      <c r="B402" s="44"/>
      <c r="C402" s="345" t="s">
        <v>1</v>
      </c>
      <c r="D402" s="345" t="s">
        <v>1594</v>
      </c>
      <c r="E402" s="18" t="s">
        <v>1</v>
      </c>
      <c r="F402" s="346">
        <v>5.67</v>
      </c>
      <c r="G402" s="41"/>
      <c r="H402" s="44"/>
    </row>
    <row r="403" spans="1:8" s="2" customFormat="1" ht="16.8" customHeight="1">
      <c r="A403" s="41"/>
      <c r="B403" s="44"/>
      <c r="C403" s="345" t="s">
        <v>1</v>
      </c>
      <c r="D403" s="345" t="s">
        <v>1595</v>
      </c>
      <c r="E403" s="18" t="s">
        <v>1</v>
      </c>
      <c r="F403" s="346">
        <v>0</v>
      </c>
      <c r="G403" s="41"/>
      <c r="H403" s="44"/>
    </row>
    <row r="404" spans="1:8" s="2" customFormat="1" ht="16.8" customHeight="1">
      <c r="A404" s="41"/>
      <c r="B404" s="44"/>
      <c r="C404" s="345" t="s">
        <v>1</v>
      </c>
      <c r="D404" s="345" t="s">
        <v>1596</v>
      </c>
      <c r="E404" s="18" t="s">
        <v>1</v>
      </c>
      <c r="F404" s="346">
        <v>2.08</v>
      </c>
      <c r="G404" s="41"/>
      <c r="H404" s="44"/>
    </row>
    <row r="405" spans="1:8" s="2" customFormat="1" ht="16.8" customHeight="1">
      <c r="A405" s="41"/>
      <c r="B405" s="44"/>
      <c r="C405" s="345" t="s">
        <v>1</v>
      </c>
      <c r="D405" s="345" t="s">
        <v>1597</v>
      </c>
      <c r="E405" s="18" t="s">
        <v>1</v>
      </c>
      <c r="F405" s="346">
        <v>2.132</v>
      </c>
      <c r="G405" s="41"/>
      <c r="H405" s="44"/>
    </row>
    <row r="406" spans="1:8" s="2" customFormat="1" ht="16.8" customHeight="1">
      <c r="A406" s="41"/>
      <c r="B406" s="44"/>
      <c r="C406" s="345" t="s">
        <v>1598</v>
      </c>
      <c r="D406" s="345" t="s">
        <v>438</v>
      </c>
      <c r="E406" s="18" t="s">
        <v>1</v>
      </c>
      <c r="F406" s="346">
        <v>87.513</v>
      </c>
      <c r="G406" s="41"/>
      <c r="H406" s="44"/>
    </row>
    <row r="407" spans="1:8" s="2" customFormat="1" ht="16.8" customHeight="1">
      <c r="A407" s="41"/>
      <c r="B407" s="44"/>
      <c r="C407" s="341" t="s">
        <v>4778</v>
      </c>
      <c r="D407" s="342" t="s">
        <v>4779</v>
      </c>
      <c r="E407" s="343" t="s">
        <v>269</v>
      </c>
      <c r="F407" s="344">
        <v>60</v>
      </c>
      <c r="G407" s="41"/>
      <c r="H407" s="44"/>
    </row>
    <row r="408" spans="1:8" s="2" customFormat="1" ht="16.8" customHeight="1">
      <c r="A408" s="41"/>
      <c r="B408" s="44"/>
      <c r="C408" s="345" t="s">
        <v>1</v>
      </c>
      <c r="D408" s="345" t="s">
        <v>4780</v>
      </c>
      <c r="E408" s="18" t="s">
        <v>1</v>
      </c>
      <c r="F408" s="346">
        <v>0</v>
      </c>
      <c r="G408" s="41"/>
      <c r="H408" s="44"/>
    </row>
    <row r="409" spans="1:8" s="2" customFormat="1" ht="16.8" customHeight="1">
      <c r="A409" s="41"/>
      <c r="B409" s="44"/>
      <c r="C409" s="345" t="s">
        <v>1</v>
      </c>
      <c r="D409" s="345" t="s">
        <v>4781</v>
      </c>
      <c r="E409" s="18" t="s">
        <v>1</v>
      </c>
      <c r="F409" s="346">
        <v>0</v>
      </c>
      <c r="G409" s="41"/>
      <c r="H409" s="44"/>
    </row>
    <row r="410" spans="1:8" s="2" customFormat="1" ht="16.8" customHeight="1">
      <c r="A410" s="41"/>
      <c r="B410" s="44"/>
      <c r="C410" s="345" t="s">
        <v>4778</v>
      </c>
      <c r="D410" s="345" t="s">
        <v>4746</v>
      </c>
      <c r="E410" s="18" t="s">
        <v>1</v>
      </c>
      <c r="F410" s="346">
        <v>60</v>
      </c>
      <c r="G410" s="41"/>
      <c r="H410" s="44"/>
    </row>
    <row r="411" spans="1:8" s="2" customFormat="1" ht="16.8" customHeight="1">
      <c r="A411" s="41"/>
      <c r="B411" s="44"/>
      <c r="C411" s="341" t="s">
        <v>1645</v>
      </c>
      <c r="D411" s="342" t="s">
        <v>4782</v>
      </c>
      <c r="E411" s="343" t="s">
        <v>269</v>
      </c>
      <c r="F411" s="344">
        <v>16.63</v>
      </c>
      <c r="G411" s="41"/>
      <c r="H411" s="44"/>
    </row>
    <row r="412" spans="1:8" s="2" customFormat="1" ht="16.8" customHeight="1">
      <c r="A412" s="41"/>
      <c r="B412" s="44"/>
      <c r="C412" s="345" t="s">
        <v>1</v>
      </c>
      <c r="D412" s="345" t="s">
        <v>1542</v>
      </c>
      <c r="E412" s="18" t="s">
        <v>1</v>
      </c>
      <c r="F412" s="346">
        <v>0</v>
      </c>
      <c r="G412" s="41"/>
      <c r="H412" s="44"/>
    </row>
    <row r="413" spans="1:8" s="2" customFormat="1" ht="16.8" customHeight="1">
      <c r="A413" s="41"/>
      <c r="B413" s="44"/>
      <c r="C413" s="345" t="s">
        <v>1</v>
      </c>
      <c r="D413" s="345" t="s">
        <v>1642</v>
      </c>
      <c r="E413" s="18" t="s">
        <v>1</v>
      </c>
      <c r="F413" s="346">
        <v>0</v>
      </c>
      <c r="G413" s="41"/>
      <c r="H413" s="44"/>
    </row>
    <row r="414" spans="1:8" s="2" customFormat="1" ht="16.8" customHeight="1">
      <c r="A414" s="41"/>
      <c r="B414" s="44"/>
      <c r="C414" s="345" t="s">
        <v>1</v>
      </c>
      <c r="D414" s="345" t="s">
        <v>1643</v>
      </c>
      <c r="E414" s="18" t="s">
        <v>1</v>
      </c>
      <c r="F414" s="346">
        <v>0</v>
      </c>
      <c r="G414" s="41"/>
      <c r="H414" s="44"/>
    </row>
    <row r="415" spans="1:8" s="2" customFormat="1" ht="16.8" customHeight="1">
      <c r="A415" s="41"/>
      <c r="B415" s="44"/>
      <c r="C415" s="345" t="s">
        <v>1</v>
      </c>
      <c r="D415" s="345" t="s">
        <v>1644</v>
      </c>
      <c r="E415" s="18" t="s">
        <v>1</v>
      </c>
      <c r="F415" s="346">
        <v>16.63</v>
      </c>
      <c r="G415" s="41"/>
      <c r="H415" s="44"/>
    </row>
    <row r="416" spans="1:8" s="2" customFormat="1" ht="16.8" customHeight="1">
      <c r="A416" s="41"/>
      <c r="B416" s="44"/>
      <c r="C416" s="345" t="s">
        <v>1645</v>
      </c>
      <c r="D416" s="345" t="s">
        <v>438</v>
      </c>
      <c r="E416" s="18" t="s">
        <v>1</v>
      </c>
      <c r="F416" s="346">
        <v>16.63</v>
      </c>
      <c r="G416" s="41"/>
      <c r="H416" s="44"/>
    </row>
    <row r="417" spans="1:8" s="2" customFormat="1" ht="16.8" customHeight="1">
      <c r="A417" s="41"/>
      <c r="B417" s="44"/>
      <c r="C417" s="341" t="s">
        <v>345</v>
      </c>
      <c r="D417" s="342" t="s">
        <v>346</v>
      </c>
      <c r="E417" s="343" t="s">
        <v>269</v>
      </c>
      <c r="F417" s="344">
        <v>48.315</v>
      </c>
      <c r="G417" s="41"/>
      <c r="H417" s="44"/>
    </row>
    <row r="418" spans="1:8" s="2" customFormat="1" ht="16.8" customHeight="1">
      <c r="A418" s="41"/>
      <c r="B418" s="44"/>
      <c r="C418" s="345" t="s">
        <v>1</v>
      </c>
      <c r="D418" s="345" t="s">
        <v>1611</v>
      </c>
      <c r="E418" s="18" t="s">
        <v>1</v>
      </c>
      <c r="F418" s="346">
        <v>8.84</v>
      </c>
      <c r="G418" s="41"/>
      <c r="H418" s="44"/>
    </row>
    <row r="419" spans="1:8" s="2" customFormat="1" ht="16.8" customHeight="1">
      <c r="A419" s="41"/>
      <c r="B419" s="44"/>
      <c r="C419" s="345" t="s">
        <v>1</v>
      </c>
      <c r="D419" s="345" t="s">
        <v>1612</v>
      </c>
      <c r="E419" s="18" t="s">
        <v>1</v>
      </c>
      <c r="F419" s="346">
        <v>8.85</v>
      </c>
      <c r="G419" s="41"/>
      <c r="H419" s="44"/>
    </row>
    <row r="420" spans="1:8" s="2" customFormat="1" ht="16.8" customHeight="1">
      <c r="A420" s="41"/>
      <c r="B420" s="44"/>
      <c r="C420" s="345" t="s">
        <v>1</v>
      </c>
      <c r="D420" s="345" t="s">
        <v>1613</v>
      </c>
      <c r="E420" s="18" t="s">
        <v>1</v>
      </c>
      <c r="F420" s="346">
        <v>30.625</v>
      </c>
      <c r="G420" s="41"/>
      <c r="H420" s="44"/>
    </row>
    <row r="421" spans="1:8" s="2" customFormat="1" ht="16.8" customHeight="1">
      <c r="A421" s="41"/>
      <c r="B421" s="44"/>
      <c r="C421" s="345" t="s">
        <v>345</v>
      </c>
      <c r="D421" s="345" t="s">
        <v>438</v>
      </c>
      <c r="E421" s="18" t="s">
        <v>1</v>
      </c>
      <c r="F421" s="346">
        <v>48.315</v>
      </c>
      <c r="G421" s="41"/>
      <c r="H421" s="44"/>
    </row>
    <row r="422" spans="1:8" s="2" customFormat="1" ht="16.8" customHeight="1">
      <c r="A422" s="41"/>
      <c r="B422" s="44"/>
      <c r="C422" s="347" t="s">
        <v>4733</v>
      </c>
      <c r="D422" s="41"/>
      <c r="E422" s="41"/>
      <c r="F422" s="41"/>
      <c r="G422" s="41"/>
      <c r="H422" s="44"/>
    </row>
    <row r="423" spans="1:8" s="2" customFormat="1" ht="16.8" customHeight="1">
      <c r="A423" s="41"/>
      <c r="B423" s="44"/>
      <c r="C423" s="345" t="s">
        <v>1608</v>
      </c>
      <c r="D423" s="345" t="s">
        <v>1609</v>
      </c>
      <c r="E423" s="18" t="s">
        <v>269</v>
      </c>
      <c r="F423" s="346">
        <v>48.315</v>
      </c>
      <c r="G423" s="41"/>
      <c r="H423" s="44"/>
    </row>
    <row r="424" spans="1:8" s="2" customFormat="1" ht="16.8" customHeight="1">
      <c r="A424" s="41"/>
      <c r="B424" s="44"/>
      <c r="C424" s="345" t="s">
        <v>1615</v>
      </c>
      <c r="D424" s="345" t="s">
        <v>1616</v>
      </c>
      <c r="E424" s="18" t="s">
        <v>269</v>
      </c>
      <c r="F424" s="346">
        <v>48.315</v>
      </c>
      <c r="G424" s="41"/>
      <c r="H424" s="44"/>
    </row>
    <row r="425" spans="1:8" s="2" customFormat="1" ht="16.8" customHeight="1">
      <c r="A425" s="41"/>
      <c r="B425" s="44"/>
      <c r="C425" s="341" t="s">
        <v>4783</v>
      </c>
      <c r="D425" s="342" t="s">
        <v>4784</v>
      </c>
      <c r="E425" s="343" t="s">
        <v>269</v>
      </c>
      <c r="F425" s="344">
        <v>60</v>
      </c>
      <c r="G425" s="41"/>
      <c r="H425" s="44"/>
    </row>
    <row r="426" spans="1:8" s="2" customFormat="1" ht="16.8" customHeight="1">
      <c r="A426" s="41"/>
      <c r="B426" s="44"/>
      <c r="C426" s="345" t="s">
        <v>1</v>
      </c>
      <c r="D426" s="345" t="s">
        <v>1673</v>
      </c>
      <c r="E426" s="18" t="s">
        <v>1</v>
      </c>
      <c r="F426" s="346">
        <v>0</v>
      </c>
      <c r="G426" s="41"/>
      <c r="H426" s="44"/>
    </row>
    <row r="427" spans="1:8" s="2" customFormat="1" ht="16.8" customHeight="1">
      <c r="A427" s="41"/>
      <c r="B427" s="44"/>
      <c r="C427" s="345" t="s">
        <v>1</v>
      </c>
      <c r="D427" s="345" t="s">
        <v>1674</v>
      </c>
      <c r="E427" s="18" t="s">
        <v>1</v>
      </c>
      <c r="F427" s="346">
        <v>0</v>
      </c>
      <c r="G427" s="41"/>
      <c r="H427" s="44"/>
    </row>
    <row r="428" spans="1:8" s="2" customFormat="1" ht="16.8" customHeight="1">
      <c r="A428" s="41"/>
      <c r="B428" s="44"/>
      <c r="C428" s="345" t="s">
        <v>1</v>
      </c>
      <c r="D428" s="345" t="s">
        <v>817</v>
      </c>
      <c r="E428" s="18" t="s">
        <v>1</v>
      </c>
      <c r="F428" s="346">
        <v>60</v>
      </c>
      <c r="G428" s="41"/>
      <c r="H428" s="44"/>
    </row>
    <row r="429" spans="1:8" s="2" customFormat="1" ht="16.8" customHeight="1">
      <c r="A429" s="41"/>
      <c r="B429" s="44"/>
      <c r="C429" s="345" t="s">
        <v>4783</v>
      </c>
      <c r="D429" s="345" t="s">
        <v>438</v>
      </c>
      <c r="E429" s="18" t="s">
        <v>1</v>
      </c>
      <c r="F429" s="346">
        <v>60</v>
      </c>
      <c r="G429" s="41"/>
      <c r="H429" s="44"/>
    </row>
    <row r="430" spans="1:8" s="2" customFormat="1" ht="16.8" customHeight="1">
      <c r="A430" s="41"/>
      <c r="B430" s="44"/>
      <c r="C430" s="341" t="s">
        <v>348</v>
      </c>
      <c r="D430" s="342" t="s">
        <v>349</v>
      </c>
      <c r="E430" s="343" t="s">
        <v>269</v>
      </c>
      <c r="F430" s="344">
        <v>265.911</v>
      </c>
      <c r="G430" s="41"/>
      <c r="H430" s="44"/>
    </row>
    <row r="431" spans="1:8" s="2" customFormat="1" ht="16.8" customHeight="1">
      <c r="A431" s="41"/>
      <c r="B431" s="44"/>
      <c r="C431" s="345" t="s">
        <v>1</v>
      </c>
      <c r="D431" s="345" t="s">
        <v>4748</v>
      </c>
      <c r="E431" s="18" t="s">
        <v>1</v>
      </c>
      <c r="F431" s="346">
        <v>0</v>
      </c>
      <c r="G431" s="41"/>
      <c r="H431" s="44"/>
    </row>
    <row r="432" spans="1:8" s="2" customFormat="1" ht="16.8" customHeight="1">
      <c r="A432" s="41"/>
      <c r="B432" s="44"/>
      <c r="C432" s="345" t="s">
        <v>1</v>
      </c>
      <c r="D432" s="345" t="s">
        <v>4785</v>
      </c>
      <c r="E432" s="18" t="s">
        <v>1</v>
      </c>
      <c r="F432" s="346">
        <v>0</v>
      </c>
      <c r="G432" s="41"/>
      <c r="H432" s="44"/>
    </row>
    <row r="433" spans="1:8" s="2" customFormat="1" ht="16.8" customHeight="1">
      <c r="A433" s="41"/>
      <c r="B433" s="44"/>
      <c r="C433" s="345" t="s">
        <v>1</v>
      </c>
      <c r="D433" s="345" t="s">
        <v>4786</v>
      </c>
      <c r="E433" s="18" t="s">
        <v>1</v>
      </c>
      <c r="F433" s="346">
        <v>0</v>
      </c>
      <c r="G433" s="41"/>
      <c r="H433" s="44"/>
    </row>
    <row r="434" spans="1:8" s="2" customFormat="1" ht="16.8" customHeight="1">
      <c r="A434" s="41"/>
      <c r="B434" s="44"/>
      <c r="C434" s="345" t="s">
        <v>1</v>
      </c>
      <c r="D434" s="345" t="s">
        <v>4787</v>
      </c>
      <c r="E434" s="18" t="s">
        <v>1</v>
      </c>
      <c r="F434" s="346">
        <v>0</v>
      </c>
      <c r="G434" s="41"/>
      <c r="H434" s="44"/>
    </row>
    <row r="435" spans="1:8" s="2" customFormat="1" ht="16.8" customHeight="1">
      <c r="A435" s="41"/>
      <c r="B435" s="44"/>
      <c r="C435" s="345" t="s">
        <v>1</v>
      </c>
      <c r="D435" s="345" t="s">
        <v>4788</v>
      </c>
      <c r="E435" s="18" t="s">
        <v>1</v>
      </c>
      <c r="F435" s="346">
        <v>0</v>
      </c>
      <c r="G435" s="41"/>
      <c r="H435" s="44"/>
    </row>
    <row r="436" spans="1:8" s="2" customFormat="1" ht="16.8" customHeight="1">
      <c r="A436" s="41"/>
      <c r="B436" s="44"/>
      <c r="C436" s="345" t="s">
        <v>1</v>
      </c>
      <c r="D436" s="345" t="s">
        <v>4789</v>
      </c>
      <c r="E436" s="18" t="s">
        <v>1</v>
      </c>
      <c r="F436" s="346">
        <v>0</v>
      </c>
      <c r="G436" s="41"/>
      <c r="H436" s="44"/>
    </row>
    <row r="437" spans="1:8" s="2" customFormat="1" ht="16.8" customHeight="1">
      <c r="A437" s="41"/>
      <c r="B437" s="44"/>
      <c r="C437" s="345" t="s">
        <v>1</v>
      </c>
      <c r="D437" s="345" t="s">
        <v>4790</v>
      </c>
      <c r="E437" s="18" t="s">
        <v>1</v>
      </c>
      <c r="F437" s="346">
        <v>0</v>
      </c>
      <c r="G437" s="41"/>
      <c r="H437" s="44"/>
    </row>
    <row r="438" spans="1:8" s="2" customFormat="1" ht="16.8" customHeight="1">
      <c r="A438" s="41"/>
      <c r="B438" s="44"/>
      <c r="C438" s="345" t="s">
        <v>1</v>
      </c>
      <c r="D438" s="345" t="s">
        <v>4791</v>
      </c>
      <c r="E438" s="18" t="s">
        <v>1</v>
      </c>
      <c r="F438" s="346">
        <v>0</v>
      </c>
      <c r="G438" s="41"/>
      <c r="H438" s="44"/>
    </row>
    <row r="439" spans="1:8" s="2" customFormat="1" ht="16.8" customHeight="1">
      <c r="A439" s="41"/>
      <c r="B439" s="44"/>
      <c r="C439" s="345" t="s">
        <v>1</v>
      </c>
      <c r="D439" s="345" t="s">
        <v>4792</v>
      </c>
      <c r="E439" s="18" t="s">
        <v>1</v>
      </c>
      <c r="F439" s="346">
        <v>0</v>
      </c>
      <c r="G439" s="41"/>
      <c r="H439" s="44"/>
    </row>
    <row r="440" spans="1:8" s="2" customFormat="1" ht="16.8" customHeight="1">
      <c r="A440" s="41"/>
      <c r="B440" s="44"/>
      <c r="C440" s="345" t="s">
        <v>1</v>
      </c>
      <c r="D440" s="345" t="s">
        <v>4793</v>
      </c>
      <c r="E440" s="18" t="s">
        <v>1</v>
      </c>
      <c r="F440" s="346">
        <v>0</v>
      </c>
      <c r="G440" s="41"/>
      <c r="H440" s="44"/>
    </row>
    <row r="441" spans="1:8" s="2" customFormat="1" ht="16.8" customHeight="1">
      <c r="A441" s="41"/>
      <c r="B441" s="44"/>
      <c r="C441" s="345" t="s">
        <v>1</v>
      </c>
      <c r="D441" s="345" t="s">
        <v>4794</v>
      </c>
      <c r="E441" s="18" t="s">
        <v>1</v>
      </c>
      <c r="F441" s="346">
        <v>0</v>
      </c>
      <c r="G441" s="41"/>
      <c r="H441" s="44"/>
    </row>
    <row r="442" spans="1:8" s="2" customFormat="1" ht="16.8" customHeight="1">
      <c r="A442" s="41"/>
      <c r="B442" s="44"/>
      <c r="C442" s="345" t="s">
        <v>1</v>
      </c>
      <c r="D442" s="345" t="s">
        <v>4795</v>
      </c>
      <c r="E442" s="18" t="s">
        <v>1</v>
      </c>
      <c r="F442" s="346">
        <v>0</v>
      </c>
      <c r="G442" s="41"/>
      <c r="H442" s="44"/>
    </row>
    <row r="443" spans="1:8" s="2" customFormat="1" ht="16.8" customHeight="1">
      <c r="A443" s="41"/>
      <c r="B443" s="44"/>
      <c r="C443" s="345" t="s">
        <v>1</v>
      </c>
      <c r="D443" s="345" t="s">
        <v>4796</v>
      </c>
      <c r="E443" s="18" t="s">
        <v>1</v>
      </c>
      <c r="F443" s="346">
        <v>0</v>
      </c>
      <c r="G443" s="41"/>
      <c r="H443" s="44"/>
    </row>
    <row r="444" spans="1:8" s="2" customFormat="1" ht="16.8" customHeight="1">
      <c r="A444" s="41"/>
      <c r="B444" s="44"/>
      <c r="C444" s="345" t="s">
        <v>1</v>
      </c>
      <c r="D444" s="345" t="s">
        <v>4797</v>
      </c>
      <c r="E444" s="18" t="s">
        <v>1</v>
      </c>
      <c r="F444" s="346">
        <v>0</v>
      </c>
      <c r="G444" s="41"/>
      <c r="H444" s="44"/>
    </row>
    <row r="445" spans="1:8" s="2" customFormat="1" ht="16.8" customHeight="1">
      <c r="A445" s="41"/>
      <c r="B445" s="44"/>
      <c r="C445" s="345" t="s">
        <v>1</v>
      </c>
      <c r="D445" s="345" t="s">
        <v>4798</v>
      </c>
      <c r="E445" s="18" t="s">
        <v>1</v>
      </c>
      <c r="F445" s="346">
        <v>0</v>
      </c>
      <c r="G445" s="41"/>
      <c r="H445" s="44"/>
    </row>
    <row r="446" spans="1:8" s="2" customFormat="1" ht="16.8" customHeight="1">
      <c r="A446" s="41"/>
      <c r="B446" s="44"/>
      <c r="C446" s="345" t="s">
        <v>1</v>
      </c>
      <c r="D446" s="345" t="s">
        <v>4799</v>
      </c>
      <c r="E446" s="18" t="s">
        <v>1</v>
      </c>
      <c r="F446" s="346">
        <v>0</v>
      </c>
      <c r="G446" s="41"/>
      <c r="H446" s="44"/>
    </row>
    <row r="447" spans="1:8" s="2" customFormat="1" ht="16.8" customHeight="1">
      <c r="A447" s="41"/>
      <c r="B447" s="44"/>
      <c r="C447" s="345" t="s">
        <v>1</v>
      </c>
      <c r="D447" s="345" t="s">
        <v>4800</v>
      </c>
      <c r="E447" s="18" t="s">
        <v>1</v>
      </c>
      <c r="F447" s="346">
        <v>0</v>
      </c>
      <c r="G447" s="41"/>
      <c r="H447" s="44"/>
    </row>
    <row r="448" spans="1:8" s="2" customFormat="1" ht="16.8" customHeight="1">
      <c r="A448" s="41"/>
      <c r="B448" s="44"/>
      <c r="C448" s="345" t="s">
        <v>1</v>
      </c>
      <c r="D448" s="345" t="s">
        <v>4363</v>
      </c>
      <c r="E448" s="18" t="s">
        <v>1</v>
      </c>
      <c r="F448" s="346">
        <v>297.591</v>
      </c>
      <c r="G448" s="41"/>
      <c r="H448" s="44"/>
    </row>
    <row r="449" spans="1:8" s="2" customFormat="1" ht="16.8" customHeight="1">
      <c r="A449" s="41"/>
      <c r="B449" s="44"/>
      <c r="C449" s="345" t="s">
        <v>1</v>
      </c>
      <c r="D449" s="345" t="s">
        <v>4801</v>
      </c>
      <c r="E449" s="18" t="s">
        <v>1</v>
      </c>
      <c r="F449" s="346">
        <v>-31.68</v>
      </c>
      <c r="G449" s="41"/>
      <c r="H449" s="44"/>
    </row>
    <row r="450" spans="1:8" s="2" customFormat="1" ht="16.8" customHeight="1">
      <c r="A450" s="41"/>
      <c r="B450" s="44"/>
      <c r="C450" s="345" t="s">
        <v>348</v>
      </c>
      <c r="D450" s="345" t="s">
        <v>438</v>
      </c>
      <c r="E450" s="18" t="s">
        <v>1</v>
      </c>
      <c r="F450" s="346">
        <v>265.911</v>
      </c>
      <c r="G450" s="41"/>
      <c r="H450" s="44"/>
    </row>
    <row r="451" spans="1:8" s="2" customFormat="1" ht="16.8" customHeight="1">
      <c r="A451" s="41"/>
      <c r="B451" s="44"/>
      <c r="C451" s="347" t="s">
        <v>4733</v>
      </c>
      <c r="D451" s="41"/>
      <c r="E451" s="41"/>
      <c r="F451" s="41"/>
      <c r="G451" s="41"/>
      <c r="H451" s="44"/>
    </row>
    <row r="452" spans="1:8" s="2" customFormat="1" ht="16.8" customHeight="1">
      <c r="A452" s="41"/>
      <c r="B452" s="44"/>
      <c r="C452" s="345" t="s">
        <v>1009</v>
      </c>
      <c r="D452" s="345" t="s">
        <v>1010</v>
      </c>
      <c r="E452" s="18" t="s">
        <v>269</v>
      </c>
      <c r="F452" s="346">
        <v>840.692</v>
      </c>
      <c r="G452" s="41"/>
      <c r="H452" s="44"/>
    </row>
    <row r="453" spans="1:8" s="2" customFormat="1" ht="16.8" customHeight="1">
      <c r="A453" s="41"/>
      <c r="B453" s="44"/>
      <c r="C453" s="345" t="s">
        <v>1032</v>
      </c>
      <c r="D453" s="345" t="s">
        <v>1033</v>
      </c>
      <c r="E453" s="18" t="s">
        <v>269</v>
      </c>
      <c r="F453" s="346">
        <v>899.477</v>
      </c>
      <c r="G453" s="41"/>
      <c r="H453" s="44"/>
    </row>
    <row r="454" spans="1:8" s="2" customFormat="1" ht="16.8" customHeight="1">
      <c r="A454" s="41"/>
      <c r="B454" s="44"/>
      <c r="C454" s="341" t="s">
        <v>351</v>
      </c>
      <c r="D454" s="342" t="s">
        <v>352</v>
      </c>
      <c r="E454" s="343" t="s">
        <v>269</v>
      </c>
      <c r="F454" s="344">
        <v>227.773</v>
      </c>
      <c r="G454" s="41"/>
      <c r="H454" s="44"/>
    </row>
    <row r="455" spans="1:8" s="2" customFormat="1" ht="16.8" customHeight="1">
      <c r="A455" s="41"/>
      <c r="B455" s="44"/>
      <c r="C455" s="345" t="s">
        <v>1</v>
      </c>
      <c r="D455" s="345" t="s">
        <v>486</v>
      </c>
      <c r="E455" s="18" t="s">
        <v>1</v>
      </c>
      <c r="F455" s="346">
        <v>0</v>
      </c>
      <c r="G455" s="41"/>
      <c r="H455" s="44"/>
    </row>
    <row r="456" spans="1:8" s="2" customFormat="1" ht="16.8" customHeight="1">
      <c r="A456" s="41"/>
      <c r="B456" s="44"/>
      <c r="C456" s="345" t="s">
        <v>1</v>
      </c>
      <c r="D456" s="345" t="s">
        <v>638</v>
      </c>
      <c r="E456" s="18" t="s">
        <v>1</v>
      </c>
      <c r="F456" s="346">
        <v>0</v>
      </c>
      <c r="G456" s="41"/>
      <c r="H456" s="44"/>
    </row>
    <row r="457" spans="1:8" s="2" customFormat="1" ht="16.8" customHeight="1">
      <c r="A457" s="41"/>
      <c r="B457" s="44"/>
      <c r="C457" s="345" t="s">
        <v>1</v>
      </c>
      <c r="D457" s="345" t="s">
        <v>639</v>
      </c>
      <c r="E457" s="18" t="s">
        <v>1</v>
      </c>
      <c r="F457" s="346">
        <v>47.46</v>
      </c>
      <c r="G457" s="41"/>
      <c r="H457" s="44"/>
    </row>
    <row r="458" spans="1:8" s="2" customFormat="1" ht="16.8" customHeight="1">
      <c r="A458" s="41"/>
      <c r="B458" s="44"/>
      <c r="C458" s="345" t="s">
        <v>1</v>
      </c>
      <c r="D458" s="345" t="s">
        <v>640</v>
      </c>
      <c r="E458" s="18" t="s">
        <v>1</v>
      </c>
      <c r="F458" s="346">
        <v>0</v>
      </c>
      <c r="G458" s="41"/>
      <c r="H458" s="44"/>
    </row>
    <row r="459" spans="1:8" s="2" customFormat="1" ht="16.8" customHeight="1">
      <c r="A459" s="41"/>
      <c r="B459" s="44"/>
      <c r="C459" s="345" t="s">
        <v>1</v>
      </c>
      <c r="D459" s="345" t="s">
        <v>641</v>
      </c>
      <c r="E459" s="18" t="s">
        <v>1</v>
      </c>
      <c r="F459" s="346">
        <v>281.484</v>
      </c>
      <c r="G459" s="41"/>
      <c r="H459" s="44"/>
    </row>
    <row r="460" spans="1:8" s="2" customFormat="1" ht="16.8" customHeight="1">
      <c r="A460" s="41"/>
      <c r="B460" s="44"/>
      <c r="C460" s="345" t="s">
        <v>1</v>
      </c>
      <c r="D460" s="345" t="s">
        <v>642</v>
      </c>
      <c r="E460" s="18" t="s">
        <v>1</v>
      </c>
      <c r="F460" s="346">
        <v>0</v>
      </c>
      <c r="G460" s="41"/>
      <c r="H460" s="44"/>
    </row>
    <row r="461" spans="1:8" s="2" customFormat="1" ht="16.8" customHeight="1">
      <c r="A461" s="41"/>
      <c r="B461" s="44"/>
      <c r="C461" s="345" t="s">
        <v>1</v>
      </c>
      <c r="D461" s="345" t="s">
        <v>643</v>
      </c>
      <c r="E461" s="18" t="s">
        <v>1</v>
      </c>
      <c r="F461" s="346">
        <v>3.19</v>
      </c>
      <c r="G461" s="41"/>
      <c r="H461" s="44"/>
    </row>
    <row r="462" spans="1:8" s="2" customFormat="1" ht="16.8" customHeight="1">
      <c r="A462" s="41"/>
      <c r="B462" s="44"/>
      <c r="C462" s="345" t="s">
        <v>1</v>
      </c>
      <c r="D462" s="345" t="s">
        <v>644</v>
      </c>
      <c r="E462" s="18" t="s">
        <v>1</v>
      </c>
      <c r="F462" s="346">
        <v>0</v>
      </c>
      <c r="G462" s="41"/>
      <c r="H462" s="44"/>
    </row>
    <row r="463" spans="1:8" s="2" customFormat="1" ht="16.8" customHeight="1">
      <c r="A463" s="41"/>
      <c r="B463" s="44"/>
      <c r="C463" s="345" t="s">
        <v>1</v>
      </c>
      <c r="D463" s="345" t="s">
        <v>645</v>
      </c>
      <c r="E463" s="18" t="s">
        <v>1</v>
      </c>
      <c r="F463" s="346">
        <v>-92.361</v>
      </c>
      <c r="G463" s="41"/>
      <c r="H463" s="44"/>
    </row>
    <row r="464" spans="1:8" s="2" customFormat="1" ht="16.8" customHeight="1">
      <c r="A464" s="41"/>
      <c r="B464" s="44"/>
      <c r="C464" s="345" t="s">
        <v>1</v>
      </c>
      <c r="D464" s="345" t="s">
        <v>646</v>
      </c>
      <c r="E464" s="18" t="s">
        <v>1</v>
      </c>
      <c r="F464" s="346">
        <v>-12</v>
      </c>
      <c r="G464" s="41"/>
      <c r="H464" s="44"/>
    </row>
    <row r="465" spans="1:8" s="2" customFormat="1" ht="16.8" customHeight="1">
      <c r="A465" s="41"/>
      <c r="B465" s="44"/>
      <c r="C465" s="345" t="s">
        <v>351</v>
      </c>
      <c r="D465" s="345" t="s">
        <v>511</v>
      </c>
      <c r="E465" s="18" t="s">
        <v>1</v>
      </c>
      <c r="F465" s="346">
        <v>227.773</v>
      </c>
      <c r="G465" s="41"/>
      <c r="H465" s="44"/>
    </row>
    <row r="466" spans="1:8" s="2" customFormat="1" ht="16.8" customHeight="1">
      <c r="A466" s="41"/>
      <c r="B466" s="44"/>
      <c r="C466" s="347" t="s">
        <v>4733</v>
      </c>
      <c r="D466" s="41"/>
      <c r="E466" s="41"/>
      <c r="F466" s="41"/>
      <c r="G466" s="41"/>
      <c r="H466" s="44"/>
    </row>
    <row r="467" spans="1:8" s="2" customFormat="1" ht="12">
      <c r="A467" s="41"/>
      <c r="B467" s="44"/>
      <c r="C467" s="345" t="s">
        <v>635</v>
      </c>
      <c r="D467" s="345" t="s">
        <v>636</v>
      </c>
      <c r="E467" s="18" t="s">
        <v>269</v>
      </c>
      <c r="F467" s="346">
        <v>330.283</v>
      </c>
      <c r="G467" s="41"/>
      <c r="H467" s="44"/>
    </row>
    <row r="468" spans="1:8" s="2" customFormat="1" ht="16.8" customHeight="1">
      <c r="A468" s="41"/>
      <c r="B468" s="44"/>
      <c r="C468" s="345" t="s">
        <v>942</v>
      </c>
      <c r="D468" s="345" t="s">
        <v>943</v>
      </c>
      <c r="E468" s="18" t="s">
        <v>269</v>
      </c>
      <c r="F468" s="346">
        <v>1931.597</v>
      </c>
      <c r="G468" s="41"/>
      <c r="H468" s="44"/>
    </row>
    <row r="469" spans="1:8" s="2" customFormat="1" ht="16.8" customHeight="1">
      <c r="A469" s="41"/>
      <c r="B469" s="44"/>
      <c r="C469" s="345" t="s">
        <v>1009</v>
      </c>
      <c r="D469" s="345" t="s">
        <v>1010</v>
      </c>
      <c r="E469" s="18" t="s">
        <v>269</v>
      </c>
      <c r="F469" s="346">
        <v>840.692</v>
      </c>
      <c r="G469" s="41"/>
      <c r="H469" s="44"/>
    </row>
    <row r="470" spans="1:8" s="2" customFormat="1" ht="16.8" customHeight="1">
      <c r="A470" s="41"/>
      <c r="B470" s="44"/>
      <c r="C470" s="345" t="s">
        <v>1017</v>
      </c>
      <c r="D470" s="345" t="s">
        <v>1018</v>
      </c>
      <c r="E470" s="18" t="s">
        <v>702</v>
      </c>
      <c r="F470" s="346">
        <v>4014.038</v>
      </c>
      <c r="G470" s="41"/>
      <c r="H470" s="44"/>
    </row>
    <row r="471" spans="1:8" s="2" customFormat="1" ht="16.8" customHeight="1">
      <c r="A471" s="41"/>
      <c r="B471" s="44"/>
      <c r="C471" s="345" t="s">
        <v>1032</v>
      </c>
      <c r="D471" s="345" t="s">
        <v>1033</v>
      </c>
      <c r="E471" s="18" t="s">
        <v>269</v>
      </c>
      <c r="F471" s="346">
        <v>899.477</v>
      </c>
      <c r="G471" s="41"/>
      <c r="H471" s="44"/>
    </row>
    <row r="472" spans="1:8" s="2" customFormat="1" ht="16.8" customHeight="1">
      <c r="A472" s="41"/>
      <c r="B472" s="44"/>
      <c r="C472" s="341" t="s">
        <v>354</v>
      </c>
      <c r="D472" s="342" t="s">
        <v>355</v>
      </c>
      <c r="E472" s="343" t="s">
        <v>269</v>
      </c>
      <c r="F472" s="344">
        <v>102.51</v>
      </c>
      <c r="G472" s="41"/>
      <c r="H472" s="44"/>
    </row>
    <row r="473" spans="1:8" s="2" customFormat="1" ht="16.8" customHeight="1">
      <c r="A473" s="41"/>
      <c r="B473" s="44"/>
      <c r="C473" s="345" t="s">
        <v>1</v>
      </c>
      <c r="D473" s="345" t="s">
        <v>490</v>
      </c>
      <c r="E473" s="18" t="s">
        <v>1</v>
      </c>
      <c r="F473" s="346">
        <v>0</v>
      </c>
      <c r="G473" s="41"/>
      <c r="H473" s="44"/>
    </row>
    <row r="474" spans="1:8" s="2" customFormat="1" ht="16.8" customHeight="1">
      <c r="A474" s="41"/>
      <c r="B474" s="44"/>
      <c r="C474" s="345" t="s">
        <v>1</v>
      </c>
      <c r="D474" s="345" t="s">
        <v>647</v>
      </c>
      <c r="E474" s="18" t="s">
        <v>1</v>
      </c>
      <c r="F474" s="346">
        <v>165.24</v>
      </c>
      <c r="G474" s="41"/>
      <c r="H474" s="44"/>
    </row>
    <row r="475" spans="1:8" s="2" customFormat="1" ht="16.8" customHeight="1">
      <c r="A475" s="41"/>
      <c r="B475" s="44"/>
      <c r="C475" s="345" t="s">
        <v>1</v>
      </c>
      <c r="D475" s="345" t="s">
        <v>648</v>
      </c>
      <c r="E475" s="18" t="s">
        <v>1</v>
      </c>
      <c r="F475" s="346">
        <v>-62.73</v>
      </c>
      <c r="G475" s="41"/>
      <c r="H475" s="44"/>
    </row>
    <row r="476" spans="1:8" s="2" customFormat="1" ht="16.8" customHeight="1">
      <c r="A476" s="41"/>
      <c r="B476" s="44"/>
      <c r="C476" s="345" t="s">
        <v>354</v>
      </c>
      <c r="D476" s="345" t="s">
        <v>511</v>
      </c>
      <c r="E476" s="18" t="s">
        <v>1</v>
      </c>
      <c r="F476" s="346">
        <v>102.51</v>
      </c>
      <c r="G476" s="41"/>
      <c r="H476" s="44"/>
    </row>
    <row r="477" spans="1:8" s="2" customFormat="1" ht="16.8" customHeight="1">
      <c r="A477" s="41"/>
      <c r="B477" s="44"/>
      <c r="C477" s="347" t="s">
        <v>4733</v>
      </c>
      <c r="D477" s="41"/>
      <c r="E477" s="41"/>
      <c r="F477" s="41"/>
      <c r="G477" s="41"/>
      <c r="H477" s="44"/>
    </row>
    <row r="478" spans="1:8" s="2" customFormat="1" ht="12">
      <c r="A478" s="41"/>
      <c r="B478" s="44"/>
      <c r="C478" s="345" t="s">
        <v>635</v>
      </c>
      <c r="D478" s="345" t="s">
        <v>636</v>
      </c>
      <c r="E478" s="18" t="s">
        <v>269</v>
      </c>
      <c r="F478" s="346">
        <v>330.283</v>
      </c>
      <c r="G478" s="41"/>
      <c r="H478" s="44"/>
    </row>
    <row r="479" spans="1:8" s="2" customFormat="1" ht="16.8" customHeight="1">
      <c r="A479" s="41"/>
      <c r="B479" s="44"/>
      <c r="C479" s="345" t="s">
        <v>942</v>
      </c>
      <c r="D479" s="345" t="s">
        <v>943</v>
      </c>
      <c r="E479" s="18" t="s">
        <v>269</v>
      </c>
      <c r="F479" s="346">
        <v>1931.597</v>
      </c>
      <c r="G479" s="41"/>
      <c r="H479" s="44"/>
    </row>
    <row r="480" spans="1:8" s="2" customFormat="1" ht="16.8" customHeight="1">
      <c r="A480" s="41"/>
      <c r="B480" s="44"/>
      <c r="C480" s="345" t="s">
        <v>1009</v>
      </c>
      <c r="D480" s="345" t="s">
        <v>1010</v>
      </c>
      <c r="E480" s="18" t="s">
        <v>269</v>
      </c>
      <c r="F480" s="346">
        <v>840.692</v>
      </c>
      <c r="G480" s="41"/>
      <c r="H480" s="44"/>
    </row>
    <row r="481" spans="1:8" s="2" customFormat="1" ht="16.8" customHeight="1">
      <c r="A481" s="41"/>
      <c r="B481" s="44"/>
      <c r="C481" s="345" t="s">
        <v>1023</v>
      </c>
      <c r="D481" s="345" t="s">
        <v>1024</v>
      </c>
      <c r="E481" s="18" t="s">
        <v>269</v>
      </c>
      <c r="F481" s="346">
        <v>182.648</v>
      </c>
      <c r="G481" s="41"/>
      <c r="H481" s="44"/>
    </row>
    <row r="482" spans="1:8" s="2" customFormat="1" ht="16.8" customHeight="1">
      <c r="A482" s="41"/>
      <c r="B482" s="44"/>
      <c r="C482" s="345" t="s">
        <v>1017</v>
      </c>
      <c r="D482" s="345" t="s">
        <v>1018</v>
      </c>
      <c r="E482" s="18" t="s">
        <v>702</v>
      </c>
      <c r="F482" s="346">
        <v>4014.038</v>
      </c>
      <c r="G482" s="41"/>
      <c r="H482" s="44"/>
    </row>
    <row r="483" spans="1:8" s="2" customFormat="1" ht="16.8" customHeight="1">
      <c r="A483" s="41"/>
      <c r="B483" s="44"/>
      <c r="C483" s="345" t="s">
        <v>1032</v>
      </c>
      <c r="D483" s="345" t="s">
        <v>1033</v>
      </c>
      <c r="E483" s="18" t="s">
        <v>269</v>
      </c>
      <c r="F483" s="346">
        <v>899.477</v>
      </c>
      <c r="G483" s="41"/>
      <c r="H483" s="44"/>
    </row>
    <row r="484" spans="1:8" s="2" customFormat="1" ht="16.8" customHeight="1">
      <c r="A484" s="41"/>
      <c r="B484" s="44"/>
      <c r="C484" s="341" t="s">
        <v>357</v>
      </c>
      <c r="D484" s="342" t="s">
        <v>358</v>
      </c>
      <c r="E484" s="343" t="s">
        <v>269</v>
      </c>
      <c r="F484" s="344">
        <v>93.233</v>
      </c>
      <c r="G484" s="41"/>
      <c r="H484" s="44"/>
    </row>
    <row r="485" spans="1:8" s="2" customFormat="1" ht="16.8" customHeight="1">
      <c r="A485" s="41"/>
      <c r="B485" s="44"/>
      <c r="C485" s="345" t="s">
        <v>1</v>
      </c>
      <c r="D485" s="345" t="s">
        <v>1027</v>
      </c>
      <c r="E485" s="18" t="s">
        <v>1</v>
      </c>
      <c r="F485" s="346">
        <v>75.722</v>
      </c>
      <c r="G485" s="41"/>
      <c r="H485" s="44"/>
    </row>
    <row r="486" spans="1:8" s="2" customFormat="1" ht="16.8" customHeight="1">
      <c r="A486" s="41"/>
      <c r="B486" s="44"/>
      <c r="C486" s="345" t="s">
        <v>1</v>
      </c>
      <c r="D486" s="345" t="s">
        <v>1028</v>
      </c>
      <c r="E486" s="18" t="s">
        <v>1</v>
      </c>
      <c r="F486" s="346">
        <v>7.031</v>
      </c>
      <c r="G486" s="41"/>
      <c r="H486" s="44"/>
    </row>
    <row r="487" spans="1:8" s="2" customFormat="1" ht="16.8" customHeight="1">
      <c r="A487" s="41"/>
      <c r="B487" s="44"/>
      <c r="C487" s="345" t="s">
        <v>1</v>
      </c>
      <c r="D487" s="345" t="s">
        <v>1029</v>
      </c>
      <c r="E487" s="18" t="s">
        <v>1</v>
      </c>
      <c r="F487" s="346">
        <v>10.48</v>
      </c>
      <c r="G487" s="41"/>
      <c r="H487" s="44"/>
    </row>
    <row r="488" spans="1:8" s="2" customFormat="1" ht="16.8" customHeight="1">
      <c r="A488" s="41"/>
      <c r="B488" s="44"/>
      <c r="C488" s="345" t="s">
        <v>357</v>
      </c>
      <c r="D488" s="345" t="s">
        <v>511</v>
      </c>
      <c r="E488" s="18" t="s">
        <v>1</v>
      </c>
      <c r="F488" s="346">
        <v>93.233</v>
      </c>
      <c r="G488" s="41"/>
      <c r="H488" s="44"/>
    </row>
    <row r="489" spans="1:8" s="2" customFormat="1" ht="16.8" customHeight="1">
      <c r="A489" s="41"/>
      <c r="B489" s="44"/>
      <c r="C489" s="347" t="s">
        <v>4733</v>
      </c>
      <c r="D489" s="41"/>
      <c r="E489" s="41"/>
      <c r="F489" s="41"/>
      <c r="G489" s="41"/>
      <c r="H489" s="44"/>
    </row>
    <row r="490" spans="1:8" s="2" customFormat="1" ht="16.8" customHeight="1">
      <c r="A490" s="41"/>
      <c r="B490" s="44"/>
      <c r="C490" s="345" t="s">
        <v>1023</v>
      </c>
      <c r="D490" s="345" t="s">
        <v>1024</v>
      </c>
      <c r="E490" s="18" t="s">
        <v>269</v>
      </c>
      <c r="F490" s="346">
        <v>146.118</v>
      </c>
      <c r="G490" s="41"/>
      <c r="H490" s="44"/>
    </row>
    <row r="491" spans="1:8" s="2" customFormat="1" ht="16.8" customHeight="1">
      <c r="A491" s="41"/>
      <c r="B491" s="44"/>
      <c r="C491" s="345" t="s">
        <v>1009</v>
      </c>
      <c r="D491" s="345" t="s">
        <v>1010</v>
      </c>
      <c r="E491" s="18" t="s">
        <v>269</v>
      </c>
      <c r="F491" s="346">
        <v>840.692</v>
      </c>
      <c r="G491" s="41"/>
      <c r="H491" s="44"/>
    </row>
    <row r="492" spans="1:8" s="2" customFormat="1" ht="16.8" customHeight="1">
      <c r="A492" s="41"/>
      <c r="B492" s="44"/>
      <c r="C492" s="345" t="s">
        <v>1032</v>
      </c>
      <c r="D492" s="345" t="s">
        <v>1033</v>
      </c>
      <c r="E492" s="18" t="s">
        <v>269</v>
      </c>
      <c r="F492" s="346">
        <v>899.477</v>
      </c>
      <c r="G492" s="41"/>
      <c r="H492" s="44"/>
    </row>
    <row r="493" spans="1:8" s="2" customFormat="1" ht="16.8" customHeight="1">
      <c r="A493" s="41"/>
      <c r="B493" s="44"/>
      <c r="C493" s="341" t="s">
        <v>360</v>
      </c>
      <c r="D493" s="342" t="s">
        <v>361</v>
      </c>
      <c r="E493" s="343" t="s">
        <v>332</v>
      </c>
      <c r="F493" s="344">
        <v>199.889</v>
      </c>
      <c r="G493" s="41"/>
      <c r="H493" s="44"/>
    </row>
    <row r="494" spans="1:8" s="2" customFormat="1" ht="16.8" customHeight="1">
      <c r="A494" s="41"/>
      <c r="B494" s="44"/>
      <c r="C494" s="345" t="s">
        <v>1</v>
      </c>
      <c r="D494" s="345" t="s">
        <v>638</v>
      </c>
      <c r="E494" s="18" t="s">
        <v>1</v>
      </c>
      <c r="F494" s="346">
        <v>0</v>
      </c>
      <c r="G494" s="41"/>
      <c r="H494" s="44"/>
    </row>
    <row r="495" spans="1:8" s="2" customFormat="1" ht="16.8" customHeight="1">
      <c r="A495" s="41"/>
      <c r="B495" s="44"/>
      <c r="C495" s="345" t="s">
        <v>1</v>
      </c>
      <c r="D495" s="345" t="s">
        <v>750</v>
      </c>
      <c r="E495" s="18" t="s">
        <v>1</v>
      </c>
      <c r="F495" s="346">
        <v>79.152</v>
      </c>
      <c r="G495" s="41"/>
      <c r="H495" s="44"/>
    </row>
    <row r="496" spans="1:8" s="2" customFormat="1" ht="16.8" customHeight="1">
      <c r="A496" s="41"/>
      <c r="B496" s="44"/>
      <c r="C496" s="345" t="s">
        <v>1</v>
      </c>
      <c r="D496" s="345" t="s">
        <v>751</v>
      </c>
      <c r="E496" s="18" t="s">
        <v>1</v>
      </c>
      <c r="F496" s="346">
        <v>4.314</v>
      </c>
      <c r="G496" s="41"/>
      <c r="H496" s="44"/>
    </row>
    <row r="497" spans="1:8" s="2" customFormat="1" ht="16.8" customHeight="1">
      <c r="A497" s="41"/>
      <c r="B497" s="44"/>
      <c r="C497" s="345" t="s">
        <v>1</v>
      </c>
      <c r="D497" s="345" t="s">
        <v>640</v>
      </c>
      <c r="E497" s="18" t="s">
        <v>1</v>
      </c>
      <c r="F497" s="346">
        <v>0</v>
      </c>
      <c r="G497" s="41"/>
      <c r="H497" s="44"/>
    </row>
    <row r="498" spans="1:8" s="2" customFormat="1" ht="16.8" customHeight="1">
      <c r="A498" s="41"/>
      <c r="B498" s="44"/>
      <c r="C498" s="345" t="s">
        <v>1</v>
      </c>
      <c r="D498" s="345" t="s">
        <v>752</v>
      </c>
      <c r="E498" s="18" t="s">
        <v>1</v>
      </c>
      <c r="F498" s="346">
        <v>76.037</v>
      </c>
      <c r="G498" s="41"/>
      <c r="H498" s="44"/>
    </row>
    <row r="499" spans="1:8" s="2" customFormat="1" ht="16.8" customHeight="1">
      <c r="A499" s="41"/>
      <c r="B499" s="44"/>
      <c r="C499" s="345" t="s">
        <v>1</v>
      </c>
      <c r="D499" s="345" t="s">
        <v>751</v>
      </c>
      <c r="E499" s="18" t="s">
        <v>1</v>
      </c>
      <c r="F499" s="346">
        <v>4.314</v>
      </c>
      <c r="G499" s="41"/>
      <c r="H499" s="44"/>
    </row>
    <row r="500" spans="1:8" s="2" customFormat="1" ht="16.8" customHeight="1">
      <c r="A500" s="41"/>
      <c r="B500" s="44"/>
      <c r="C500" s="345" t="s">
        <v>1</v>
      </c>
      <c r="D500" s="345" t="s">
        <v>663</v>
      </c>
      <c r="E500" s="18" t="s">
        <v>1</v>
      </c>
      <c r="F500" s="346">
        <v>0</v>
      </c>
      <c r="G500" s="41"/>
      <c r="H500" s="44"/>
    </row>
    <row r="501" spans="1:8" s="2" customFormat="1" ht="16.8" customHeight="1">
      <c r="A501" s="41"/>
      <c r="B501" s="44"/>
      <c r="C501" s="345" t="s">
        <v>1</v>
      </c>
      <c r="D501" s="345" t="s">
        <v>753</v>
      </c>
      <c r="E501" s="18" t="s">
        <v>1</v>
      </c>
      <c r="F501" s="346">
        <v>40.682</v>
      </c>
      <c r="G501" s="41"/>
      <c r="H501" s="44"/>
    </row>
    <row r="502" spans="1:8" s="2" customFormat="1" ht="16.8" customHeight="1">
      <c r="A502" s="41"/>
      <c r="B502" s="44"/>
      <c r="C502" s="345" t="s">
        <v>1</v>
      </c>
      <c r="D502" s="345" t="s">
        <v>754</v>
      </c>
      <c r="E502" s="18" t="s">
        <v>1</v>
      </c>
      <c r="F502" s="346">
        <v>0</v>
      </c>
      <c r="G502" s="41"/>
      <c r="H502" s="44"/>
    </row>
    <row r="503" spans="1:8" s="2" customFormat="1" ht="16.8" customHeight="1">
      <c r="A503" s="41"/>
      <c r="B503" s="44"/>
      <c r="C503" s="345" t="s">
        <v>1</v>
      </c>
      <c r="D503" s="345" t="s">
        <v>755</v>
      </c>
      <c r="E503" s="18" t="s">
        <v>1</v>
      </c>
      <c r="F503" s="346">
        <v>1.125</v>
      </c>
      <c r="G503" s="41"/>
      <c r="H503" s="44"/>
    </row>
    <row r="504" spans="1:8" s="2" customFormat="1" ht="16.8" customHeight="1">
      <c r="A504" s="41"/>
      <c r="B504" s="44"/>
      <c r="C504" s="345" t="s">
        <v>1</v>
      </c>
      <c r="D504" s="345" t="s">
        <v>756</v>
      </c>
      <c r="E504" s="18" t="s">
        <v>1</v>
      </c>
      <c r="F504" s="346">
        <v>0</v>
      </c>
      <c r="G504" s="41"/>
      <c r="H504" s="44"/>
    </row>
    <row r="505" spans="1:8" s="2" customFormat="1" ht="16.8" customHeight="1">
      <c r="A505" s="41"/>
      <c r="B505" s="44"/>
      <c r="C505" s="345" t="s">
        <v>1</v>
      </c>
      <c r="D505" s="345" t="s">
        <v>757</v>
      </c>
      <c r="E505" s="18" t="s">
        <v>1</v>
      </c>
      <c r="F505" s="346">
        <v>-1.125</v>
      </c>
      <c r="G505" s="41"/>
      <c r="H505" s="44"/>
    </row>
    <row r="506" spans="1:8" s="2" customFormat="1" ht="16.8" customHeight="1">
      <c r="A506" s="41"/>
      <c r="B506" s="44"/>
      <c r="C506" s="345" t="s">
        <v>1</v>
      </c>
      <c r="D506" s="345" t="s">
        <v>758</v>
      </c>
      <c r="E506" s="18" t="s">
        <v>1</v>
      </c>
      <c r="F506" s="346">
        <v>-3.6</v>
      </c>
      <c r="G506" s="41"/>
      <c r="H506" s="44"/>
    </row>
    <row r="507" spans="1:8" s="2" customFormat="1" ht="16.8" customHeight="1">
      <c r="A507" s="41"/>
      <c r="B507" s="44"/>
      <c r="C507" s="345" t="s">
        <v>1</v>
      </c>
      <c r="D507" s="345" t="s">
        <v>759</v>
      </c>
      <c r="E507" s="18" t="s">
        <v>1</v>
      </c>
      <c r="F507" s="346">
        <v>-1.01</v>
      </c>
      <c r="G507" s="41"/>
      <c r="H507" s="44"/>
    </row>
    <row r="508" spans="1:8" s="2" customFormat="1" ht="16.8" customHeight="1">
      <c r="A508" s="41"/>
      <c r="B508" s="44"/>
      <c r="C508" s="345" t="s">
        <v>360</v>
      </c>
      <c r="D508" s="345" t="s">
        <v>438</v>
      </c>
      <c r="E508" s="18" t="s">
        <v>1</v>
      </c>
      <c r="F508" s="346">
        <v>199.889</v>
      </c>
      <c r="G508" s="41"/>
      <c r="H508" s="44"/>
    </row>
    <row r="509" spans="1:8" s="2" customFormat="1" ht="16.8" customHeight="1">
      <c r="A509" s="41"/>
      <c r="B509" s="44"/>
      <c r="C509" s="347" t="s">
        <v>4733</v>
      </c>
      <c r="D509" s="41"/>
      <c r="E509" s="41"/>
      <c r="F509" s="41"/>
      <c r="G509" s="41"/>
      <c r="H509" s="44"/>
    </row>
    <row r="510" spans="1:8" s="2" customFormat="1" ht="16.8" customHeight="1">
      <c r="A510" s="41"/>
      <c r="B510" s="44"/>
      <c r="C510" s="345" t="s">
        <v>747</v>
      </c>
      <c r="D510" s="345" t="s">
        <v>748</v>
      </c>
      <c r="E510" s="18" t="s">
        <v>332</v>
      </c>
      <c r="F510" s="346">
        <v>199.889</v>
      </c>
      <c r="G510" s="41"/>
      <c r="H510" s="44"/>
    </row>
    <row r="511" spans="1:8" s="2" customFormat="1" ht="16.8" customHeight="1">
      <c r="A511" s="41"/>
      <c r="B511" s="44"/>
      <c r="C511" s="345" t="s">
        <v>761</v>
      </c>
      <c r="D511" s="345" t="s">
        <v>762</v>
      </c>
      <c r="E511" s="18" t="s">
        <v>269</v>
      </c>
      <c r="F511" s="346">
        <v>799.556</v>
      </c>
      <c r="G511" s="41"/>
      <c r="H511" s="44"/>
    </row>
    <row r="512" spans="1:8" s="2" customFormat="1" ht="16.8" customHeight="1">
      <c r="A512" s="41"/>
      <c r="B512" s="44"/>
      <c r="C512" s="345" t="s">
        <v>766</v>
      </c>
      <c r="D512" s="345" t="s">
        <v>767</v>
      </c>
      <c r="E512" s="18" t="s">
        <v>269</v>
      </c>
      <c r="F512" s="346">
        <v>799.556</v>
      </c>
      <c r="G512" s="41"/>
      <c r="H512" s="44"/>
    </row>
    <row r="513" spans="1:8" s="2" customFormat="1" ht="16.8" customHeight="1">
      <c r="A513" s="41"/>
      <c r="B513" s="44"/>
      <c r="C513" s="345" t="s">
        <v>771</v>
      </c>
      <c r="D513" s="345" t="s">
        <v>772</v>
      </c>
      <c r="E513" s="18" t="s">
        <v>269</v>
      </c>
      <c r="F513" s="346">
        <v>799.556</v>
      </c>
      <c r="G513" s="41"/>
      <c r="H513" s="44"/>
    </row>
    <row r="514" spans="1:8" s="2" customFormat="1" ht="16.8" customHeight="1">
      <c r="A514" s="41"/>
      <c r="B514" s="44"/>
      <c r="C514" s="345" t="s">
        <v>775</v>
      </c>
      <c r="D514" s="345" t="s">
        <v>776</v>
      </c>
      <c r="E514" s="18" t="s">
        <v>269</v>
      </c>
      <c r="F514" s="346">
        <v>799.556</v>
      </c>
      <c r="G514" s="41"/>
      <c r="H514" s="44"/>
    </row>
    <row r="515" spans="1:8" s="2" customFormat="1" ht="16.8" customHeight="1">
      <c r="A515" s="41"/>
      <c r="B515" s="44"/>
      <c r="C515" s="341" t="s">
        <v>363</v>
      </c>
      <c r="D515" s="342" t="s">
        <v>364</v>
      </c>
      <c r="E515" s="343" t="s">
        <v>269</v>
      </c>
      <c r="F515" s="344">
        <v>358.603</v>
      </c>
      <c r="G515" s="41"/>
      <c r="H515" s="44"/>
    </row>
    <row r="516" spans="1:8" s="2" customFormat="1" ht="16.8" customHeight="1">
      <c r="A516" s="41"/>
      <c r="B516" s="44"/>
      <c r="C516" s="345" t="s">
        <v>1</v>
      </c>
      <c r="D516" s="345" t="s">
        <v>1460</v>
      </c>
      <c r="E516" s="18" t="s">
        <v>1</v>
      </c>
      <c r="F516" s="346">
        <v>0</v>
      </c>
      <c r="G516" s="41"/>
      <c r="H516" s="44"/>
    </row>
    <row r="517" spans="1:8" s="2" customFormat="1" ht="16.8" customHeight="1">
      <c r="A517" s="41"/>
      <c r="B517" s="44"/>
      <c r="C517" s="345" t="s">
        <v>1</v>
      </c>
      <c r="D517" s="345" t="s">
        <v>1461</v>
      </c>
      <c r="E517" s="18" t="s">
        <v>1</v>
      </c>
      <c r="F517" s="346">
        <v>0</v>
      </c>
      <c r="G517" s="41"/>
      <c r="H517" s="44"/>
    </row>
    <row r="518" spans="1:8" s="2" customFormat="1" ht="16.8" customHeight="1">
      <c r="A518" s="41"/>
      <c r="B518" s="44"/>
      <c r="C518" s="345" t="s">
        <v>1</v>
      </c>
      <c r="D518" s="345" t="s">
        <v>1462</v>
      </c>
      <c r="E518" s="18" t="s">
        <v>1</v>
      </c>
      <c r="F518" s="346">
        <v>0</v>
      </c>
      <c r="G518" s="41"/>
      <c r="H518" s="44"/>
    </row>
    <row r="519" spans="1:8" s="2" customFormat="1" ht="16.8" customHeight="1">
      <c r="A519" s="41"/>
      <c r="B519" s="44"/>
      <c r="C519" s="345" t="s">
        <v>1</v>
      </c>
      <c r="D519" s="345" t="s">
        <v>1463</v>
      </c>
      <c r="E519" s="18" t="s">
        <v>1</v>
      </c>
      <c r="F519" s="346">
        <v>357.93</v>
      </c>
      <c r="G519" s="41"/>
      <c r="H519" s="44"/>
    </row>
    <row r="520" spans="1:8" s="2" customFormat="1" ht="16.8" customHeight="1">
      <c r="A520" s="41"/>
      <c r="B520" s="44"/>
      <c r="C520" s="345" t="s">
        <v>1</v>
      </c>
      <c r="D520" s="345" t="s">
        <v>1464</v>
      </c>
      <c r="E520" s="18" t="s">
        <v>1</v>
      </c>
      <c r="F520" s="346">
        <v>62.496</v>
      </c>
      <c r="G520" s="41"/>
      <c r="H520" s="44"/>
    </row>
    <row r="521" spans="1:8" s="2" customFormat="1" ht="16.8" customHeight="1">
      <c r="A521" s="41"/>
      <c r="B521" s="44"/>
      <c r="C521" s="345" t="s">
        <v>1</v>
      </c>
      <c r="D521" s="345" t="s">
        <v>1465</v>
      </c>
      <c r="E521" s="18" t="s">
        <v>1</v>
      </c>
      <c r="F521" s="346">
        <v>0</v>
      </c>
      <c r="G521" s="41"/>
      <c r="H521" s="44"/>
    </row>
    <row r="522" spans="1:8" s="2" customFormat="1" ht="16.8" customHeight="1">
      <c r="A522" s="41"/>
      <c r="B522" s="44"/>
      <c r="C522" s="345" t="s">
        <v>1</v>
      </c>
      <c r="D522" s="345" t="s">
        <v>1466</v>
      </c>
      <c r="E522" s="18" t="s">
        <v>1</v>
      </c>
      <c r="F522" s="346">
        <v>-61.823</v>
      </c>
      <c r="G522" s="41"/>
      <c r="H522" s="44"/>
    </row>
    <row r="523" spans="1:8" s="2" customFormat="1" ht="16.8" customHeight="1">
      <c r="A523" s="41"/>
      <c r="B523" s="44"/>
      <c r="C523" s="345" t="s">
        <v>1</v>
      </c>
      <c r="D523" s="345" t="s">
        <v>1</v>
      </c>
      <c r="E523" s="18" t="s">
        <v>1</v>
      </c>
      <c r="F523" s="346">
        <v>0</v>
      </c>
      <c r="G523" s="41"/>
      <c r="H523" s="44"/>
    </row>
    <row r="524" spans="1:8" s="2" customFormat="1" ht="16.8" customHeight="1">
      <c r="A524" s="41"/>
      <c r="B524" s="44"/>
      <c r="C524" s="345" t="s">
        <v>363</v>
      </c>
      <c r="D524" s="345" t="s">
        <v>438</v>
      </c>
      <c r="E524" s="18" t="s">
        <v>1</v>
      </c>
      <c r="F524" s="346">
        <v>358.603</v>
      </c>
      <c r="G524" s="41"/>
      <c r="H524" s="44"/>
    </row>
    <row r="525" spans="1:8" s="2" customFormat="1" ht="16.8" customHeight="1">
      <c r="A525" s="41"/>
      <c r="B525" s="44"/>
      <c r="C525" s="347" t="s">
        <v>4733</v>
      </c>
      <c r="D525" s="41"/>
      <c r="E525" s="41"/>
      <c r="F525" s="41"/>
      <c r="G525" s="41"/>
      <c r="H525" s="44"/>
    </row>
    <row r="526" spans="1:8" s="2" customFormat="1" ht="12">
      <c r="A526" s="41"/>
      <c r="B526" s="44"/>
      <c r="C526" s="345" t="s">
        <v>1457</v>
      </c>
      <c r="D526" s="345" t="s">
        <v>1458</v>
      </c>
      <c r="E526" s="18" t="s">
        <v>269</v>
      </c>
      <c r="F526" s="346">
        <v>358.603</v>
      </c>
      <c r="G526" s="41"/>
      <c r="H526" s="44"/>
    </row>
    <row r="527" spans="1:8" s="2" customFormat="1" ht="16.8" customHeight="1">
      <c r="A527" s="41"/>
      <c r="B527" s="44"/>
      <c r="C527" s="345" t="s">
        <v>1378</v>
      </c>
      <c r="D527" s="345" t="s">
        <v>1379</v>
      </c>
      <c r="E527" s="18" t="s">
        <v>269</v>
      </c>
      <c r="F527" s="346">
        <v>358.603</v>
      </c>
      <c r="G527" s="41"/>
      <c r="H527" s="44"/>
    </row>
    <row r="528" spans="1:8" s="2" customFormat="1" ht="16.8" customHeight="1">
      <c r="A528" s="41"/>
      <c r="B528" s="44"/>
      <c r="C528" s="345" t="s">
        <v>1472</v>
      </c>
      <c r="D528" s="345" t="s">
        <v>1473</v>
      </c>
      <c r="E528" s="18" t="s">
        <v>269</v>
      </c>
      <c r="F528" s="346">
        <v>358.603</v>
      </c>
      <c r="G528" s="41"/>
      <c r="H528" s="44"/>
    </row>
    <row r="529" spans="1:8" s="2" customFormat="1" ht="16.8" customHeight="1">
      <c r="A529" s="41"/>
      <c r="B529" s="44"/>
      <c r="C529" s="345" t="s">
        <v>1497</v>
      </c>
      <c r="D529" s="345" t="s">
        <v>1498</v>
      </c>
      <c r="E529" s="18" t="s">
        <v>332</v>
      </c>
      <c r="F529" s="346">
        <v>21.93</v>
      </c>
      <c r="G529" s="41"/>
      <c r="H529" s="44"/>
    </row>
    <row r="530" spans="1:8" s="2" customFormat="1" ht="12">
      <c r="A530" s="41"/>
      <c r="B530" s="44"/>
      <c r="C530" s="345" t="s">
        <v>1772</v>
      </c>
      <c r="D530" s="345" t="s">
        <v>1773</v>
      </c>
      <c r="E530" s="18" t="s">
        <v>269</v>
      </c>
      <c r="F530" s="346">
        <v>355.103</v>
      </c>
      <c r="G530" s="41"/>
      <c r="H530" s="44"/>
    </row>
    <row r="531" spans="1:8" s="2" customFormat="1" ht="16.8" customHeight="1">
      <c r="A531" s="41"/>
      <c r="B531" s="44"/>
      <c r="C531" s="345" t="s">
        <v>1822</v>
      </c>
      <c r="D531" s="345" t="s">
        <v>1823</v>
      </c>
      <c r="E531" s="18" t="s">
        <v>269</v>
      </c>
      <c r="F531" s="346">
        <v>717.206</v>
      </c>
      <c r="G531" s="41"/>
      <c r="H531" s="44"/>
    </row>
    <row r="532" spans="1:8" s="2" customFormat="1" ht="16.8" customHeight="1">
      <c r="A532" s="41"/>
      <c r="B532" s="44"/>
      <c r="C532" s="345" t="s">
        <v>1017</v>
      </c>
      <c r="D532" s="345" t="s">
        <v>1018</v>
      </c>
      <c r="E532" s="18" t="s">
        <v>702</v>
      </c>
      <c r="F532" s="346">
        <v>3586.03</v>
      </c>
      <c r="G532" s="41"/>
      <c r="H532" s="44"/>
    </row>
    <row r="533" spans="1:8" s="2" customFormat="1" ht="16.8" customHeight="1">
      <c r="A533" s="41"/>
      <c r="B533" s="44"/>
      <c r="C533" s="345" t="s">
        <v>1468</v>
      </c>
      <c r="D533" s="345" t="s">
        <v>1469</v>
      </c>
      <c r="E533" s="18" t="s">
        <v>269</v>
      </c>
      <c r="F533" s="346">
        <v>365.775</v>
      </c>
      <c r="G533" s="41"/>
      <c r="H533" s="44"/>
    </row>
    <row r="534" spans="1:8" s="2" customFormat="1" ht="16.8" customHeight="1">
      <c r="A534" s="41"/>
      <c r="B534" s="44"/>
      <c r="C534" s="341" t="s">
        <v>366</v>
      </c>
      <c r="D534" s="342" t="s">
        <v>367</v>
      </c>
      <c r="E534" s="343" t="s">
        <v>269</v>
      </c>
      <c r="F534" s="344">
        <v>118.065</v>
      </c>
      <c r="G534" s="41"/>
      <c r="H534" s="44"/>
    </row>
    <row r="535" spans="1:8" s="2" customFormat="1" ht="16.8" customHeight="1">
      <c r="A535" s="41"/>
      <c r="B535" s="44"/>
      <c r="C535" s="345" t="s">
        <v>1</v>
      </c>
      <c r="D535" s="345" t="s">
        <v>1159</v>
      </c>
      <c r="E535" s="18" t="s">
        <v>1</v>
      </c>
      <c r="F535" s="346">
        <v>0</v>
      </c>
      <c r="G535" s="41"/>
      <c r="H535" s="44"/>
    </row>
    <row r="536" spans="1:8" s="2" customFormat="1" ht="16.8" customHeight="1">
      <c r="A536" s="41"/>
      <c r="B536" s="44"/>
      <c r="C536" s="345" t="s">
        <v>366</v>
      </c>
      <c r="D536" s="345" t="s">
        <v>1160</v>
      </c>
      <c r="E536" s="18" t="s">
        <v>1</v>
      </c>
      <c r="F536" s="346">
        <v>118.065</v>
      </c>
      <c r="G536" s="41"/>
      <c r="H536" s="44"/>
    </row>
    <row r="537" spans="1:8" s="2" customFormat="1" ht="16.8" customHeight="1">
      <c r="A537" s="41"/>
      <c r="B537" s="44"/>
      <c r="C537" s="347" t="s">
        <v>4733</v>
      </c>
      <c r="D537" s="41"/>
      <c r="E537" s="41"/>
      <c r="F537" s="41"/>
      <c r="G537" s="41"/>
      <c r="H537" s="44"/>
    </row>
    <row r="538" spans="1:8" s="2" customFormat="1" ht="12">
      <c r="A538" s="41"/>
      <c r="B538" s="44"/>
      <c r="C538" s="345" t="s">
        <v>1156</v>
      </c>
      <c r="D538" s="345" t="s">
        <v>1157</v>
      </c>
      <c r="E538" s="18" t="s">
        <v>269</v>
      </c>
      <c r="F538" s="346">
        <v>118.065</v>
      </c>
      <c r="G538" s="41"/>
      <c r="H538" s="44"/>
    </row>
    <row r="539" spans="1:8" s="2" customFormat="1" ht="16.8" customHeight="1">
      <c r="A539" s="41"/>
      <c r="B539" s="44"/>
      <c r="C539" s="345" t="s">
        <v>1104</v>
      </c>
      <c r="D539" s="345" t="s">
        <v>1105</v>
      </c>
      <c r="E539" s="18" t="s">
        <v>269</v>
      </c>
      <c r="F539" s="346">
        <v>618.762</v>
      </c>
      <c r="G539" s="41"/>
      <c r="H539" s="44"/>
    </row>
    <row r="540" spans="1:8" s="2" customFormat="1" ht="16.8" customHeight="1">
      <c r="A540" s="41"/>
      <c r="B540" s="44"/>
      <c r="C540" s="345" t="s">
        <v>1132</v>
      </c>
      <c r="D540" s="345" t="s">
        <v>1133</v>
      </c>
      <c r="E540" s="18" t="s">
        <v>269</v>
      </c>
      <c r="F540" s="346">
        <v>1177.444</v>
      </c>
      <c r="G540" s="41"/>
      <c r="H540" s="44"/>
    </row>
    <row r="541" spans="1:8" s="2" customFormat="1" ht="16.8" customHeight="1">
      <c r="A541" s="41"/>
      <c r="B541" s="44"/>
      <c r="C541" s="345" t="s">
        <v>1184</v>
      </c>
      <c r="D541" s="345" t="s">
        <v>1185</v>
      </c>
      <c r="E541" s="18" t="s">
        <v>269</v>
      </c>
      <c r="F541" s="346">
        <v>236.13</v>
      </c>
      <c r="G541" s="41"/>
      <c r="H541" s="44"/>
    </row>
    <row r="542" spans="1:8" s="2" customFormat="1" ht="16.8" customHeight="1">
      <c r="A542" s="41"/>
      <c r="B542" s="44"/>
      <c r="C542" s="345" t="s">
        <v>1194</v>
      </c>
      <c r="D542" s="345" t="s">
        <v>1195</v>
      </c>
      <c r="E542" s="18" t="s">
        <v>269</v>
      </c>
      <c r="F542" s="346">
        <v>134.065</v>
      </c>
      <c r="G542" s="41"/>
      <c r="H542" s="44"/>
    </row>
    <row r="543" spans="1:8" s="2" customFormat="1" ht="12">
      <c r="A543" s="41"/>
      <c r="B543" s="44"/>
      <c r="C543" s="345" t="s">
        <v>1238</v>
      </c>
      <c r="D543" s="345" t="s">
        <v>1239</v>
      </c>
      <c r="E543" s="18" t="s">
        <v>269</v>
      </c>
      <c r="F543" s="346">
        <v>205.519</v>
      </c>
      <c r="G543" s="41"/>
      <c r="H543" s="44"/>
    </row>
    <row r="544" spans="1:8" s="2" customFormat="1" ht="16.8" customHeight="1">
      <c r="A544" s="41"/>
      <c r="B544" s="44"/>
      <c r="C544" s="345" t="s">
        <v>1364</v>
      </c>
      <c r="D544" s="345" t="s">
        <v>1365</v>
      </c>
      <c r="E544" s="18" t="s">
        <v>269</v>
      </c>
      <c r="F544" s="346">
        <v>236.13</v>
      </c>
      <c r="G544" s="41"/>
      <c r="H544" s="44"/>
    </row>
    <row r="545" spans="1:8" s="2" customFormat="1" ht="16.8" customHeight="1">
      <c r="A545" s="41"/>
      <c r="B545" s="44"/>
      <c r="C545" s="345" t="s">
        <v>1369</v>
      </c>
      <c r="D545" s="345" t="s">
        <v>1370</v>
      </c>
      <c r="E545" s="18" t="s">
        <v>269</v>
      </c>
      <c r="F545" s="346">
        <v>120.426</v>
      </c>
      <c r="G545" s="41"/>
      <c r="H545" s="44"/>
    </row>
    <row r="546" spans="1:8" s="2" customFormat="1" ht="12">
      <c r="A546" s="41"/>
      <c r="B546" s="44"/>
      <c r="C546" s="345" t="s">
        <v>1374</v>
      </c>
      <c r="D546" s="345" t="s">
        <v>1375</v>
      </c>
      <c r="E546" s="18" t="s">
        <v>269</v>
      </c>
      <c r="F546" s="346">
        <v>120.426</v>
      </c>
      <c r="G546" s="41"/>
      <c r="H546" s="44"/>
    </row>
    <row r="547" spans="1:8" s="2" customFormat="1" ht="16.8" customHeight="1">
      <c r="A547" s="41"/>
      <c r="B547" s="44"/>
      <c r="C547" s="341" t="s">
        <v>4802</v>
      </c>
      <c r="D547" s="342" t="s">
        <v>527</v>
      </c>
      <c r="E547" s="343" t="s">
        <v>269</v>
      </c>
      <c r="F547" s="344">
        <v>47.31</v>
      </c>
      <c r="G547" s="41"/>
      <c r="H547" s="44"/>
    </row>
    <row r="548" spans="1:8" s="2" customFormat="1" ht="16.8" customHeight="1">
      <c r="A548" s="41"/>
      <c r="B548" s="44"/>
      <c r="C548" s="341" t="s">
        <v>4803</v>
      </c>
      <c r="D548" s="342" t="s">
        <v>4804</v>
      </c>
      <c r="E548" s="343" t="s">
        <v>269</v>
      </c>
      <c r="F548" s="344">
        <v>163.7</v>
      </c>
      <c r="G548" s="41"/>
      <c r="H548" s="44"/>
    </row>
    <row r="549" spans="1:8" s="2" customFormat="1" ht="16.8" customHeight="1">
      <c r="A549" s="41"/>
      <c r="B549" s="44"/>
      <c r="C549" s="341" t="s">
        <v>369</v>
      </c>
      <c r="D549" s="342" t="s">
        <v>370</v>
      </c>
      <c r="E549" s="343" t="s">
        <v>269</v>
      </c>
      <c r="F549" s="344">
        <v>314.81</v>
      </c>
      <c r="G549" s="41"/>
      <c r="H549" s="44"/>
    </row>
    <row r="550" spans="1:8" s="2" customFormat="1" ht="16.8" customHeight="1">
      <c r="A550" s="41"/>
      <c r="B550" s="44"/>
      <c r="C550" s="345" t="s">
        <v>1</v>
      </c>
      <c r="D550" s="345" t="s">
        <v>1337</v>
      </c>
      <c r="E550" s="18" t="s">
        <v>1</v>
      </c>
      <c r="F550" s="346">
        <v>0</v>
      </c>
      <c r="G550" s="41"/>
      <c r="H550" s="44"/>
    </row>
    <row r="551" spans="1:8" s="2" customFormat="1" ht="16.8" customHeight="1">
      <c r="A551" s="41"/>
      <c r="B551" s="44"/>
      <c r="C551" s="345" t="s">
        <v>1</v>
      </c>
      <c r="D551" s="345" t="s">
        <v>1338</v>
      </c>
      <c r="E551" s="18" t="s">
        <v>1</v>
      </c>
      <c r="F551" s="346">
        <v>314.81</v>
      </c>
      <c r="G551" s="41"/>
      <c r="H551" s="44"/>
    </row>
    <row r="552" spans="1:8" s="2" customFormat="1" ht="16.8" customHeight="1">
      <c r="A552" s="41"/>
      <c r="B552" s="44"/>
      <c r="C552" s="345" t="s">
        <v>369</v>
      </c>
      <c r="D552" s="345" t="s">
        <v>511</v>
      </c>
      <c r="E552" s="18" t="s">
        <v>1</v>
      </c>
      <c r="F552" s="346">
        <v>314.81</v>
      </c>
      <c r="G552" s="41"/>
      <c r="H552" s="44"/>
    </row>
    <row r="553" spans="1:8" s="2" customFormat="1" ht="16.8" customHeight="1">
      <c r="A553" s="41"/>
      <c r="B553" s="44"/>
      <c r="C553" s="347" t="s">
        <v>4733</v>
      </c>
      <c r="D553" s="41"/>
      <c r="E553" s="41"/>
      <c r="F553" s="41"/>
      <c r="G553" s="41"/>
      <c r="H553" s="44"/>
    </row>
    <row r="554" spans="1:8" s="2" customFormat="1" ht="16.8" customHeight="1">
      <c r="A554" s="41"/>
      <c r="B554" s="44"/>
      <c r="C554" s="345" t="s">
        <v>1334</v>
      </c>
      <c r="D554" s="345" t="s">
        <v>1335</v>
      </c>
      <c r="E554" s="18" t="s">
        <v>269</v>
      </c>
      <c r="F554" s="346">
        <v>337.154</v>
      </c>
      <c r="G554" s="41"/>
      <c r="H554" s="44"/>
    </row>
    <row r="555" spans="1:8" s="2" customFormat="1" ht="16.8" customHeight="1">
      <c r="A555" s="41"/>
      <c r="B555" s="44"/>
      <c r="C555" s="345" t="s">
        <v>1346</v>
      </c>
      <c r="D555" s="345" t="s">
        <v>1347</v>
      </c>
      <c r="E555" s="18" t="s">
        <v>332</v>
      </c>
      <c r="F555" s="346">
        <v>48.166</v>
      </c>
      <c r="G555" s="41"/>
      <c r="H555" s="44"/>
    </row>
    <row r="556" spans="1:8" s="2" customFormat="1" ht="16.8" customHeight="1">
      <c r="A556" s="41"/>
      <c r="B556" s="44"/>
      <c r="C556" s="341" t="s">
        <v>372</v>
      </c>
      <c r="D556" s="342" t="s">
        <v>373</v>
      </c>
      <c r="E556" s="343" t="s">
        <v>269</v>
      </c>
      <c r="F556" s="344">
        <v>22.344</v>
      </c>
      <c r="G556" s="41"/>
      <c r="H556" s="44"/>
    </row>
    <row r="557" spans="1:8" s="2" customFormat="1" ht="16.8" customHeight="1">
      <c r="A557" s="41"/>
      <c r="B557" s="44"/>
      <c r="C557" s="345" t="s">
        <v>1</v>
      </c>
      <c r="D557" s="345" t="s">
        <v>373</v>
      </c>
      <c r="E557" s="18" t="s">
        <v>1</v>
      </c>
      <c r="F557" s="346">
        <v>0</v>
      </c>
      <c r="G557" s="41"/>
      <c r="H557" s="44"/>
    </row>
    <row r="558" spans="1:8" s="2" customFormat="1" ht="16.8" customHeight="1">
      <c r="A558" s="41"/>
      <c r="B558" s="44"/>
      <c r="C558" s="345" t="s">
        <v>1</v>
      </c>
      <c r="D558" s="345" t="s">
        <v>1339</v>
      </c>
      <c r="E558" s="18" t="s">
        <v>1</v>
      </c>
      <c r="F558" s="346">
        <v>22.344</v>
      </c>
      <c r="G558" s="41"/>
      <c r="H558" s="44"/>
    </row>
    <row r="559" spans="1:8" s="2" customFormat="1" ht="16.8" customHeight="1">
      <c r="A559" s="41"/>
      <c r="B559" s="44"/>
      <c r="C559" s="345" t="s">
        <v>372</v>
      </c>
      <c r="D559" s="345" t="s">
        <v>511</v>
      </c>
      <c r="E559" s="18" t="s">
        <v>1</v>
      </c>
      <c r="F559" s="346">
        <v>22.344</v>
      </c>
      <c r="G559" s="41"/>
      <c r="H559" s="44"/>
    </row>
    <row r="560" spans="1:8" s="2" customFormat="1" ht="16.8" customHeight="1">
      <c r="A560" s="41"/>
      <c r="B560" s="44"/>
      <c r="C560" s="347" t="s">
        <v>4733</v>
      </c>
      <c r="D560" s="41"/>
      <c r="E560" s="41"/>
      <c r="F560" s="41"/>
      <c r="G560" s="41"/>
      <c r="H560" s="44"/>
    </row>
    <row r="561" spans="1:8" s="2" customFormat="1" ht="16.8" customHeight="1">
      <c r="A561" s="41"/>
      <c r="B561" s="44"/>
      <c r="C561" s="345" t="s">
        <v>1334</v>
      </c>
      <c r="D561" s="345" t="s">
        <v>1335</v>
      </c>
      <c r="E561" s="18" t="s">
        <v>269</v>
      </c>
      <c r="F561" s="346">
        <v>337.154</v>
      </c>
      <c r="G561" s="41"/>
      <c r="H561" s="44"/>
    </row>
    <row r="562" spans="1:8" s="2" customFormat="1" ht="12">
      <c r="A562" s="41"/>
      <c r="B562" s="44"/>
      <c r="C562" s="345" t="s">
        <v>1238</v>
      </c>
      <c r="D562" s="345" t="s">
        <v>1239</v>
      </c>
      <c r="E562" s="18" t="s">
        <v>269</v>
      </c>
      <c r="F562" s="346">
        <v>205.519</v>
      </c>
      <c r="G562" s="41"/>
      <c r="H562" s="44"/>
    </row>
    <row r="563" spans="1:8" s="2" customFormat="1" ht="16.8" customHeight="1">
      <c r="A563" s="41"/>
      <c r="B563" s="44"/>
      <c r="C563" s="345" t="s">
        <v>1341</v>
      </c>
      <c r="D563" s="345" t="s">
        <v>1342</v>
      </c>
      <c r="E563" s="18" t="s">
        <v>269</v>
      </c>
      <c r="F563" s="346">
        <v>22.791</v>
      </c>
      <c r="G563" s="41"/>
      <c r="H563" s="44"/>
    </row>
    <row r="564" spans="1:8" s="2" customFormat="1" ht="16.8" customHeight="1">
      <c r="A564" s="41"/>
      <c r="B564" s="44"/>
      <c r="C564" s="341" t="s">
        <v>375</v>
      </c>
      <c r="D564" s="342" t="s">
        <v>376</v>
      </c>
      <c r="E564" s="343" t="s">
        <v>307</v>
      </c>
      <c r="F564" s="344">
        <v>233.34</v>
      </c>
      <c r="G564" s="41"/>
      <c r="H564" s="44"/>
    </row>
    <row r="565" spans="1:8" s="2" customFormat="1" ht="16.8" customHeight="1">
      <c r="A565" s="41"/>
      <c r="B565" s="44"/>
      <c r="C565" s="345" t="s">
        <v>1</v>
      </c>
      <c r="D565" s="345" t="s">
        <v>597</v>
      </c>
      <c r="E565" s="18" t="s">
        <v>1</v>
      </c>
      <c r="F565" s="346">
        <v>0</v>
      </c>
      <c r="G565" s="41"/>
      <c r="H565" s="44"/>
    </row>
    <row r="566" spans="1:8" s="2" customFormat="1" ht="16.8" customHeight="1">
      <c r="A566" s="41"/>
      <c r="B566" s="44"/>
      <c r="C566" s="345" t="s">
        <v>1</v>
      </c>
      <c r="D566" s="345" t="s">
        <v>598</v>
      </c>
      <c r="E566" s="18" t="s">
        <v>1</v>
      </c>
      <c r="F566" s="346">
        <v>0</v>
      </c>
      <c r="G566" s="41"/>
      <c r="H566" s="44"/>
    </row>
    <row r="567" spans="1:8" s="2" customFormat="1" ht="16.8" customHeight="1">
      <c r="A567" s="41"/>
      <c r="B567" s="44"/>
      <c r="C567" s="345" t="s">
        <v>1</v>
      </c>
      <c r="D567" s="345" t="s">
        <v>599</v>
      </c>
      <c r="E567" s="18" t="s">
        <v>1</v>
      </c>
      <c r="F567" s="346">
        <v>40.52</v>
      </c>
      <c r="G567" s="41"/>
      <c r="H567" s="44"/>
    </row>
    <row r="568" spans="1:8" s="2" customFormat="1" ht="16.8" customHeight="1">
      <c r="A568" s="41"/>
      <c r="B568" s="44"/>
      <c r="C568" s="345" t="s">
        <v>1</v>
      </c>
      <c r="D568" s="345" t="s">
        <v>600</v>
      </c>
      <c r="E568" s="18" t="s">
        <v>1</v>
      </c>
      <c r="F568" s="346">
        <v>0</v>
      </c>
      <c r="G568" s="41"/>
      <c r="H568" s="44"/>
    </row>
    <row r="569" spans="1:8" s="2" customFormat="1" ht="16.8" customHeight="1">
      <c r="A569" s="41"/>
      <c r="B569" s="44"/>
      <c r="C569" s="345" t="s">
        <v>1</v>
      </c>
      <c r="D569" s="345" t="s">
        <v>601</v>
      </c>
      <c r="E569" s="18" t="s">
        <v>1</v>
      </c>
      <c r="F569" s="346">
        <v>57.12</v>
      </c>
      <c r="G569" s="41"/>
      <c r="H569" s="44"/>
    </row>
    <row r="570" spans="1:8" s="2" customFormat="1" ht="16.8" customHeight="1">
      <c r="A570" s="41"/>
      <c r="B570" s="44"/>
      <c r="C570" s="345" t="s">
        <v>1</v>
      </c>
      <c r="D570" s="345" t="s">
        <v>602</v>
      </c>
      <c r="E570" s="18" t="s">
        <v>1</v>
      </c>
      <c r="F570" s="346">
        <v>0</v>
      </c>
      <c r="G570" s="41"/>
      <c r="H570" s="44"/>
    </row>
    <row r="571" spans="1:8" s="2" customFormat="1" ht="16.8" customHeight="1">
      <c r="A571" s="41"/>
      <c r="B571" s="44"/>
      <c r="C571" s="345" t="s">
        <v>1</v>
      </c>
      <c r="D571" s="345" t="s">
        <v>603</v>
      </c>
      <c r="E571" s="18" t="s">
        <v>1</v>
      </c>
      <c r="F571" s="346">
        <v>135.7</v>
      </c>
      <c r="G571" s="41"/>
      <c r="H571" s="44"/>
    </row>
    <row r="572" spans="1:8" s="2" customFormat="1" ht="16.8" customHeight="1">
      <c r="A572" s="41"/>
      <c r="B572" s="44"/>
      <c r="C572" s="345" t="s">
        <v>375</v>
      </c>
      <c r="D572" s="345" t="s">
        <v>438</v>
      </c>
      <c r="E572" s="18" t="s">
        <v>1</v>
      </c>
      <c r="F572" s="346">
        <v>233.34</v>
      </c>
      <c r="G572" s="41"/>
      <c r="H572" s="44"/>
    </row>
    <row r="573" spans="1:8" s="2" customFormat="1" ht="16.8" customHeight="1">
      <c r="A573" s="41"/>
      <c r="B573" s="44"/>
      <c r="C573" s="347" t="s">
        <v>4733</v>
      </c>
      <c r="D573" s="41"/>
      <c r="E573" s="41"/>
      <c r="F573" s="41"/>
      <c r="G573" s="41"/>
      <c r="H573" s="44"/>
    </row>
    <row r="574" spans="1:8" s="2" customFormat="1" ht="16.8" customHeight="1">
      <c r="A574" s="41"/>
      <c r="B574" s="44"/>
      <c r="C574" s="345" t="s">
        <v>594</v>
      </c>
      <c r="D574" s="345" t="s">
        <v>595</v>
      </c>
      <c r="E574" s="18" t="s">
        <v>307</v>
      </c>
      <c r="F574" s="346">
        <v>233.34</v>
      </c>
      <c r="G574" s="41"/>
      <c r="H574" s="44"/>
    </row>
    <row r="575" spans="1:8" s="2" customFormat="1" ht="12">
      <c r="A575" s="41"/>
      <c r="B575" s="44"/>
      <c r="C575" s="345" t="s">
        <v>582</v>
      </c>
      <c r="D575" s="345" t="s">
        <v>583</v>
      </c>
      <c r="E575" s="18" t="s">
        <v>269</v>
      </c>
      <c r="F575" s="346">
        <v>527.01</v>
      </c>
      <c r="G575" s="41"/>
      <c r="H575" s="44"/>
    </row>
    <row r="576" spans="1:8" s="2" customFormat="1" ht="16.8" customHeight="1">
      <c r="A576" s="41"/>
      <c r="B576" s="44"/>
      <c r="C576" s="345" t="s">
        <v>617</v>
      </c>
      <c r="D576" s="345" t="s">
        <v>618</v>
      </c>
      <c r="E576" s="18" t="s">
        <v>332</v>
      </c>
      <c r="F576" s="346">
        <v>35.001</v>
      </c>
      <c r="G576" s="41"/>
      <c r="H576" s="44"/>
    </row>
    <row r="577" spans="1:8" s="2" customFormat="1" ht="16.8" customHeight="1">
      <c r="A577" s="41"/>
      <c r="B577" s="44"/>
      <c r="C577" s="345" t="s">
        <v>622</v>
      </c>
      <c r="D577" s="345" t="s">
        <v>623</v>
      </c>
      <c r="E577" s="18" t="s">
        <v>332</v>
      </c>
      <c r="F577" s="346">
        <v>7</v>
      </c>
      <c r="G577" s="41"/>
      <c r="H577" s="44"/>
    </row>
    <row r="578" spans="1:8" s="2" customFormat="1" ht="16.8" customHeight="1">
      <c r="A578" s="41"/>
      <c r="B578" s="44"/>
      <c r="C578" s="341" t="s">
        <v>378</v>
      </c>
      <c r="D578" s="342" t="s">
        <v>379</v>
      </c>
      <c r="E578" s="343" t="s">
        <v>269</v>
      </c>
      <c r="F578" s="344">
        <v>527.01</v>
      </c>
      <c r="G578" s="41"/>
      <c r="H578" s="44"/>
    </row>
    <row r="579" spans="1:8" s="2" customFormat="1" ht="16.8" customHeight="1">
      <c r="A579" s="41"/>
      <c r="B579" s="44"/>
      <c r="C579" s="345" t="s">
        <v>1</v>
      </c>
      <c r="D579" s="345" t="s">
        <v>585</v>
      </c>
      <c r="E579" s="18" t="s">
        <v>1</v>
      </c>
      <c r="F579" s="346">
        <v>0</v>
      </c>
      <c r="G579" s="41"/>
      <c r="H579" s="44"/>
    </row>
    <row r="580" spans="1:8" s="2" customFormat="1" ht="16.8" customHeight="1">
      <c r="A580" s="41"/>
      <c r="B580" s="44"/>
      <c r="C580" s="345" t="s">
        <v>1</v>
      </c>
      <c r="D580" s="345" t="s">
        <v>586</v>
      </c>
      <c r="E580" s="18" t="s">
        <v>1</v>
      </c>
      <c r="F580" s="346">
        <v>177</v>
      </c>
      <c r="G580" s="41"/>
      <c r="H580" s="44"/>
    </row>
    <row r="581" spans="1:8" s="2" customFormat="1" ht="16.8" customHeight="1">
      <c r="A581" s="41"/>
      <c r="B581" s="44"/>
      <c r="C581" s="345" t="s">
        <v>1</v>
      </c>
      <c r="D581" s="345" t="s">
        <v>587</v>
      </c>
      <c r="E581" s="18" t="s">
        <v>1</v>
      </c>
      <c r="F581" s="346">
        <v>350.01</v>
      </c>
      <c r="G581" s="41"/>
      <c r="H581" s="44"/>
    </row>
    <row r="582" spans="1:8" s="2" customFormat="1" ht="16.8" customHeight="1">
      <c r="A582" s="41"/>
      <c r="B582" s="44"/>
      <c r="C582" s="345" t="s">
        <v>378</v>
      </c>
      <c r="D582" s="345" t="s">
        <v>438</v>
      </c>
      <c r="E582" s="18" t="s">
        <v>1</v>
      </c>
      <c r="F582" s="346">
        <v>527.01</v>
      </c>
      <c r="G582" s="41"/>
      <c r="H582" s="44"/>
    </row>
    <row r="583" spans="1:8" s="2" customFormat="1" ht="16.8" customHeight="1">
      <c r="A583" s="41"/>
      <c r="B583" s="44"/>
      <c r="C583" s="347" t="s">
        <v>4733</v>
      </c>
      <c r="D583" s="41"/>
      <c r="E583" s="41"/>
      <c r="F583" s="41"/>
      <c r="G583" s="41"/>
      <c r="H583" s="44"/>
    </row>
    <row r="584" spans="1:8" s="2" customFormat="1" ht="12">
      <c r="A584" s="41"/>
      <c r="B584" s="44"/>
      <c r="C584" s="345" t="s">
        <v>582</v>
      </c>
      <c r="D584" s="345" t="s">
        <v>583</v>
      </c>
      <c r="E584" s="18" t="s">
        <v>269</v>
      </c>
      <c r="F584" s="346">
        <v>527.01</v>
      </c>
      <c r="G584" s="41"/>
      <c r="H584" s="44"/>
    </row>
    <row r="585" spans="1:8" s="2" customFormat="1" ht="16.8" customHeight="1">
      <c r="A585" s="41"/>
      <c r="B585" s="44"/>
      <c r="C585" s="345" t="s">
        <v>590</v>
      </c>
      <c r="D585" s="345" t="s">
        <v>591</v>
      </c>
      <c r="E585" s="18" t="s">
        <v>269</v>
      </c>
      <c r="F585" s="346">
        <v>527.01</v>
      </c>
      <c r="G585" s="41"/>
      <c r="H585" s="44"/>
    </row>
    <row r="586" spans="1:8" s="2" customFormat="1" ht="16.8" customHeight="1">
      <c r="A586" s="41"/>
      <c r="B586" s="44"/>
      <c r="C586" s="341" t="s">
        <v>381</v>
      </c>
      <c r="D586" s="342" t="s">
        <v>382</v>
      </c>
      <c r="E586" s="343" t="s">
        <v>332</v>
      </c>
      <c r="F586" s="344">
        <v>2466.417</v>
      </c>
      <c r="G586" s="41"/>
      <c r="H586" s="44"/>
    </row>
    <row r="587" spans="1:8" s="2" customFormat="1" ht="16.8" customHeight="1">
      <c r="A587" s="41"/>
      <c r="B587" s="44"/>
      <c r="C587" s="345" t="s">
        <v>1</v>
      </c>
      <c r="D587" s="345" t="s">
        <v>431</v>
      </c>
      <c r="E587" s="18" t="s">
        <v>1</v>
      </c>
      <c r="F587" s="346">
        <v>0</v>
      </c>
      <c r="G587" s="41"/>
      <c r="H587" s="44"/>
    </row>
    <row r="588" spans="1:8" s="2" customFormat="1" ht="16.8" customHeight="1">
      <c r="A588" s="41"/>
      <c r="B588" s="44"/>
      <c r="C588" s="345" t="s">
        <v>1</v>
      </c>
      <c r="D588" s="345" t="s">
        <v>432</v>
      </c>
      <c r="E588" s="18" t="s">
        <v>1</v>
      </c>
      <c r="F588" s="346">
        <v>1561.034</v>
      </c>
      <c r="G588" s="41"/>
      <c r="H588" s="44"/>
    </row>
    <row r="589" spans="1:8" s="2" customFormat="1" ht="16.8" customHeight="1">
      <c r="A589" s="41"/>
      <c r="B589" s="44"/>
      <c r="C589" s="345" t="s">
        <v>1</v>
      </c>
      <c r="D589" s="345" t="s">
        <v>433</v>
      </c>
      <c r="E589" s="18" t="s">
        <v>1</v>
      </c>
      <c r="F589" s="346">
        <v>171.6</v>
      </c>
      <c r="G589" s="41"/>
      <c r="H589" s="44"/>
    </row>
    <row r="590" spans="1:8" s="2" customFormat="1" ht="16.8" customHeight="1">
      <c r="A590" s="41"/>
      <c r="B590" s="44"/>
      <c r="C590" s="345" t="s">
        <v>1</v>
      </c>
      <c r="D590" s="345" t="s">
        <v>434</v>
      </c>
      <c r="E590" s="18" t="s">
        <v>1</v>
      </c>
      <c r="F590" s="346">
        <v>35.1</v>
      </c>
      <c r="G590" s="41"/>
      <c r="H590" s="44"/>
    </row>
    <row r="591" spans="1:8" s="2" customFormat="1" ht="16.8" customHeight="1">
      <c r="A591" s="41"/>
      <c r="B591" s="44"/>
      <c r="C591" s="345" t="s">
        <v>1</v>
      </c>
      <c r="D591" s="345" t="s">
        <v>435</v>
      </c>
      <c r="E591" s="18" t="s">
        <v>1</v>
      </c>
      <c r="F591" s="346">
        <v>576.683</v>
      </c>
      <c r="G591" s="41"/>
      <c r="H591" s="44"/>
    </row>
    <row r="592" spans="1:8" s="2" customFormat="1" ht="16.8" customHeight="1">
      <c r="A592" s="41"/>
      <c r="B592" s="44"/>
      <c r="C592" s="345" t="s">
        <v>1</v>
      </c>
      <c r="D592" s="345" t="s">
        <v>436</v>
      </c>
      <c r="E592" s="18" t="s">
        <v>1</v>
      </c>
      <c r="F592" s="346">
        <v>27</v>
      </c>
      <c r="G592" s="41"/>
      <c r="H592" s="44"/>
    </row>
    <row r="593" spans="1:8" s="2" customFormat="1" ht="16.8" customHeight="1">
      <c r="A593" s="41"/>
      <c r="B593" s="44"/>
      <c r="C593" s="345" t="s">
        <v>1</v>
      </c>
      <c r="D593" s="345" t="s">
        <v>376</v>
      </c>
      <c r="E593" s="18" t="s">
        <v>1</v>
      </c>
      <c r="F593" s="346">
        <v>0</v>
      </c>
      <c r="G593" s="41"/>
      <c r="H593" s="44"/>
    </row>
    <row r="594" spans="1:8" s="2" customFormat="1" ht="16.8" customHeight="1">
      <c r="A594" s="41"/>
      <c r="B594" s="44"/>
      <c r="C594" s="345" t="s">
        <v>1</v>
      </c>
      <c r="D594" s="345" t="s">
        <v>437</v>
      </c>
      <c r="E594" s="18" t="s">
        <v>1</v>
      </c>
      <c r="F594" s="346">
        <v>90</v>
      </c>
      <c r="G594" s="41"/>
      <c r="H594" s="44"/>
    </row>
    <row r="595" spans="1:8" s="2" customFormat="1" ht="16.8" customHeight="1">
      <c r="A595" s="41"/>
      <c r="B595" s="44"/>
      <c r="C595" s="345" t="s">
        <v>1</v>
      </c>
      <c r="D595" s="345" t="s">
        <v>120</v>
      </c>
      <c r="E595" s="18" t="s">
        <v>1</v>
      </c>
      <c r="F595" s="346">
        <v>0</v>
      </c>
      <c r="G595" s="41"/>
      <c r="H595" s="44"/>
    </row>
    <row r="596" spans="1:8" s="2" customFormat="1" ht="16.8" customHeight="1">
      <c r="A596" s="41"/>
      <c r="B596" s="44"/>
      <c r="C596" s="345" t="s">
        <v>1</v>
      </c>
      <c r="D596" s="345" t="s">
        <v>105</v>
      </c>
      <c r="E596" s="18" t="s">
        <v>1</v>
      </c>
      <c r="F596" s="346">
        <v>5</v>
      </c>
      <c r="G596" s="41"/>
      <c r="H596" s="44"/>
    </row>
    <row r="597" spans="1:8" s="2" customFormat="1" ht="16.8" customHeight="1">
      <c r="A597" s="41"/>
      <c r="B597" s="44"/>
      <c r="C597" s="345" t="s">
        <v>381</v>
      </c>
      <c r="D597" s="345" t="s">
        <v>438</v>
      </c>
      <c r="E597" s="18" t="s">
        <v>1</v>
      </c>
      <c r="F597" s="346">
        <v>2466.417</v>
      </c>
      <c r="G597" s="41"/>
      <c r="H597" s="44"/>
    </row>
    <row r="598" spans="1:8" s="2" customFormat="1" ht="16.8" customHeight="1">
      <c r="A598" s="41"/>
      <c r="B598" s="44"/>
      <c r="C598" s="347" t="s">
        <v>4733</v>
      </c>
      <c r="D598" s="41"/>
      <c r="E598" s="41"/>
      <c r="F598" s="41"/>
      <c r="G598" s="41"/>
      <c r="H598" s="44"/>
    </row>
    <row r="599" spans="1:8" s="2" customFormat="1" ht="16.8" customHeight="1">
      <c r="A599" s="41"/>
      <c r="B599" s="44"/>
      <c r="C599" s="345" t="s">
        <v>428</v>
      </c>
      <c r="D599" s="345" t="s">
        <v>429</v>
      </c>
      <c r="E599" s="18" t="s">
        <v>332</v>
      </c>
      <c r="F599" s="346">
        <v>2466.417</v>
      </c>
      <c r="G599" s="41"/>
      <c r="H599" s="44"/>
    </row>
    <row r="600" spans="1:8" s="2" customFormat="1" ht="16.8" customHeight="1">
      <c r="A600" s="41"/>
      <c r="B600" s="44"/>
      <c r="C600" s="345" t="s">
        <v>439</v>
      </c>
      <c r="D600" s="345" t="s">
        <v>440</v>
      </c>
      <c r="E600" s="18" t="s">
        <v>332</v>
      </c>
      <c r="F600" s="346">
        <v>2466.417</v>
      </c>
      <c r="G600" s="41"/>
      <c r="H600" s="44"/>
    </row>
    <row r="601" spans="1:8" s="2" customFormat="1" ht="16.8" customHeight="1">
      <c r="A601" s="41"/>
      <c r="B601" s="44"/>
      <c r="C601" s="345" t="s">
        <v>449</v>
      </c>
      <c r="D601" s="345" t="s">
        <v>450</v>
      </c>
      <c r="E601" s="18" t="s">
        <v>332</v>
      </c>
      <c r="F601" s="346">
        <v>2959.7</v>
      </c>
      <c r="G601" s="41"/>
      <c r="H601" s="44"/>
    </row>
    <row r="602" spans="1:8" s="2" customFormat="1" ht="16.8" customHeight="1">
      <c r="A602" s="41"/>
      <c r="B602" s="44"/>
      <c r="C602" s="345" t="s">
        <v>453</v>
      </c>
      <c r="D602" s="345" t="s">
        <v>454</v>
      </c>
      <c r="E602" s="18" t="s">
        <v>332</v>
      </c>
      <c r="F602" s="346">
        <v>2959.7</v>
      </c>
      <c r="G602" s="41"/>
      <c r="H602" s="44"/>
    </row>
    <row r="603" spans="1:8" s="2" customFormat="1" ht="16.8" customHeight="1">
      <c r="A603" s="41"/>
      <c r="B603" s="44"/>
      <c r="C603" s="341" t="s">
        <v>4805</v>
      </c>
      <c r="D603" s="342" t="s">
        <v>4806</v>
      </c>
      <c r="E603" s="343" t="s">
        <v>332</v>
      </c>
      <c r="F603" s="344">
        <v>0</v>
      </c>
      <c r="G603" s="41"/>
      <c r="H603" s="44"/>
    </row>
    <row r="604" spans="1:8" s="2" customFormat="1" ht="16.8" customHeight="1">
      <c r="A604" s="41"/>
      <c r="B604" s="44"/>
      <c r="C604" s="341" t="s">
        <v>384</v>
      </c>
      <c r="D604" s="342" t="s">
        <v>385</v>
      </c>
      <c r="E604" s="343" t="s">
        <v>307</v>
      </c>
      <c r="F604" s="344">
        <v>30.4</v>
      </c>
      <c r="G604" s="41"/>
      <c r="H604" s="44"/>
    </row>
    <row r="605" spans="1:8" s="2" customFormat="1" ht="16.8" customHeight="1">
      <c r="A605" s="41"/>
      <c r="B605" s="44"/>
      <c r="C605" s="345" t="s">
        <v>384</v>
      </c>
      <c r="D605" s="345" t="s">
        <v>445</v>
      </c>
      <c r="E605" s="18" t="s">
        <v>1</v>
      </c>
      <c r="F605" s="346">
        <v>30.4</v>
      </c>
      <c r="G605" s="41"/>
      <c r="H605" s="44"/>
    </row>
    <row r="606" spans="1:8" s="2" customFormat="1" ht="16.8" customHeight="1">
      <c r="A606" s="41"/>
      <c r="B606" s="44"/>
      <c r="C606" s="347" t="s">
        <v>4733</v>
      </c>
      <c r="D606" s="41"/>
      <c r="E606" s="41"/>
      <c r="F606" s="41"/>
      <c r="G606" s="41"/>
      <c r="H606" s="44"/>
    </row>
    <row r="607" spans="1:8" s="2" customFormat="1" ht="16.8" customHeight="1">
      <c r="A607" s="41"/>
      <c r="B607" s="44"/>
      <c r="C607" s="345" t="s">
        <v>442</v>
      </c>
      <c r="D607" s="345" t="s">
        <v>443</v>
      </c>
      <c r="E607" s="18" t="s">
        <v>307</v>
      </c>
      <c r="F607" s="346">
        <v>30.4</v>
      </c>
      <c r="G607" s="41"/>
      <c r="H607" s="44"/>
    </row>
    <row r="608" spans="1:8" s="2" customFormat="1" ht="16.8" customHeight="1">
      <c r="A608" s="41"/>
      <c r="B608" s="44"/>
      <c r="C608" s="345" t="s">
        <v>446</v>
      </c>
      <c r="D608" s="345" t="s">
        <v>447</v>
      </c>
      <c r="E608" s="18" t="s">
        <v>307</v>
      </c>
      <c r="F608" s="346">
        <v>30.4</v>
      </c>
      <c r="G608" s="41"/>
      <c r="H608" s="44"/>
    </row>
    <row r="609" spans="1:8" s="2" customFormat="1" ht="16.8" customHeight="1">
      <c r="A609" s="41"/>
      <c r="B609" s="44"/>
      <c r="C609" s="341" t="s">
        <v>387</v>
      </c>
      <c r="D609" s="342" t="s">
        <v>388</v>
      </c>
      <c r="E609" s="343" t="s">
        <v>332</v>
      </c>
      <c r="F609" s="344">
        <v>92.403</v>
      </c>
      <c r="G609" s="41"/>
      <c r="H609" s="44"/>
    </row>
    <row r="610" spans="1:8" s="2" customFormat="1" ht="16.8" customHeight="1">
      <c r="A610" s="41"/>
      <c r="B610" s="44"/>
      <c r="C610" s="345" t="s">
        <v>1</v>
      </c>
      <c r="D610" s="345" t="s">
        <v>557</v>
      </c>
      <c r="E610" s="18" t="s">
        <v>1</v>
      </c>
      <c r="F610" s="346">
        <v>0</v>
      </c>
      <c r="G610" s="41"/>
      <c r="H610" s="44"/>
    </row>
    <row r="611" spans="1:8" s="2" customFormat="1" ht="16.8" customHeight="1">
      <c r="A611" s="41"/>
      <c r="B611" s="44"/>
      <c r="C611" s="345" t="s">
        <v>1</v>
      </c>
      <c r="D611" s="345" t="s">
        <v>558</v>
      </c>
      <c r="E611" s="18" t="s">
        <v>1</v>
      </c>
      <c r="F611" s="346">
        <v>102.616</v>
      </c>
      <c r="G611" s="41"/>
      <c r="H611" s="44"/>
    </row>
    <row r="612" spans="1:8" s="2" customFormat="1" ht="16.8" customHeight="1">
      <c r="A612" s="41"/>
      <c r="B612" s="44"/>
      <c r="C612" s="345" t="s">
        <v>1</v>
      </c>
      <c r="D612" s="345" t="s">
        <v>559</v>
      </c>
      <c r="E612" s="18" t="s">
        <v>1</v>
      </c>
      <c r="F612" s="346">
        <v>0</v>
      </c>
      <c r="G612" s="41"/>
      <c r="H612" s="44"/>
    </row>
    <row r="613" spans="1:8" s="2" customFormat="1" ht="16.8" customHeight="1">
      <c r="A613" s="41"/>
      <c r="B613" s="44"/>
      <c r="C613" s="345" t="s">
        <v>1</v>
      </c>
      <c r="D613" s="345" t="s">
        <v>560</v>
      </c>
      <c r="E613" s="18" t="s">
        <v>1</v>
      </c>
      <c r="F613" s="346">
        <v>7.74</v>
      </c>
      <c r="G613" s="41"/>
      <c r="H613" s="44"/>
    </row>
    <row r="614" spans="1:8" s="2" customFormat="1" ht="16.8" customHeight="1">
      <c r="A614" s="41"/>
      <c r="B614" s="44"/>
      <c r="C614" s="345" t="s">
        <v>1</v>
      </c>
      <c r="D614" s="345" t="s">
        <v>561</v>
      </c>
      <c r="E614" s="18" t="s">
        <v>1</v>
      </c>
      <c r="F614" s="346">
        <v>0</v>
      </c>
      <c r="G614" s="41"/>
      <c r="H614" s="44"/>
    </row>
    <row r="615" spans="1:8" s="2" customFormat="1" ht="16.8" customHeight="1">
      <c r="A615" s="41"/>
      <c r="B615" s="44"/>
      <c r="C615" s="345" t="s">
        <v>1</v>
      </c>
      <c r="D615" s="345" t="s">
        <v>562</v>
      </c>
      <c r="E615" s="18" t="s">
        <v>1</v>
      </c>
      <c r="F615" s="346">
        <v>-15.624</v>
      </c>
      <c r="G615" s="41"/>
      <c r="H615" s="44"/>
    </row>
    <row r="616" spans="1:8" s="2" customFormat="1" ht="16.8" customHeight="1">
      <c r="A616" s="41"/>
      <c r="B616" s="44"/>
      <c r="C616" s="345" t="s">
        <v>1</v>
      </c>
      <c r="D616" s="345" t="s">
        <v>563</v>
      </c>
      <c r="E616" s="18" t="s">
        <v>1</v>
      </c>
      <c r="F616" s="346">
        <v>0</v>
      </c>
      <c r="G616" s="41"/>
      <c r="H616" s="44"/>
    </row>
    <row r="617" spans="1:8" s="2" customFormat="1" ht="16.8" customHeight="1">
      <c r="A617" s="41"/>
      <c r="B617" s="44"/>
      <c r="C617" s="345" t="s">
        <v>1</v>
      </c>
      <c r="D617" s="345" t="s">
        <v>564</v>
      </c>
      <c r="E617" s="18" t="s">
        <v>1</v>
      </c>
      <c r="F617" s="346">
        <v>-1.388</v>
      </c>
      <c r="G617" s="41"/>
      <c r="H617" s="44"/>
    </row>
    <row r="618" spans="1:8" s="2" customFormat="1" ht="16.8" customHeight="1">
      <c r="A618" s="41"/>
      <c r="B618" s="44"/>
      <c r="C618" s="345" t="s">
        <v>1</v>
      </c>
      <c r="D618" s="345" t="s">
        <v>565</v>
      </c>
      <c r="E618" s="18" t="s">
        <v>1</v>
      </c>
      <c r="F618" s="346">
        <v>-0.941</v>
      </c>
      <c r="G618" s="41"/>
      <c r="H618" s="44"/>
    </row>
    <row r="619" spans="1:8" s="2" customFormat="1" ht="16.8" customHeight="1">
      <c r="A619" s="41"/>
      <c r="B619" s="44"/>
      <c r="C619" s="345" t="s">
        <v>387</v>
      </c>
      <c r="D619" s="345" t="s">
        <v>438</v>
      </c>
      <c r="E619" s="18" t="s">
        <v>1</v>
      </c>
      <c r="F619" s="346">
        <v>92.403</v>
      </c>
      <c r="G619" s="41"/>
      <c r="H619" s="44"/>
    </row>
    <row r="620" spans="1:8" s="2" customFormat="1" ht="16.8" customHeight="1">
      <c r="A620" s="41"/>
      <c r="B620" s="44"/>
      <c r="C620" s="347" t="s">
        <v>4733</v>
      </c>
      <c r="D620" s="41"/>
      <c r="E620" s="41"/>
      <c r="F620" s="41"/>
      <c r="G620" s="41"/>
      <c r="H620" s="44"/>
    </row>
    <row r="621" spans="1:8" s="2" customFormat="1" ht="16.8" customHeight="1">
      <c r="A621" s="41"/>
      <c r="B621" s="44"/>
      <c r="C621" s="345" t="s">
        <v>554</v>
      </c>
      <c r="D621" s="345" t="s">
        <v>555</v>
      </c>
      <c r="E621" s="18" t="s">
        <v>332</v>
      </c>
      <c r="F621" s="346">
        <v>92.403</v>
      </c>
      <c r="G621" s="41"/>
      <c r="H621" s="44"/>
    </row>
    <row r="622" spans="1:8" s="2" customFormat="1" ht="16.8" customHeight="1">
      <c r="A622" s="41"/>
      <c r="B622" s="44"/>
      <c r="C622" s="345" t="s">
        <v>566</v>
      </c>
      <c r="D622" s="345" t="s">
        <v>567</v>
      </c>
      <c r="E622" s="18" t="s">
        <v>269</v>
      </c>
      <c r="F622" s="346">
        <v>616.02</v>
      </c>
      <c r="G622" s="41"/>
      <c r="H622" s="44"/>
    </row>
    <row r="623" spans="1:8" s="2" customFormat="1" ht="16.8" customHeight="1">
      <c r="A623" s="41"/>
      <c r="B623" s="44"/>
      <c r="C623" s="345" t="s">
        <v>575</v>
      </c>
      <c r="D623" s="345" t="s">
        <v>576</v>
      </c>
      <c r="E623" s="18" t="s">
        <v>507</v>
      </c>
      <c r="F623" s="346">
        <v>8.695</v>
      </c>
      <c r="G623" s="41"/>
      <c r="H623" s="44"/>
    </row>
    <row r="624" spans="1:8" s="2" customFormat="1" ht="16.8" customHeight="1">
      <c r="A624" s="41"/>
      <c r="B624" s="44"/>
      <c r="C624" s="345" t="s">
        <v>1334</v>
      </c>
      <c r="D624" s="345" t="s">
        <v>1335</v>
      </c>
      <c r="E624" s="18" t="s">
        <v>269</v>
      </c>
      <c r="F624" s="346">
        <v>337.154</v>
      </c>
      <c r="G624" s="41"/>
      <c r="H624" s="44"/>
    </row>
    <row r="625" spans="1:8" s="2" customFormat="1" ht="16.8" customHeight="1">
      <c r="A625" s="41"/>
      <c r="B625" s="44"/>
      <c r="C625" s="341" t="s">
        <v>4807</v>
      </c>
      <c r="D625" s="342" t="s">
        <v>4808</v>
      </c>
      <c r="E625" s="343" t="s">
        <v>307</v>
      </c>
      <c r="F625" s="344">
        <v>61.1</v>
      </c>
      <c r="G625" s="41"/>
      <c r="H625" s="44"/>
    </row>
    <row r="626" spans="1:8" s="2" customFormat="1" ht="12">
      <c r="A626" s="41"/>
      <c r="B626" s="44"/>
      <c r="C626" s="340" t="s">
        <v>4809</v>
      </c>
      <c r="D626" s="340" t="s">
        <v>111</v>
      </c>
      <c r="E626" s="41"/>
      <c r="F626" s="41"/>
      <c r="G626" s="41"/>
      <c r="H626" s="44"/>
    </row>
    <row r="627" spans="1:8" s="2" customFormat="1" ht="16.8" customHeight="1">
      <c r="A627" s="41"/>
      <c r="B627" s="44"/>
      <c r="C627" s="341" t="s">
        <v>1952</v>
      </c>
      <c r="D627" s="342" t="s">
        <v>1953</v>
      </c>
      <c r="E627" s="343" t="s">
        <v>269</v>
      </c>
      <c r="F627" s="344">
        <v>33.3</v>
      </c>
      <c r="G627" s="41"/>
      <c r="H627" s="44"/>
    </row>
    <row r="628" spans="1:8" s="2" customFormat="1" ht="16.8" customHeight="1">
      <c r="A628" s="41"/>
      <c r="B628" s="44"/>
      <c r="C628" s="345" t="s">
        <v>1</v>
      </c>
      <c r="D628" s="345" t="s">
        <v>638</v>
      </c>
      <c r="E628" s="18" t="s">
        <v>1</v>
      </c>
      <c r="F628" s="346">
        <v>0</v>
      </c>
      <c r="G628" s="41"/>
      <c r="H628" s="44"/>
    </row>
    <row r="629" spans="1:8" s="2" customFormat="1" ht="16.8" customHeight="1">
      <c r="A629" s="41"/>
      <c r="B629" s="44"/>
      <c r="C629" s="345" t="s">
        <v>1952</v>
      </c>
      <c r="D629" s="345" t="s">
        <v>1954</v>
      </c>
      <c r="E629" s="18" t="s">
        <v>1</v>
      </c>
      <c r="F629" s="346">
        <v>33.3</v>
      </c>
      <c r="G629" s="41"/>
      <c r="H629" s="44"/>
    </row>
    <row r="630" spans="1:8" s="2" customFormat="1" ht="16.8" customHeight="1">
      <c r="A630" s="41"/>
      <c r="B630" s="44"/>
      <c r="C630" s="347" t="s">
        <v>4733</v>
      </c>
      <c r="D630" s="41"/>
      <c r="E630" s="41"/>
      <c r="F630" s="41"/>
      <c r="G630" s="41"/>
      <c r="H630" s="44"/>
    </row>
    <row r="631" spans="1:8" s="2" customFormat="1" ht="16.8" customHeight="1">
      <c r="A631" s="41"/>
      <c r="B631" s="44"/>
      <c r="C631" s="345" t="s">
        <v>2569</v>
      </c>
      <c r="D631" s="345" t="s">
        <v>2570</v>
      </c>
      <c r="E631" s="18" t="s">
        <v>269</v>
      </c>
      <c r="F631" s="346">
        <v>33.3</v>
      </c>
      <c r="G631" s="41"/>
      <c r="H631" s="44"/>
    </row>
    <row r="632" spans="1:8" s="2" customFormat="1" ht="16.8" customHeight="1">
      <c r="A632" s="41"/>
      <c r="B632" s="44"/>
      <c r="C632" s="345" t="s">
        <v>2557</v>
      </c>
      <c r="D632" s="345" t="s">
        <v>2558</v>
      </c>
      <c r="E632" s="18" t="s">
        <v>269</v>
      </c>
      <c r="F632" s="346">
        <v>702.2</v>
      </c>
      <c r="G632" s="41"/>
      <c r="H632" s="44"/>
    </row>
    <row r="633" spans="1:8" s="2" customFormat="1" ht="16.8" customHeight="1">
      <c r="A633" s="41"/>
      <c r="B633" s="44"/>
      <c r="C633" s="345" t="s">
        <v>2584</v>
      </c>
      <c r="D633" s="345" t="s">
        <v>2585</v>
      </c>
      <c r="E633" s="18" t="s">
        <v>307</v>
      </c>
      <c r="F633" s="346">
        <v>374.35</v>
      </c>
      <c r="G633" s="41"/>
      <c r="H633" s="44"/>
    </row>
    <row r="634" spans="1:8" s="2" customFormat="1" ht="16.8" customHeight="1">
      <c r="A634" s="41"/>
      <c r="B634" s="44"/>
      <c r="C634" s="345" t="s">
        <v>2588</v>
      </c>
      <c r="D634" s="345" t="s">
        <v>2589</v>
      </c>
      <c r="E634" s="18" t="s">
        <v>307</v>
      </c>
      <c r="F634" s="346">
        <v>381.837</v>
      </c>
      <c r="G634" s="41"/>
      <c r="H634" s="44"/>
    </row>
    <row r="635" spans="1:8" s="2" customFormat="1" ht="16.8" customHeight="1">
      <c r="A635" s="41"/>
      <c r="B635" s="44"/>
      <c r="C635" s="341" t="s">
        <v>2724</v>
      </c>
      <c r="D635" s="342" t="s">
        <v>4739</v>
      </c>
      <c r="E635" s="343" t="s">
        <v>269</v>
      </c>
      <c r="F635" s="344">
        <v>3028.48</v>
      </c>
      <c r="G635" s="41"/>
      <c r="H635" s="44"/>
    </row>
    <row r="636" spans="1:8" s="2" customFormat="1" ht="16.8" customHeight="1">
      <c r="A636" s="41"/>
      <c r="B636" s="44"/>
      <c r="C636" s="345" t="s">
        <v>1</v>
      </c>
      <c r="D636" s="345" t="s">
        <v>2719</v>
      </c>
      <c r="E636" s="18" t="s">
        <v>1</v>
      </c>
      <c r="F636" s="346">
        <v>0</v>
      </c>
      <c r="G636" s="41"/>
      <c r="H636" s="44"/>
    </row>
    <row r="637" spans="1:8" s="2" customFormat="1" ht="16.8" customHeight="1">
      <c r="A637" s="41"/>
      <c r="B637" s="44"/>
      <c r="C637" s="345" t="s">
        <v>1</v>
      </c>
      <c r="D637" s="345" t="s">
        <v>2720</v>
      </c>
      <c r="E637" s="18" t="s">
        <v>1</v>
      </c>
      <c r="F637" s="346">
        <v>0</v>
      </c>
      <c r="G637" s="41"/>
      <c r="H637" s="44"/>
    </row>
    <row r="638" spans="1:8" s="2" customFormat="1" ht="16.8" customHeight="1">
      <c r="A638" s="41"/>
      <c r="B638" s="44"/>
      <c r="C638" s="345" t="s">
        <v>1955</v>
      </c>
      <c r="D638" s="345" t="s">
        <v>1957</v>
      </c>
      <c r="E638" s="18" t="s">
        <v>1</v>
      </c>
      <c r="F638" s="346">
        <v>2999.05</v>
      </c>
      <c r="G638" s="41"/>
      <c r="H638" s="44"/>
    </row>
    <row r="639" spans="1:8" s="2" customFormat="1" ht="16.8" customHeight="1">
      <c r="A639" s="41"/>
      <c r="B639" s="44"/>
      <c r="C639" s="345" t="s">
        <v>1</v>
      </c>
      <c r="D639" s="345" t="s">
        <v>2721</v>
      </c>
      <c r="E639" s="18" t="s">
        <v>1</v>
      </c>
      <c r="F639" s="346">
        <v>0</v>
      </c>
      <c r="G639" s="41"/>
      <c r="H639" s="44"/>
    </row>
    <row r="640" spans="1:8" s="2" customFormat="1" ht="16.8" customHeight="1">
      <c r="A640" s="41"/>
      <c r="B640" s="44"/>
      <c r="C640" s="345" t="s">
        <v>2722</v>
      </c>
      <c r="D640" s="345" t="s">
        <v>2723</v>
      </c>
      <c r="E640" s="18" t="s">
        <v>1</v>
      </c>
      <c r="F640" s="346">
        <v>29.43</v>
      </c>
      <c r="G640" s="41"/>
      <c r="H640" s="44"/>
    </row>
    <row r="641" spans="1:8" s="2" customFormat="1" ht="16.8" customHeight="1">
      <c r="A641" s="41"/>
      <c r="B641" s="44"/>
      <c r="C641" s="345" t="s">
        <v>1</v>
      </c>
      <c r="D641" s="345" t="s">
        <v>1</v>
      </c>
      <c r="E641" s="18" t="s">
        <v>1</v>
      </c>
      <c r="F641" s="346">
        <v>0</v>
      </c>
      <c r="G641" s="41"/>
      <c r="H641" s="44"/>
    </row>
    <row r="642" spans="1:8" s="2" customFormat="1" ht="16.8" customHeight="1">
      <c r="A642" s="41"/>
      <c r="B642" s="44"/>
      <c r="C642" s="345" t="s">
        <v>2724</v>
      </c>
      <c r="D642" s="345" t="s">
        <v>438</v>
      </c>
      <c r="E642" s="18" t="s">
        <v>1</v>
      </c>
      <c r="F642" s="346">
        <v>3028.48</v>
      </c>
      <c r="G642" s="41"/>
      <c r="H642" s="44"/>
    </row>
    <row r="643" spans="1:8" s="2" customFormat="1" ht="16.8" customHeight="1">
      <c r="A643" s="41"/>
      <c r="B643" s="44"/>
      <c r="C643" s="341" t="s">
        <v>1955</v>
      </c>
      <c r="D643" s="342" t="s">
        <v>1956</v>
      </c>
      <c r="E643" s="343" t="s">
        <v>269</v>
      </c>
      <c r="F643" s="344">
        <v>2999.05</v>
      </c>
      <c r="G643" s="41"/>
      <c r="H643" s="44"/>
    </row>
    <row r="644" spans="1:8" s="2" customFormat="1" ht="16.8" customHeight="1">
      <c r="A644" s="41"/>
      <c r="B644" s="44"/>
      <c r="C644" s="345" t="s">
        <v>1</v>
      </c>
      <c r="D644" s="345" t="s">
        <v>2719</v>
      </c>
      <c r="E644" s="18" t="s">
        <v>1</v>
      </c>
      <c r="F644" s="346">
        <v>0</v>
      </c>
      <c r="G644" s="41"/>
      <c r="H644" s="44"/>
    </row>
    <row r="645" spans="1:8" s="2" customFormat="1" ht="16.8" customHeight="1">
      <c r="A645" s="41"/>
      <c r="B645" s="44"/>
      <c r="C645" s="345" t="s">
        <v>1</v>
      </c>
      <c r="D645" s="345" t="s">
        <v>2720</v>
      </c>
      <c r="E645" s="18" t="s">
        <v>1</v>
      </c>
      <c r="F645" s="346">
        <v>0</v>
      </c>
      <c r="G645" s="41"/>
      <c r="H645" s="44"/>
    </row>
    <row r="646" spans="1:8" s="2" customFormat="1" ht="16.8" customHeight="1">
      <c r="A646" s="41"/>
      <c r="B646" s="44"/>
      <c r="C646" s="345" t="s">
        <v>1955</v>
      </c>
      <c r="D646" s="345" t="s">
        <v>1957</v>
      </c>
      <c r="E646" s="18" t="s">
        <v>1</v>
      </c>
      <c r="F646" s="346">
        <v>2999.05</v>
      </c>
      <c r="G646" s="41"/>
      <c r="H646" s="44"/>
    </row>
    <row r="647" spans="1:8" s="2" customFormat="1" ht="16.8" customHeight="1">
      <c r="A647" s="41"/>
      <c r="B647" s="44"/>
      <c r="C647" s="347" t="s">
        <v>4733</v>
      </c>
      <c r="D647" s="41"/>
      <c r="E647" s="41"/>
      <c r="F647" s="41"/>
      <c r="G647" s="41"/>
      <c r="H647" s="44"/>
    </row>
    <row r="648" spans="1:8" s="2" customFormat="1" ht="16.8" customHeight="1">
      <c r="A648" s="41"/>
      <c r="B648" s="44"/>
      <c r="C648" s="345" t="s">
        <v>2716</v>
      </c>
      <c r="D648" s="345" t="s">
        <v>2717</v>
      </c>
      <c r="E648" s="18" t="s">
        <v>269</v>
      </c>
      <c r="F648" s="346">
        <v>3028.48</v>
      </c>
      <c r="G648" s="41"/>
      <c r="H648" s="44"/>
    </row>
    <row r="649" spans="1:8" s="2" customFormat="1" ht="16.8" customHeight="1">
      <c r="A649" s="41"/>
      <c r="B649" s="44"/>
      <c r="C649" s="345" t="s">
        <v>2726</v>
      </c>
      <c r="D649" s="345" t="s">
        <v>2727</v>
      </c>
      <c r="E649" s="18" t="s">
        <v>269</v>
      </c>
      <c r="F649" s="346">
        <v>1199.62</v>
      </c>
      <c r="G649" s="41"/>
      <c r="H649" s="44"/>
    </row>
    <row r="650" spans="1:8" s="2" customFormat="1" ht="16.8" customHeight="1">
      <c r="A650" s="41"/>
      <c r="B650" s="44"/>
      <c r="C650" s="341" t="s">
        <v>2722</v>
      </c>
      <c r="D650" s="342" t="s">
        <v>2721</v>
      </c>
      <c r="E650" s="343" t="s">
        <v>269</v>
      </c>
      <c r="F650" s="344">
        <v>29.43</v>
      </c>
      <c r="G650" s="41"/>
      <c r="H650" s="44"/>
    </row>
    <row r="651" spans="1:8" s="2" customFormat="1" ht="16.8" customHeight="1">
      <c r="A651" s="41"/>
      <c r="B651" s="44"/>
      <c r="C651" s="345" t="s">
        <v>1</v>
      </c>
      <c r="D651" s="345" t="s">
        <v>2721</v>
      </c>
      <c r="E651" s="18" t="s">
        <v>1</v>
      </c>
      <c r="F651" s="346">
        <v>0</v>
      </c>
      <c r="G651" s="41"/>
      <c r="H651" s="44"/>
    </row>
    <row r="652" spans="1:8" s="2" customFormat="1" ht="16.8" customHeight="1">
      <c r="A652" s="41"/>
      <c r="B652" s="44"/>
      <c r="C652" s="345" t="s">
        <v>2722</v>
      </c>
      <c r="D652" s="345" t="s">
        <v>2723</v>
      </c>
      <c r="E652" s="18" t="s">
        <v>1</v>
      </c>
      <c r="F652" s="346">
        <v>29.43</v>
      </c>
      <c r="G652" s="41"/>
      <c r="H652" s="44"/>
    </row>
    <row r="653" spans="1:8" s="2" customFormat="1" ht="16.8" customHeight="1">
      <c r="A653" s="41"/>
      <c r="B653" s="44"/>
      <c r="C653" s="341" t="s">
        <v>1958</v>
      </c>
      <c r="D653" s="342" t="s">
        <v>1959</v>
      </c>
      <c r="E653" s="343" t="s">
        <v>269</v>
      </c>
      <c r="F653" s="344">
        <v>415.6</v>
      </c>
      <c r="G653" s="41"/>
      <c r="H653" s="44"/>
    </row>
    <row r="654" spans="1:8" s="2" customFormat="1" ht="16.8" customHeight="1">
      <c r="A654" s="41"/>
      <c r="B654" s="44"/>
      <c r="C654" s="345" t="s">
        <v>1</v>
      </c>
      <c r="D654" s="345" t="s">
        <v>2701</v>
      </c>
      <c r="E654" s="18" t="s">
        <v>1</v>
      </c>
      <c r="F654" s="346">
        <v>0</v>
      </c>
      <c r="G654" s="41"/>
      <c r="H654" s="44"/>
    </row>
    <row r="655" spans="1:8" s="2" customFormat="1" ht="16.8" customHeight="1">
      <c r="A655" s="41"/>
      <c r="B655" s="44"/>
      <c r="C655" s="345" t="s">
        <v>1958</v>
      </c>
      <c r="D655" s="345" t="s">
        <v>1960</v>
      </c>
      <c r="E655" s="18" t="s">
        <v>1</v>
      </c>
      <c r="F655" s="346">
        <v>415.6</v>
      </c>
      <c r="G655" s="41"/>
      <c r="H655" s="44"/>
    </row>
    <row r="656" spans="1:8" s="2" customFormat="1" ht="16.8" customHeight="1">
      <c r="A656" s="41"/>
      <c r="B656" s="44"/>
      <c r="C656" s="347" t="s">
        <v>4733</v>
      </c>
      <c r="D656" s="41"/>
      <c r="E656" s="41"/>
      <c r="F656" s="41"/>
      <c r="G656" s="41"/>
      <c r="H656" s="44"/>
    </row>
    <row r="657" spans="1:8" s="2" customFormat="1" ht="16.8" customHeight="1">
      <c r="A657" s="41"/>
      <c r="B657" s="44"/>
      <c r="C657" s="345" t="s">
        <v>2698</v>
      </c>
      <c r="D657" s="345" t="s">
        <v>2699</v>
      </c>
      <c r="E657" s="18" t="s">
        <v>269</v>
      </c>
      <c r="F657" s="346">
        <v>415.6</v>
      </c>
      <c r="G657" s="41"/>
      <c r="H657" s="44"/>
    </row>
    <row r="658" spans="1:8" s="2" customFormat="1" ht="12">
      <c r="A658" s="41"/>
      <c r="B658" s="44"/>
      <c r="C658" s="345" t="s">
        <v>2703</v>
      </c>
      <c r="D658" s="345" t="s">
        <v>2704</v>
      </c>
      <c r="E658" s="18" t="s">
        <v>269</v>
      </c>
      <c r="F658" s="346">
        <v>290.92</v>
      </c>
      <c r="G658" s="41"/>
      <c r="H658" s="44"/>
    </row>
    <row r="659" spans="1:8" s="2" customFormat="1" ht="16.8" customHeight="1">
      <c r="A659" s="41"/>
      <c r="B659" s="44"/>
      <c r="C659" s="341" t="s">
        <v>312</v>
      </c>
      <c r="D659" s="342" t="s">
        <v>313</v>
      </c>
      <c r="E659" s="343" t="s">
        <v>269</v>
      </c>
      <c r="F659" s="344">
        <v>242.2</v>
      </c>
      <c r="G659" s="41"/>
      <c r="H659" s="44"/>
    </row>
    <row r="660" spans="1:8" s="2" customFormat="1" ht="16.8" customHeight="1">
      <c r="A660" s="41"/>
      <c r="B660" s="44"/>
      <c r="C660" s="345" t="s">
        <v>1</v>
      </c>
      <c r="D660" s="345" t="s">
        <v>2632</v>
      </c>
      <c r="E660" s="18" t="s">
        <v>1</v>
      </c>
      <c r="F660" s="346">
        <v>0</v>
      </c>
      <c r="G660" s="41"/>
      <c r="H660" s="44"/>
    </row>
    <row r="661" spans="1:8" s="2" customFormat="1" ht="16.8" customHeight="1">
      <c r="A661" s="41"/>
      <c r="B661" s="44"/>
      <c r="C661" s="345" t="s">
        <v>1</v>
      </c>
      <c r="D661" s="345" t="s">
        <v>2378</v>
      </c>
      <c r="E661" s="18" t="s">
        <v>1</v>
      </c>
      <c r="F661" s="346">
        <v>0</v>
      </c>
      <c r="G661" s="41"/>
      <c r="H661" s="44"/>
    </row>
    <row r="662" spans="1:8" s="2" customFormat="1" ht="16.8" customHeight="1">
      <c r="A662" s="41"/>
      <c r="B662" s="44"/>
      <c r="C662" s="345" t="s">
        <v>1</v>
      </c>
      <c r="D662" s="345" t="s">
        <v>2633</v>
      </c>
      <c r="E662" s="18" t="s">
        <v>1</v>
      </c>
      <c r="F662" s="346">
        <v>242.2</v>
      </c>
      <c r="G662" s="41"/>
      <c r="H662" s="44"/>
    </row>
    <row r="663" spans="1:8" s="2" customFormat="1" ht="16.8" customHeight="1">
      <c r="A663" s="41"/>
      <c r="B663" s="44"/>
      <c r="C663" s="345" t="s">
        <v>312</v>
      </c>
      <c r="D663" s="345" t="s">
        <v>438</v>
      </c>
      <c r="E663" s="18" t="s">
        <v>1</v>
      </c>
      <c r="F663" s="346">
        <v>242.2</v>
      </c>
      <c r="G663" s="41"/>
      <c r="H663" s="44"/>
    </row>
    <row r="664" spans="1:8" s="2" customFormat="1" ht="16.8" customHeight="1">
      <c r="A664" s="41"/>
      <c r="B664" s="44"/>
      <c r="C664" s="347" t="s">
        <v>4733</v>
      </c>
      <c r="D664" s="41"/>
      <c r="E664" s="41"/>
      <c r="F664" s="41"/>
      <c r="G664" s="41"/>
      <c r="H664" s="44"/>
    </row>
    <row r="665" spans="1:8" s="2" customFormat="1" ht="16.8" customHeight="1">
      <c r="A665" s="41"/>
      <c r="B665" s="44"/>
      <c r="C665" s="345" t="s">
        <v>2629</v>
      </c>
      <c r="D665" s="345" t="s">
        <v>2630</v>
      </c>
      <c r="E665" s="18" t="s">
        <v>269</v>
      </c>
      <c r="F665" s="346">
        <v>242.2</v>
      </c>
      <c r="G665" s="41"/>
      <c r="H665" s="44"/>
    </row>
    <row r="666" spans="1:8" s="2" customFormat="1" ht="16.8" customHeight="1">
      <c r="A666" s="41"/>
      <c r="B666" s="44"/>
      <c r="C666" s="345" t="s">
        <v>2638</v>
      </c>
      <c r="D666" s="345" t="s">
        <v>2639</v>
      </c>
      <c r="E666" s="18" t="s">
        <v>269</v>
      </c>
      <c r="F666" s="346">
        <v>242.2</v>
      </c>
      <c r="G666" s="41"/>
      <c r="H666" s="44"/>
    </row>
    <row r="667" spans="1:8" s="2" customFormat="1" ht="16.8" customHeight="1">
      <c r="A667" s="41"/>
      <c r="B667" s="44"/>
      <c r="C667" s="345" t="s">
        <v>2663</v>
      </c>
      <c r="D667" s="345" t="s">
        <v>2664</v>
      </c>
      <c r="E667" s="18" t="s">
        <v>307</v>
      </c>
      <c r="F667" s="346">
        <v>242.2</v>
      </c>
      <c r="G667" s="41"/>
      <c r="H667" s="44"/>
    </row>
    <row r="668" spans="1:8" s="2" customFormat="1" ht="16.8" customHeight="1">
      <c r="A668" s="41"/>
      <c r="B668" s="44"/>
      <c r="C668" s="345" t="s">
        <v>2672</v>
      </c>
      <c r="D668" s="345" t="s">
        <v>2673</v>
      </c>
      <c r="E668" s="18" t="s">
        <v>269</v>
      </c>
      <c r="F668" s="346">
        <v>242.2</v>
      </c>
      <c r="G668" s="41"/>
      <c r="H668" s="44"/>
    </row>
    <row r="669" spans="1:8" s="2" customFormat="1" ht="16.8" customHeight="1">
      <c r="A669" s="41"/>
      <c r="B669" s="44"/>
      <c r="C669" s="345" t="s">
        <v>2679</v>
      </c>
      <c r="D669" s="345" t="s">
        <v>2680</v>
      </c>
      <c r="E669" s="18" t="s">
        <v>307</v>
      </c>
      <c r="F669" s="346">
        <v>242.2</v>
      </c>
      <c r="G669" s="41"/>
      <c r="H669" s="44"/>
    </row>
    <row r="670" spans="1:8" s="2" customFormat="1" ht="16.8" customHeight="1">
      <c r="A670" s="41"/>
      <c r="B670" s="44"/>
      <c r="C670" s="345" t="s">
        <v>2686</v>
      </c>
      <c r="D670" s="345" t="s">
        <v>2687</v>
      </c>
      <c r="E670" s="18" t="s">
        <v>702</v>
      </c>
      <c r="F670" s="346">
        <v>968.8</v>
      </c>
      <c r="G670" s="41"/>
      <c r="H670" s="44"/>
    </row>
    <row r="671" spans="1:8" s="2" customFormat="1" ht="16.8" customHeight="1">
      <c r="A671" s="41"/>
      <c r="B671" s="44"/>
      <c r="C671" s="341" t="s">
        <v>4810</v>
      </c>
      <c r="D671" s="342" t="s">
        <v>313</v>
      </c>
      <c r="E671" s="343" t="s">
        <v>269</v>
      </c>
      <c r="F671" s="344">
        <v>60</v>
      </c>
      <c r="G671" s="41"/>
      <c r="H671" s="44"/>
    </row>
    <row r="672" spans="1:8" s="2" customFormat="1" ht="16.8" customHeight="1">
      <c r="A672" s="41"/>
      <c r="B672" s="44"/>
      <c r="C672" s="341" t="s">
        <v>321</v>
      </c>
      <c r="D672" s="342" t="s">
        <v>322</v>
      </c>
      <c r="E672" s="343" t="s">
        <v>307</v>
      </c>
      <c r="F672" s="344">
        <v>144.94</v>
      </c>
      <c r="G672" s="41"/>
      <c r="H672" s="44"/>
    </row>
    <row r="673" spans="1:8" s="2" customFormat="1" ht="16.8" customHeight="1">
      <c r="A673" s="41"/>
      <c r="B673" s="44"/>
      <c r="C673" s="347" t="s">
        <v>4733</v>
      </c>
      <c r="D673" s="41"/>
      <c r="E673" s="41"/>
      <c r="F673" s="41"/>
      <c r="G673" s="41"/>
      <c r="H673" s="44"/>
    </row>
    <row r="674" spans="1:8" s="2" customFormat="1" ht="16.8" customHeight="1">
      <c r="A674" s="41"/>
      <c r="B674" s="44"/>
      <c r="C674" s="345" t="s">
        <v>2194</v>
      </c>
      <c r="D674" s="345" t="s">
        <v>2195</v>
      </c>
      <c r="E674" s="18" t="s">
        <v>307</v>
      </c>
      <c r="F674" s="346">
        <v>289.88</v>
      </c>
      <c r="G674" s="41"/>
      <c r="H674" s="44"/>
    </row>
    <row r="675" spans="1:8" s="2" customFormat="1" ht="16.8" customHeight="1">
      <c r="A675" s="41"/>
      <c r="B675" s="44"/>
      <c r="C675" s="341" t="s">
        <v>2344</v>
      </c>
      <c r="D675" s="342" t="s">
        <v>4742</v>
      </c>
      <c r="E675" s="343" t="s">
        <v>307</v>
      </c>
      <c r="F675" s="344">
        <v>14</v>
      </c>
      <c r="G675" s="41"/>
      <c r="H675" s="44"/>
    </row>
    <row r="676" spans="1:8" s="2" customFormat="1" ht="16.8" customHeight="1">
      <c r="A676" s="41"/>
      <c r="B676" s="44"/>
      <c r="C676" s="345" t="s">
        <v>1</v>
      </c>
      <c r="D676" s="345" t="s">
        <v>2342</v>
      </c>
      <c r="E676" s="18" t="s">
        <v>1</v>
      </c>
      <c r="F676" s="346">
        <v>0</v>
      </c>
      <c r="G676" s="41"/>
      <c r="H676" s="44"/>
    </row>
    <row r="677" spans="1:8" s="2" customFormat="1" ht="16.8" customHeight="1">
      <c r="A677" s="41"/>
      <c r="B677" s="44"/>
      <c r="C677" s="345" t="s">
        <v>1</v>
      </c>
      <c r="D677" s="345" t="s">
        <v>100</v>
      </c>
      <c r="E677" s="18" t="s">
        <v>1</v>
      </c>
      <c r="F677" s="346">
        <v>4</v>
      </c>
      <c r="G677" s="41"/>
      <c r="H677" s="44"/>
    </row>
    <row r="678" spans="1:8" s="2" customFormat="1" ht="16.8" customHeight="1">
      <c r="A678" s="41"/>
      <c r="B678" s="44"/>
      <c r="C678" s="345" t="s">
        <v>1</v>
      </c>
      <c r="D678" s="345" t="s">
        <v>2343</v>
      </c>
      <c r="E678" s="18" t="s">
        <v>1</v>
      </c>
      <c r="F678" s="346">
        <v>0</v>
      </c>
      <c r="G678" s="41"/>
      <c r="H678" s="44"/>
    </row>
    <row r="679" spans="1:8" s="2" customFormat="1" ht="16.8" customHeight="1">
      <c r="A679" s="41"/>
      <c r="B679" s="44"/>
      <c r="C679" s="345" t="s">
        <v>1</v>
      </c>
      <c r="D679" s="345" t="s">
        <v>257</v>
      </c>
      <c r="E679" s="18" t="s">
        <v>1</v>
      </c>
      <c r="F679" s="346">
        <v>10</v>
      </c>
      <c r="G679" s="41"/>
      <c r="H679" s="44"/>
    </row>
    <row r="680" spans="1:8" s="2" customFormat="1" ht="16.8" customHeight="1">
      <c r="A680" s="41"/>
      <c r="B680" s="44"/>
      <c r="C680" s="345" t="s">
        <v>2344</v>
      </c>
      <c r="D680" s="345" t="s">
        <v>438</v>
      </c>
      <c r="E680" s="18" t="s">
        <v>1</v>
      </c>
      <c r="F680" s="346">
        <v>14</v>
      </c>
      <c r="G680" s="41"/>
      <c r="H680" s="44"/>
    </row>
    <row r="681" spans="1:8" s="2" customFormat="1" ht="16.8" customHeight="1">
      <c r="A681" s="41"/>
      <c r="B681" s="44"/>
      <c r="C681" s="341" t="s">
        <v>4743</v>
      </c>
      <c r="D681" s="342" t="s">
        <v>4744</v>
      </c>
      <c r="E681" s="343" t="s">
        <v>307</v>
      </c>
      <c r="F681" s="344">
        <v>39.01</v>
      </c>
      <c r="G681" s="41"/>
      <c r="H681" s="44"/>
    </row>
    <row r="682" spans="1:8" s="2" customFormat="1" ht="16.8" customHeight="1">
      <c r="A682" s="41"/>
      <c r="B682" s="44"/>
      <c r="C682" s="345" t="s">
        <v>1</v>
      </c>
      <c r="D682" s="345" t="s">
        <v>4811</v>
      </c>
      <c r="E682" s="18" t="s">
        <v>1</v>
      </c>
      <c r="F682" s="346">
        <v>0</v>
      </c>
      <c r="G682" s="41"/>
      <c r="H682" s="44"/>
    </row>
    <row r="683" spans="1:8" s="2" customFormat="1" ht="16.8" customHeight="1">
      <c r="A683" s="41"/>
      <c r="B683" s="44"/>
      <c r="C683" s="345" t="s">
        <v>1</v>
      </c>
      <c r="D683" s="345" t="s">
        <v>4812</v>
      </c>
      <c r="E683" s="18" t="s">
        <v>1</v>
      </c>
      <c r="F683" s="346">
        <v>0</v>
      </c>
      <c r="G683" s="41"/>
      <c r="H683" s="44"/>
    </row>
    <row r="684" spans="1:8" s="2" customFormat="1" ht="16.8" customHeight="1">
      <c r="A684" s="41"/>
      <c r="B684" s="44"/>
      <c r="C684" s="345" t="s">
        <v>1</v>
      </c>
      <c r="D684" s="345" t="s">
        <v>4813</v>
      </c>
      <c r="E684" s="18" t="s">
        <v>1</v>
      </c>
      <c r="F684" s="346">
        <v>39.01</v>
      </c>
      <c r="G684" s="41"/>
      <c r="H684" s="44"/>
    </row>
    <row r="685" spans="1:8" s="2" customFormat="1" ht="16.8" customHeight="1">
      <c r="A685" s="41"/>
      <c r="B685" s="44"/>
      <c r="C685" s="345" t="s">
        <v>4743</v>
      </c>
      <c r="D685" s="345" t="s">
        <v>438</v>
      </c>
      <c r="E685" s="18" t="s">
        <v>1</v>
      </c>
      <c r="F685" s="346">
        <v>39.01</v>
      </c>
      <c r="G685" s="41"/>
      <c r="H685" s="44"/>
    </row>
    <row r="686" spans="1:8" s="2" customFormat="1" ht="16.8" customHeight="1">
      <c r="A686" s="41"/>
      <c r="B686" s="44"/>
      <c r="C686" s="341" t="s">
        <v>1962</v>
      </c>
      <c r="D686" s="342" t="s">
        <v>1963</v>
      </c>
      <c r="E686" s="343" t="s">
        <v>269</v>
      </c>
      <c r="F686" s="344">
        <v>257.93</v>
      </c>
      <c r="G686" s="41"/>
      <c r="H686" s="44"/>
    </row>
    <row r="687" spans="1:8" s="2" customFormat="1" ht="16.8" customHeight="1">
      <c r="A687" s="41"/>
      <c r="B687" s="44"/>
      <c r="C687" s="345" t="s">
        <v>1</v>
      </c>
      <c r="D687" s="345" t="s">
        <v>2378</v>
      </c>
      <c r="E687" s="18" t="s">
        <v>1</v>
      </c>
      <c r="F687" s="346">
        <v>0</v>
      </c>
      <c r="G687" s="41"/>
      <c r="H687" s="44"/>
    </row>
    <row r="688" spans="1:8" s="2" customFormat="1" ht="16.8" customHeight="1">
      <c r="A688" s="41"/>
      <c r="B688" s="44"/>
      <c r="C688" s="345" t="s">
        <v>1</v>
      </c>
      <c r="D688" s="345" t="s">
        <v>2613</v>
      </c>
      <c r="E688" s="18" t="s">
        <v>1</v>
      </c>
      <c r="F688" s="346">
        <v>257.93</v>
      </c>
      <c r="G688" s="41"/>
      <c r="H688" s="44"/>
    </row>
    <row r="689" spans="1:8" s="2" customFormat="1" ht="16.8" customHeight="1">
      <c r="A689" s="41"/>
      <c r="B689" s="44"/>
      <c r="C689" s="345" t="s">
        <v>1962</v>
      </c>
      <c r="D689" s="345" t="s">
        <v>438</v>
      </c>
      <c r="E689" s="18" t="s">
        <v>1</v>
      </c>
      <c r="F689" s="346">
        <v>257.93</v>
      </c>
      <c r="G689" s="41"/>
      <c r="H689" s="44"/>
    </row>
    <row r="690" spans="1:8" s="2" customFormat="1" ht="16.8" customHeight="1">
      <c r="A690" s="41"/>
      <c r="B690" s="44"/>
      <c r="C690" s="347" t="s">
        <v>4733</v>
      </c>
      <c r="D690" s="41"/>
      <c r="E690" s="41"/>
      <c r="F690" s="41"/>
      <c r="G690" s="41"/>
      <c r="H690" s="44"/>
    </row>
    <row r="691" spans="1:8" s="2" customFormat="1" ht="16.8" customHeight="1">
      <c r="A691" s="41"/>
      <c r="B691" s="44"/>
      <c r="C691" s="345" t="s">
        <v>2610</v>
      </c>
      <c r="D691" s="345" t="s">
        <v>2611</v>
      </c>
      <c r="E691" s="18" t="s">
        <v>269</v>
      </c>
      <c r="F691" s="346">
        <v>257.93</v>
      </c>
      <c r="G691" s="41"/>
      <c r="H691" s="44"/>
    </row>
    <row r="692" spans="1:8" s="2" customFormat="1" ht="16.8" customHeight="1">
      <c r="A692" s="41"/>
      <c r="B692" s="44"/>
      <c r="C692" s="345" t="s">
        <v>2557</v>
      </c>
      <c r="D692" s="345" t="s">
        <v>2558</v>
      </c>
      <c r="E692" s="18" t="s">
        <v>269</v>
      </c>
      <c r="F692" s="346">
        <v>702.2</v>
      </c>
      <c r="G692" s="41"/>
      <c r="H692" s="44"/>
    </row>
    <row r="693" spans="1:8" s="2" customFormat="1" ht="16.8" customHeight="1">
      <c r="A693" s="41"/>
      <c r="B693" s="44"/>
      <c r="C693" s="345" t="s">
        <v>2600</v>
      </c>
      <c r="D693" s="345" t="s">
        <v>2601</v>
      </c>
      <c r="E693" s="18" t="s">
        <v>269</v>
      </c>
      <c r="F693" s="346">
        <v>303.73</v>
      </c>
      <c r="G693" s="41"/>
      <c r="H693" s="44"/>
    </row>
    <row r="694" spans="1:8" s="2" customFormat="1" ht="16.8" customHeight="1">
      <c r="A694" s="41"/>
      <c r="B694" s="44"/>
      <c r="C694" s="345" t="s">
        <v>2604</v>
      </c>
      <c r="D694" s="345" t="s">
        <v>2605</v>
      </c>
      <c r="E694" s="18" t="s">
        <v>269</v>
      </c>
      <c r="F694" s="346">
        <v>303.73</v>
      </c>
      <c r="G694" s="41"/>
      <c r="H694" s="44"/>
    </row>
    <row r="695" spans="1:8" s="2" customFormat="1" ht="16.8" customHeight="1">
      <c r="A695" s="41"/>
      <c r="B695" s="44"/>
      <c r="C695" s="345" t="s">
        <v>2607</v>
      </c>
      <c r="D695" s="345" t="s">
        <v>2608</v>
      </c>
      <c r="E695" s="18" t="s">
        <v>269</v>
      </c>
      <c r="F695" s="346">
        <v>303.73</v>
      </c>
      <c r="G695" s="41"/>
      <c r="H695" s="44"/>
    </row>
    <row r="696" spans="1:8" s="2" customFormat="1" ht="16.8" customHeight="1">
      <c r="A696" s="41"/>
      <c r="B696" s="44"/>
      <c r="C696" s="345" t="s">
        <v>2614</v>
      </c>
      <c r="D696" s="345" t="s">
        <v>2615</v>
      </c>
      <c r="E696" s="18" t="s">
        <v>269</v>
      </c>
      <c r="F696" s="346">
        <v>257.93</v>
      </c>
      <c r="G696" s="41"/>
      <c r="H696" s="44"/>
    </row>
    <row r="697" spans="1:8" s="2" customFormat="1" ht="16.8" customHeight="1">
      <c r="A697" s="41"/>
      <c r="B697" s="44"/>
      <c r="C697" s="341" t="s">
        <v>2568</v>
      </c>
      <c r="D697" s="342" t="s">
        <v>1972</v>
      </c>
      <c r="E697" s="343" t="s">
        <v>269</v>
      </c>
      <c r="F697" s="344">
        <v>702.2</v>
      </c>
      <c r="G697" s="41"/>
      <c r="H697" s="44"/>
    </row>
    <row r="698" spans="1:8" s="2" customFormat="1" ht="16.8" customHeight="1">
      <c r="A698" s="41"/>
      <c r="B698" s="44"/>
      <c r="C698" s="345" t="s">
        <v>1</v>
      </c>
      <c r="D698" s="345" t="s">
        <v>2567</v>
      </c>
      <c r="E698" s="18" t="s">
        <v>1</v>
      </c>
      <c r="F698" s="346">
        <v>0</v>
      </c>
      <c r="G698" s="41"/>
      <c r="H698" s="44"/>
    </row>
    <row r="699" spans="1:8" s="2" customFormat="1" ht="16.8" customHeight="1">
      <c r="A699" s="41"/>
      <c r="B699" s="44"/>
      <c r="C699" s="345" t="s">
        <v>1</v>
      </c>
      <c r="D699" s="345" t="s">
        <v>1971</v>
      </c>
      <c r="E699" s="18" t="s">
        <v>1</v>
      </c>
      <c r="F699" s="346">
        <v>702.2</v>
      </c>
      <c r="G699" s="41"/>
      <c r="H699" s="44"/>
    </row>
    <row r="700" spans="1:8" s="2" customFormat="1" ht="16.8" customHeight="1">
      <c r="A700" s="41"/>
      <c r="B700" s="44"/>
      <c r="C700" s="345" t="s">
        <v>2568</v>
      </c>
      <c r="D700" s="345" t="s">
        <v>438</v>
      </c>
      <c r="E700" s="18" t="s">
        <v>1</v>
      </c>
      <c r="F700" s="346">
        <v>702.2</v>
      </c>
      <c r="G700" s="41"/>
      <c r="H700" s="44"/>
    </row>
    <row r="701" spans="1:8" s="2" customFormat="1" ht="16.8" customHeight="1">
      <c r="A701" s="41"/>
      <c r="B701" s="44"/>
      <c r="C701" s="341" t="s">
        <v>1965</v>
      </c>
      <c r="D701" s="342" t="s">
        <v>1966</v>
      </c>
      <c r="E701" s="343" t="s">
        <v>269</v>
      </c>
      <c r="F701" s="344">
        <v>45.8</v>
      </c>
      <c r="G701" s="41"/>
      <c r="H701" s="44"/>
    </row>
    <row r="702" spans="1:8" s="2" customFormat="1" ht="16.8" customHeight="1">
      <c r="A702" s="41"/>
      <c r="B702" s="44"/>
      <c r="C702" s="345" t="s">
        <v>1965</v>
      </c>
      <c r="D702" s="345" t="s">
        <v>1967</v>
      </c>
      <c r="E702" s="18" t="s">
        <v>1</v>
      </c>
      <c r="F702" s="346">
        <v>45.8</v>
      </c>
      <c r="G702" s="41"/>
      <c r="H702" s="44"/>
    </row>
    <row r="703" spans="1:8" s="2" customFormat="1" ht="16.8" customHeight="1">
      <c r="A703" s="41"/>
      <c r="B703" s="44"/>
      <c r="C703" s="347" t="s">
        <v>4733</v>
      </c>
      <c r="D703" s="41"/>
      <c r="E703" s="41"/>
      <c r="F703" s="41"/>
      <c r="G703" s="41"/>
      <c r="H703" s="44"/>
    </row>
    <row r="704" spans="1:8" s="2" customFormat="1" ht="16.8" customHeight="1">
      <c r="A704" s="41"/>
      <c r="B704" s="44"/>
      <c r="C704" s="345" t="s">
        <v>2617</v>
      </c>
      <c r="D704" s="345" t="s">
        <v>2618</v>
      </c>
      <c r="E704" s="18" t="s">
        <v>269</v>
      </c>
      <c r="F704" s="346">
        <v>45.8</v>
      </c>
      <c r="G704" s="41"/>
      <c r="H704" s="44"/>
    </row>
    <row r="705" spans="1:8" s="2" customFormat="1" ht="16.8" customHeight="1">
      <c r="A705" s="41"/>
      <c r="B705" s="44"/>
      <c r="C705" s="345" t="s">
        <v>2557</v>
      </c>
      <c r="D705" s="345" t="s">
        <v>2558</v>
      </c>
      <c r="E705" s="18" t="s">
        <v>269</v>
      </c>
      <c r="F705" s="346">
        <v>702.2</v>
      </c>
      <c r="G705" s="41"/>
      <c r="H705" s="44"/>
    </row>
    <row r="706" spans="1:8" s="2" customFormat="1" ht="16.8" customHeight="1">
      <c r="A706" s="41"/>
      <c r="B706" s="44"/>
      <c r="C706" s="345" t="s">
        <v>2600</v>
      </c>
      <c r="D706" s="345" t="s">
        <v>2601</v>
      </c>
      <c r="E706" s="18" t="s">
        <v>269</v>
      </c>
      <c r="F706" s="346">
        <v>303.73</v>
      </c>
      <c r="G706" s="41"/>
      <c r="H706" s="44"/>
    </row>
    <row r="707" spans="1:8" s="2" customFormat="1" ht="16.8" customHeight="1">
      <c r="A707" s="41"/>
      <c r="B707" s="44"/>
      <c r="C707" s="345" t="s">
        <v>2604</v>
      </c>
      <c r="D707" s="345" t="s">
        <v>2605</v>
      </c>
      <c r="E707" s="18" t="s">
        <v>269</v>
      </c>
      <c r="F707" s="346">
        <v>303.73</v>
      </c>
      <c r="G707" s="41"/>
      <c r="H707" s="44"/>
    </row>
    <row r="708" spans="1:8" s="2" customFormat="1" ht="16.8" customHeight="1">
      <c r="A708" s="41"/>
      <c r="B708" s="44"/>
      <c r="C708" s="345" t="s">
        <v>2607</v>
      </c>
      <c r="D708" s="345" t="s">
        <v>2608</v>
      </c>
      <c r="E708" s="18" t="s">
        <v>269</v>
      </c>
      <c r="F708" s="346">
        <v>303.73</v>
      </c>
      <c r="G708" s="41"/>
      <c r="H708" s="44"/>
    </row>
    <row r="709" spans="1:8" s="2" customFormat="1" ht="16.8" customHeight="1">
      <c r="A709" s="41"/>
      <c r="B709" s="44"/>
      <c r="C709" s="341" t="s">
        <v>1968</v>
      </c>
      <c r="D709" s="342" t="s">
        <v>1969</v>
      </c>
      <c r="E709" s="343" t="s">
        <v>269</v>
      </c>
      <c r="F709" s="344">
        <v>24.12</v>
      </c>
      <c r="G709" s="41"/>
      <c r="H709" s="44"/>
    </row>
    <row r="710" spans="1:8" s="2" customFormat="1" ht="16.8" customHeight="1">
      <c r="A710" s="41"/>
      <c r="B710" s="44"/>
      <c r="C710" s="347" t="s">
        <v>4733</v>
      </c>
      <c r="D710" s="41"/>
      <c r="E710" s="41"/>
      <c r="F710" s="41"/>
      <c r="G710" s="41"/>
      <c r="H710" s="44"/>
    </row>
    <row r="711" spans="1:8" s="2" customFormat="1" ht="16.8" customHeight="1">
      <c r="A711" s="41"/>
      <c r="B711" s="44"/>
      <c r="C711" s="345" t="s">
        <v>2557</v>
      </c>
      <c r="D711" s="345" t="s">
        <v>2558</v>
      </c>
      <c r="E711" s="18" t="s">
        <v>269</v>
      </c>
      <c r="F711" s="346">
        <v>702.2</v>
      </c>
      <c r="G711" s="41"/>
      <c r="H711" s="44"/>
    </row>
    <row r="712" spans="1:8" s="2" customFormat="1" ht="16.8" customHeight="1">
      <c r="A712" s="41"/>
      <c r="B712" s="44"/>
      <c r="C712" s="341" t="s">
        <v>1971</v>
      </c>
      <c r="D712" s="342" t="s">
        <v>1972</v>
      </c>
      <c r="E712" s="343" t="s">
        <v>269</v>
      </c>
      <c r="F712" s="344">
        <v>702.2</v>
      </c>
      <c r="G712" s="41"/>
      <c r="H712" s="44"/>
    </row>
    <row r="713" spans="1:8" s="2" customFormat="1" ht="16.8" customHeight="1">
      <c r="A713" s="41"/>
      <c r="B713" s="44"/>
      <c r="C713" s="345" t="s">
        <v>1</v>
      </c>
      <c r="D713" s="345" t="s">
        <v>2378</v>
      </c>
      <c r="E713" s="18" t="s">
        <v>1</v>
      </c>
      <c r="F713" s="346">
        <v>0</v>
      </c>
      <c r="G713" s="41"/>
      <c r="H713" s="44"/>
    </row>
    <row r="714" spans="1:8" s="2" customFormat="1" ht="16.8" customHeight="1">
      <c r="A714" s="41"/>
      <c r="B714" s="44"/>
      <c r="C714" s="345" t="s">
        <v>1971</v>
      </c>
      <c r="D714" s="345" t="s">
        <v>2560</v>
      </c>
      <c r="E714" s="18" t="s">
        <v>1</v>
      </c>
      <c r="F714" s="346">
        <v>702.2</v>
      </c>
      <c r="G714" s="41"/>
      <c r="H714" s="44"/>
    </row>
    <row r="715" spans="1:8" s="2" customFormat="1" ht="16.8" customHeight="1">
      <c r="A715" s="41"/>
      <c r="B715" s="44"/>
      <c r="C715" s="347" t="s">
        <v>4733</v>
      </c>
      <c r="D715" s="41"/>
      <c r="E715" s="41"/>
      <c r="F715" s="41"/>
      <c r="G715" s="41"/>
      <c r="H715" s="44"/>
    </row>
    <row r="716" spans="1:8" s="2" customFormat="1" ht="16.8" customHeight="1">
      <c r="A716" s="41"/>
      <c r="B716" s="44"/>
      <c r="C716" s="345" t="s">
        <v>2557</v>
      </c>
      <c r="D716" s="345" t="s">
        <v>2558</v>
      </c>
      <c r="E716" s="18" t="s">
        <v>269</v>
      </c>
      <c r="F716" s="346">
        <v>702.2</v>
      </c>
      <c r="G716" s="41"/>
      <c r="H716" s="44"/>
    </row>
    <row r="717" spans="1:8" s="2" customFormat="1" ht="16.8" customHeight="1">
      <c r="A717" s="41"/>
      <c r="B717" s="44"/>
      <c r="C717" s="345" t="s">
        <v>2561</v>
      </c>
      <c r="D717" s="345" t="s">
        <v>2562</v>
      </c>
      <c r="E717" s="18" t="s">
        <v>269</v>
      </c>
      <c r="F717" s="346">
        <v>702.2</v>
      </c>
      <c r="G717" s="41"/>
      <c r="H717" s="44"/>
    </row>
    <row r="718" spans="1:8" s="2" customFormat="1" ht="16.8" customHeight="1">
      <c r="A718" s="41"/>
      <c r="B718" s="44"/>
      <c r="C718" s="345" t="s">
        <v>2564</v>
      </c>
      <c r="D718" s="345" t="s">
        <v>2565</v>
      </c>
      <c r="E718" s="18" t="s">
        <v>269</v>
      </c>
      <c r="F718" s="346">
        <v>702.2</v>
      </c>
      <c r="G718" s="41"/>
      <c r="H718" s="44"/>
    </row>
    <row r="719" spans="1:8" s="2" customFormat="1" ht="16.8" customHeight="1">
      <c r="A719" s="41"/>
      <c r="B719" s="44"/>
      <c r="C719" s="341" t="s">
        <v>1974</v>
      </c>
      <c r="D719" s="342" t="s">
        <v>1975</v>
      </c>
      <c r="E719" s="343" t="s">
        <v>269</v>
      </c>
      <c r="F719" s="344">
        <v>341.05</v>
      </c>
      <c r="G719" s="41"/>
      <c r="H719" s="44"/>
    </row>
    <row r="720" spans="1:8" s="2" customFormat="1" ht="16.8" customHeight="1">
      <c r="A720" s="41"/>
      <c r="B720" s="44"/>
      <c r="C720" s="345" t="s">
        <v>1974</v>
      </c>
      <c r="D720" s="345" t="s">
        <v>2579</v>
      </c>
      <c r="E720" s="18" t="s">
        <v>1</v>
      </c>
      <c r="F720" s="346">
        <v>341.05</v>
      </c>
      <c r="G720" s="41"/>
      <c r="H720" s="44"/>
    </row>
    <row r="721" spans="1:8" s="2" customFormat="1" ht="16.8" customHeight="1">
      <c r="A721" s="41"/>
      <c r="B721" s="44"/>
      <c r="C721" s="347" t="s">
        <v>4733</v>
      </c>
      <c r="D721" s="41"/>
      <c r="E721" s="41"/>
      <c r="F721" s="41"/>
      <c r="G721" s="41"/>
      <c r="H721" s="44"/>
    </row>
    <row r="722" spans="1:8" s="2" customFormat="1" ht="16.8" customHeight="1">
      <c r="A722" s="41"/>
      <c r="B722" s="44"/>
      <c r="C722" s="345" t="s">
        <v>2576</v>
      </c>
      <c r="D722" s="345" t="s">
        <v>2577</v>
      </c>
      <c r="E722" s="18" t="s">
        <v>269</v>
      </c>
      <c r="F722" s="346">
        <v>341.05</v>
      </c>
      <c r="G722" s="41"/>
      <c r="H722" s="44"/>
    </row>
    <row r="723" spans="1:8" s="2" customFormat="1" ht="16.8" customHeight="1">
      <c r="A723" s="41"/>
      <c r="B723" s="44"/>
      <c r="C723" s="345" t="s">
        <v>2557</v>
      </c>
      <c r="D723" s="345" t="s">
        <v>2558</v>
      </c>
      <c r="E723" s="18" t="s">
        <v>269</v>
      </c>
      <c r="F723" s="346">
        <v>702.2</v>
      </c>
      <c r="G723" s="41"/>
      <c r="H723" s="44"/>
    </row>
    <row r="724" spans="1:8" s="2" customFormat="1" ht="16.8" customHeight="1">
      <c r="A724" s="41"/>
      <c r="B724" s="44"/>
      <c r="C724" s="345" t="s">
        <v>2584</v>
      </c>
      <c r="D724" s="345" t="s">
        <v>2585</v>
      </c>
      <c r="E724" s="18" t="s">
        <v>307</v>
      </c>
      <c r="F724" s="346">
        <v>374.35</v>
      </c>
      <c r="G724" s="41"/>
      <c r="H724" s="44"/>
    </row>
    <row r="725" spans="1:8" s="2" customFormat="1" ht="16.8" customHeight="1">
      <c r="A725" s="41"/>
      <c r="B725" s="44"/>
      <c r="C725" s="345" t="s">
        <v>2588</v>
      </c>
      <c r="D725" s="345" t="s">
        <v>2589</v>
      </c>
      <c r="E725" s="18" t="s">
        <v>307</v>
      </c>
      <c r="F725" s="346">
        <v>381.837</v>
      </c>
      <c r="G725" s="41"/>
      <c r="H725" s="44"/>
    </row>
    <row r="726" spans="1:8" s="2" customFormat="1" ht="16.8" customHeight="1">
      <c r="A726" s="41"/>
      <c r="B726" s="44"/>
      <c r="C726" s="341" t="s">
        <v>1977</v>
      </c>
      <c r="D726" s="342" t="s">
        <v>1978</v>
      </c>
      <c r="E726" s="343" t="s">
        <v>702</v>
      </c>
      <c r="F726" s="344">
        <v>9</v>
      </c>
      <c r="G726" s="41"/>
      <c r="H726" s="44"/>
    </row>
    <row r="727" spans="1:8" s="2" customFormat="1" ht="16.8" customHeight="1">
      <c r="A727" s="41"/>
      <c r="B727" s="44"/>
      <c r="C727" s="345" t="s">
        <v>1</v>
      </c>
      <c r="D727" s="345" t="s">
        <v>1998</v>
      </c>
      <c r="E727" s="18" t="s">
        <v>1</v>
      </c>
      <c r="F727" s="346">
        <v>9</v>
      </c>
      <c r="G727" s="41"/>
      <c r="H727" s="44"/>
    </row>
    <row r="728" spans="1:8" s="2" customFormat="1" ht="16.8" customHeight="1">
      <c r="A728" s="41"/>
      <c r="B728" s="44"/>
      <c r="C728" s="345" t="s">
        <v>1977</v>
      </c>
      <c r="D728" s="345" t="s">
        <v>438</v>
      </c>
      <c r="E728" s="18" t="s">
        <v>1</v>
      </c>
      <c r="F728" s="346">
        <v>9</v>
      </c>
      <c r="G728" s="41"/>
      <c r="H728" s="44"/>
    </row>
    <row r="729" spans="1:8" s="2" customFormat="1" ht="16.8" customHeight="1">
      <c r="A729" s="41"/>
      <c r="B729" s="44"/>
      <c r="C729" s="347" t="s">
        <v>4733</v>
      </c>
      <c r="D729" s="41"/>
      <c r="E729" s="41"/>
      <c r="F729" s="41"/>
      <c r="G729" s="41"/>
      <c r="H729" s="44"/>
    </row>
    <row r="730" spans="1:8" s="2" customFormat="1" ht="16.8" customHeight="1">
      <c r="A730" s="41"/>
      <c r="B730" s="44"/>
      <c r="C730" s="345" t="s">
        <v>1995</v>
      </c>
      <c r="D730" s="345" t="s">
        <v>1996</v>
      </c>
      <c r="E730" s="18" t="s">
        <v>702</v>
      </c>
      <c r="F730" s="346">
        <v>9</v>
      </c>
      <c r="G730" s="41"/>
      <c r="H730" s="44"/>
    </row>
    <row r="731" spans="1:8" s="2" customFormat="1" ht="16.8" customHeight="1">
      <c r="A731" s="41"/>
      <c r="B731" s="44"/>
      <c r="C731" s="345" t="s">
        <v>1991</v>
      </c>
      <c r="D731" s="345" t="s">
        <v>1992</v>
      </c>
      <c r="E731" s="18" t="s">
        <v>702</v>
      </c>
      <c r="F731" s="346">
        <v>34</v>
      </c>
      <c r="G731" s="41"/>
      <c r="H731" s="44"/>
    </row>
    <row r="732" spans="1:8" s="2" customFormat="1" ht="16.8" customHeight="1">
      <c r="A732" s="41"/>
      <c r="B732" s="44"/>
      <c r="C732" s="345" t="s">
        <v>2198</v>
      </c>
      <c r="D732" s="345" t="s">
        <v>2199</v>
      </c>
      <c r="E732" s="18" t="s">
        <v>702</v>
      </c>
      <c r="F732" s="346">
        <v>31</v>
      </c>
      <c r="G732" s="41"/>
      <c r="H732" s="44"/>
    </row>
    <row r="733" spans="1:8" s="2" customFormat="1" ht="16.8" customHeight="1">
      <c r="A733" s="41"/>
      <c r="B733" s="44"/>
      <c r="C733" s="345" t="s">
        <v>2202</v>
      </c>
      <c r="D733" s="345" t="s">
        <v>2203</v>
      </c>
      <c r="E733" s="18" t="s">
        <v>702</v>
      </c>
      <c r="F733" s="346">
        <v>31</v>
      </c>
      <c r="G733" s="41"/>
      <c r="H733" s="44"/>
    </row>
    <row r="734" spans="1:8" s="2" customFormat="1" ht="16.8" customHeight="1">
      <c r="A734" s="41"/>
      <c r="B734" s="44"/>
      <c r="C734" s="341" t="s">
        <v>1980</v>
      </c>
      <c r="D734" s="342" t="s">
        <v>1981</v>
      </c>
      <c r="E734" s="343" t="s">
        <v>702</v>
      </c>
      <c r="F734" s="344">
        <v>21</v>
      </c>
      <c r="G734" s="41"/>
      <c r="H734" s="44"/>
    </row>
    <row r="735" spans="1:8" s="2" customFormat="1" ht="16.8" customHeight="1">
      <c r="A735" s="41"/>
      <c r="B735" s="44"/>
      <c r="C735" s="345" t="s">
        <v>1</v>
      </c>
      <c r="D735" s="345" t="s">
        <v>1547</v>
      </c>
      <c r="E735" s="18" t="s">
        <v>1</v>
      </c>
      <c r="F735" s="346">
        <v>0</v>
      </c>
      <c r="G735" s="41"/>
      <c r="H735" s="44"/>
    </row>
    <row r="736" spans="1:8" s="2" customFormat="1" ht="16.8" customHeight="1">
      <c r="A736" s="41"/>
      <c r="B736" s="44"/>
      <c r="C736" s="345" t="s">
        <v>1</v>
      </c>
      <c r="D736" s="345" t="s">
        <v>232</v>
      </c>
      <c r="E736" s="18" t="s">
        <v>1</v>
      </c>
      <c r="F736" s="346">
        <v>6</v>
      </c>
      <c r="G736" s="41"/>
      <c r="H736" s="44"/>
    </row>
    <row r="737" spans="1:8" s="2" customFormat="1" ht="16.8" customHeight="1">
      <c r="A737" s="41"/>
      <c r="B737" s="44"/>
      <c r="C737" s="345" t="s">
        <v>1</v>
      </c>
      <c r="D737" s="345" t="s">
        <v>2002</v>
      </c>
      <c r="E737" s="18" t="s">
        <v>1</v>
      </c>
      <c r="F737" s="346">
        <v>0</v>
      </c>
      <c r="G737" s="41"/>
      <c r="H737" s="44"/>
    </row>
    <row r="738" spans="1:8" s="2" customFormat="1" ht="16.8" customHeight="1">
      <c r="A738" s="41"/>
      <c r="B738" s="44"/>
      <c r="C738" s="345" t="s">
        <v>1</v>
      </c>
      <c r="D738" s="345" t="s">
        <v>2003</v>
      </c>
      <c r="E738" s="18" t="s">
        <v>1</v>
      </c>
      <c r="F738" s="346">
        <v>8</v>
      </c>
      <c r="G738" s="41"/>
      <c r="H738" s="44"/>
    </row>
    <row r="739" spans="1:8" s="2" customFormat="1" ht="16.8" customHeight="1">
      <c r="A739" s="41"/>
      <c r="B739" s="44"/>
      <c r="C739" s="345" t="s">
        <v>1</v>
      </c>
      <c r="D739" s="345" t="s">
        <v>1</v>
      </c>
      <c r="E739" s="18" t="s">
        <v>1</v>
      </c>
      <c r="F739" s="346">
        <v>0</v>
      </c>
      <c r="G739" s="41"/>
      <c r="H739" s="44"/>
    </row>
    <row r="740" spans="1:8" s="2" customFormat="1" ht="16.8" customHeight="1">
      <c r="A740" s="41"/>
      <c r="B740" s="44"/>
      <c r="C740" s="345" t="s">
        <v>1</v>
      </c>
      <c r="D740" s="345" t="s">
        <v>1643</v>
      </c>
      <c r="E740" s="18" t="s">
        <v>1</v>
      </c>
      <c r="F740" s="346">
        <v>0</v>
      </c>
      <c r="G740" s="41"/>
      <c r="H740" s="44"/>
    </row>
    <row r="741" spans="1:8" s="2" customFormat="1" ht="16.8" customHeight="1">
      <c r="A741" s="41"/>
      <c r="B741" s="44"/>
      <c r="C741" s="345" t="s">
        <v>1</v>
      </c>
      <c r="D741" s="345" t="s">
        <v>105</v>
      </c>
      <c r="E741" s="18" t="s">
        <v>1</v>
      </c>
      <c r="F741" s="346">
        <v>5</v>
      </c>
      <c r="G741" s="41"/>
      <c r="H741" s="44"/>
    </row>
    <row r="742" spans="1:8" s="2" customFormat="1" ht="16.8" customHeight="1">
      <c r="A742" s="41"/>
      <c r="B742" s="44"/>
      <c r="C742" s="345" t="s">
        <v>1</v>
      </c>
      <c r="D742" s="345" t="s">
        <v>2004</v>
      </c>
      <c r="E742" s="18" t="s">
        <v>1</v>
      </c>
      <c r="F742" s="346">
        <v>0</v>
      </c>
      <c r="G742" s="41"/>
      <c r="H742" s="44"/>
    </row>
    <row r="743" spans="1:8" s="2" customFormat="1" ht="16.8" customHeight="1">
      <c r="A743" s="41"/>
      <c r="B743" s="44"/>
      <c r="C743" s="345" t="s">
        <v>1</v>
      </c>
      <c r="D743" s="345" t="s">
        <v>89</v>
      </c>
      <c r="E743" s="18" t="s">
        <v>1</v>
      </c>
      <c r="F743" s="346">
        <v>2</v>
      </c>
      <c r="G743" s="41"/>
      <c r="H743" s="44"/>
    </row>
    <row r="744" spans="1:8" s="2" customFormat="1" ht="16.8" customHeight="1">
      <c r="A744" s="41"/>
      <c r="B744" s="44"/>
      <c r="C744" s="345" t="s">
        <v>1980</v>
      </c>
      <c r="D744" s="345" t="s">
        <v>438</v>
      </c>
      <c r="E744" s="18" t="s">
        <v>1</v>
      </c>
      <c r="F744" s="346">
        <v>21</v>
      </c>
      <c r="G744" s="41"/>
      <c r="H744" s="44"/>
    </row>
    <row r="745" spans="1:8" s="2" customFormat="1" ht="16.8" customHeight="1">
      <c r="A745" s="41"/>
      <c r="B745" s="44"/>
      <c r="C745" s="347" t="s">
        <v>4733</v>
      </c>
      <c r="D745" s="41"/>
      <c r="E745" s="41"/>
      <c r="F745" s="41"/>
      <c r="G745" s="41"/>
      <c r="H745" s="44"/>
    </row>
    <row r="746" spans="1:8" s="2" customFormat="1" ht="16.8" customHeight="1">
      <c r="A746" s="41"/>
      <c r="B746" s="44"/>
      <c r="C746" s="345" t="s">
        <v>1999</v>
      </c>
      <c r="D746" s="345" t="s">
        <v>2000</v>
      </c>
      <c r="E746" s="18" t="s">
        <v>702</v>
      </c>
      <c r="F746" s="346">
        <v>21</v>
      </c>
      <c r="G746" s="41"/>
      <c r="H746" s="44"/>
    </row>
    <row r="747" spans="1:8" s="2" customFormat="1" ht="16.8" customHeight="1">
      <c r="A747" s="41"/>
      <c r="B747" s="44"/>
      <c r="C747" s="345" t="s">
        <v>1991</v>
      </c>
      <c r="D747" s="345" t="s">
        <v>1992</v>
      </c>
      <c r="E747" s="18" t="s">
        <v>702</v>
      </c>
      <c r="F747" s="346">
        <v>34</v>
      </c>
      <c r="G747" s="41"/>
      <c r="H747" s="44"/>
    </row>
    <row r="748" spans="1:8" s="2" customFormat="1" ht="16.8" customHeight="1">
      <c r="A748" s="41"/>
      <c r="B748" s="44"/>
      <c r="C748" s="341" t="s">
        <v>1982</v>
      </c>
      <c r="D748" s="342" t="s">
        <v>1983</v>
      </c>
      <c r="E748" s="343" t="s">
        <v>1220</v>
      </c>
      <c r="F748" s="344">
        <v>2</v>
      </c>
      <c r="G748" s="41"/>
      <c r="H748" s="44"/>
    </row>
    <row r="749" spans="1:8" s="2" customFormat="1" ht="16.8" customHeight="1">
      <c r="A749" s="41"/>
      <c r="B749" s="44"/>
      <c r="C749" s="345" t="s">
        <v>1</v>
      </c>
      <c r="D749" s="345" t="s">
        <v>1547</v>
      </c>
      <c r="E749" s="18" t="s">
        <v>1</v>
      </c>
      <c r="F749" s="346">
        <v>0</v>
      </c>
      <c r="G749" s="41"/>
      <c r="H749" s="44"/>
    </row>
    <row r="750" spans="1:8" s="2" customFormat="1" ht="16.8" customHeight="1">
      <c r="A750" s="41"/>
      <c r="B750" s="44"/>
      <c r="C750" s="345" t="s">
        <v>1</v>
      </c>
      <c r="D750" s="345" t="s">
        <v>87</v>
      </c>
      <c r="E750" s="18" t="s">
        <v>1</v>
      </c>
      <c r="F750" s="346">
        <v>1</v>
      </c>
      <c r="G750" s="41"/>
      <c r="H750" s="44"/>
    </row>
    <row r="751" spans="1:8" s="2" customFormat="1" ht="16.8" customHeight="1">
      <c r="A751" s="41"/>
      <c r="B751" s="44"/>
      <c r="C751" s="345" t="s">
        <v>1</v>
      </c>
      <c r="D751" s="345" t="s">
        <v>2002</v>
      </c>
      <c r="E751" s="18" t="s">
        <v>1</v>
      </c>
      <c r="F751" s="346">
        <v>0</v>
      </c>
      <c r="G751" s="41"/>
      <c r="H751" s="44"/>
    </row>
    <row r="752" spans="1:8" s="2" customFormat="1" ht="16.8" customHeight="1">
      <c r="A752" s="41"/>
      <c r="B752" s="44"/>
      <c r="C752" s="345" t="s">
        <v>1</v>
      </c>
      <c r="D752" s="345" t="s">
        <v>81</v>
      </c>
      <c r="E752" s="18" t="s">
        <v>1</v>
      </c>
      <c r="F752" s="346">
        <v>0</v>
      </c>
      <c r="G752" s="41"/>
      <c r="H752" s="44"/>
    </row>
    <row r="753" spans="1:8" s="2" customFormat="1" ht="16.8" customHeight="1">
      <c r="A753" s="41"/>
      <c r="B753" s="44"/>
      <c r="C753" s="345" t="s">
        <v>1</v>
      </c>
      <c r="D753" s="345" t="s">
        <v>2004</v>
      </c>
      <c r="E753" s="18" t="s">
        <v>1</v>
      </c>
      <c r="F753" s="346">
        <v>0</v>
      </c>
      <c r="G753" s="41"/>
      <c r="H753" s="44"/>
    </row>
    <row r="754" spans="1:8" s="2" customFormat="1" ht="16.8" customHeight="1">
      <c r="A754" s="41"/>
      <c r="B754" s="44"/>
      <c r="C754" s="345" t="s">
        <v>1</v>
      </c>
      <c r="D754" s="345" t="s">
        <v>2008</v>
      </c>
      <c r="E754" s="18" t="s">
        <v>1</v>
      </c>
      <c r="F754" s="346">
        <v>3</v>
      </c>
      <c r="G754" s="41"/>
      <c r="H754" s="44"/>
    </row>
    <row r="755" spans="1:8" s="2" customFormat="1" ht="16.8" customHeight="1">
      <c r="A755" s="41"/>
      <c r="B755" s="44"/>
      <c r="C755" s="345" t="s">
        <v>1</v>
      </c>
      <c r="D755" s="345" t="s">
        <v>2009</v>
      </c>
      <c r="E755" s="18" t="s">
        <v>1</v>
      </c>
      <c r="F755" s="346">
        <v>0</v>
      </c>
      <c r="G755" s="41"/>
      <c r="H755" s="44"/>
    </row>
    <row r="756" spans="1:8" s="2" customFormat="1" ht="16.8" customHeight="1">
      <c r="A756" s="41"/>
      <c r="B756" s="44"/>
      <c r="C756" s="345" t="s">
        <v>1</v>
      </c>
      <c r="D756" s="345" t="s">
        <v>2010</v>
      </c>
      <c r="E756" s="18" t="s">
        <v>1</v>
      </c>
      <c r="F756" s="346">
        <v>-2</v>
      </c>
      <c r="G756" s="41"/>
      <c r="H756" s="44"/>
    </row>
    <row r="757" spans="1:8" s="2" customFormat="1" ht="16.8" customHeight="1">
      <c r="A757" s="41"/>
      <c r="B757" s="44"/>
      <c r="C757" s="345" t="s">
        <v>1982</v>
      </c>
      <c r="D757" s="345" t="s">
        <v>438</v>
      </c>
      <c r="E757" s="18" t="s">
        <v>1</v>
      </c>
      <c r="F757" s="346">
        <v>2</v>
      </c>
      <c r="G757" s="41"/>
      <c r="H757" s="44"/>
    </row>
    <row r="758" spans="1:8" s="2" customFormat="1" ht="16.8" customHeight="1">
      <c r="A758" s="41"/>
      <c r="B758" s="44"/>
      <c r="C758" s="347" t="s">
        <v>4733</v>
      </c>
      <c r="D758" s="41"/>
      <c r="E758" s="41"/>
      <c r="F758" s="41"/>
      <c r="G758" s="41"/>
      <c r="H758" s="44"/>
    </row>
    <row r="759" spans="1:8" s="2" customFormat="1" ht="16.8" customHeight="1">
      <c r="A759" s="41"/>
      <c r="B759" s="44"/>
      <c r="C759" s="345" t="s">
        <v>2005</v>
      </c>
      <c r="D759" s="345" t="s">
        <v>2006</v>
      </c>
      <c r="E759" s="18" t="s">
        <v>702</v>
      </c>
      <c r="F759" s="346">
        <v>2</v>
      </c>
      <c r="G759" s="41"/>
      <c r="H759" s="44"/>
    </row>
    <row r="760" spans="1:8" s="2" customFormat="1" ht="16.8" customHeight="1">
      <c r="A760" s="41"/>
      <c r="B760" s="44"/>
      <c r="C760" s="345" t="s">
        <v>1991</v>
      </c>
      <c r="D760" s="345" t="s">
        <v>1992</v>
      </c>
      <c r="E760" s="18" t="s">
        <v>702</v>
      </c>
      <c r="F760" s="346">
        <v>34</v>
      </c>
      <c r="G760" s="41"/>
      <c r="H760" s="44"/>
    </row>
    <row r="761" spans="1:8" s="2" customFormat="1" ht="12">
      <c r="A761" s="41"/>
      <c r="B761" s="44"/>
      <c r="C761" s="340" t="s">
        <v>4814</v>
      </c>
      <c r="D761" s="340" t="s">
        <v>117</v>
      </c>
      <c r="E761" s="41"/>
      <c r="F761" s="41"/>
      <c r="G761" s="41"/>
      <c r="H761" s="44"/>
    </row>
    <row r="762" spans="1:8" s="2" customFormat="1" ht="16.8" customHeight="1">
      <c r="A762" s="41"/>
      <c r="B762" s="44"/>
      <c r="C762" s="341" t="s">
        <v>3056</v>
      </c>
      <c r="D762" s="342" t="s">
        <v>3057</v>
      </c>
      <c r="E762" s="343" t="s">
        <v>307</v>
      </c>
      <c r="F762" s="344">
        <v>81</v>
      </c>
      <c r="G762" s="41"/>
      <c r="H762" s="44"/>
    </row>
    <row r="763" spans="1:8" s="2" customFormat="1" ht="16.8" customHeight="1">
      <c r="A763" s="41"/>
      <c r="B763" s="44"/>
      <c r="C763" s="345" t="s">
        <v>1</v>
      </c>
      <c r="D763" s="345" t="s">
        <v>3164</v>
      </c>
      <c r="E763" s="18" t="s">
        <v>1</v>
      </c>
      <c r="F763" s="346">
        <v>0</v>
      </c>
      <c r="G763" s="41"/>
      <c r="H763" s="44"/>
    </row>
    <row r="764" spans="1:8" s="2" customFormat="1" ht="16.8" customHeight="1">
      <c r="A764" s="41"/>
      <c r="B764" s="44"/>
      <c r="C764" s="345" t="s">
        <v>1</v>
      </c>
      <c r="D764" s="345" t="s">
        <v>3165</v>
      </c>
      <c r="E764" s="18" t="s">
        <v>1</v>
      </c>
      <c r="F764" s="346">
        <v>0</v>
      </c>
      <c r="G764" s="41"/>
      <c r="H764" s="44"/>
    </row>
    <row r="765" spans="1:8" s="2" customFormat="1" ht="16.8" customHeight="1">
      <c r="A765" s="41"/>
      <c r="B765" s="44"/>
      <c r="C765" s="345" t="s">
        <v>1</v>
      </c>
      <c r="D765" s="345" t="s">
        <v>3166</v>
      </c>
      <c r="E765" s="18" t="s">
        <v>1</v>
      </c>
      <c r="F765" s="346">
        <v>0</v>
      </c>
      <c r="G765" s="41"/>
      <c r="H765" s="44"/>
    </row>
    <row r="766" spans="1:8" s="2" customFormat="1" ht="16.8" customHeight="1">
      <c r="A766" s="41"/>
      <c r="B766" s="44"/>
      <c r="C766" s="345" t="s">
        <v>3056</v>
      </c>
      <c r="D766" s="345" t="s">
        <v>3167</v>
      </c>
      <c r="E766" s="18" t="s">
        <v>1</v>
      </c>
      <c r="F766" s="346">
        <v>81</v>
      </c>
      <c r="G766" s="41"/>
      <c r="H766" s="44"/>
    </row>
    <row r="767" spans="1:8" s="2" customFormat="1" ht="16.8" customHeight="1">
      <c r="A767" s="41"/>
      <c r="B767" s="44"/>
      <c r="C767" s="347" t="s">
        <v>4733</v>
      </c>
      <c r="D767" s="41"/>
      <c r="E767" s="41"/>
      <c r="F767" s="41"/>
      <c r="G767" s="41"/>
      <c r="H767" s="44"/>
    </row>
    <row r="768" spans="1:8" s="2" customFormat="1" ht="16.8" customHeight="1">
      <c r="A768" s="41"/>
      <c r="B768" s="44"/>
      <c r="C768" s="345" t="s">
        <v>3161</v>
      </c>
      <c r="D768" s="345" t="s">
        <v>3162</v>
      </c>
      <c r="E768" s="18" t="s">
        <v>307</v>
      </c>
      <c r="F768" s="346">
        <v>81</v>
      </c>
      <c r="G768" s="41"/>
      <c r="H768" s="44"/>
    </row>
    <row r="769" spans="1:8" s="2" customFormat="1" ht="12">
      <c r="A769" s="41"/>
      <c r="B769" s="44"/>
      <c r="C769" s="345" t="s">
        <v>3177</v>
      </c>
      <c r="D769" s="345" t="s">
        <v>3178</v>
      </c>
      <c r="E769" s="18" t="s">
        <v>332</v>
      </c>
      <c r="F769" s="346">
        <v>4.86</v>
      </c>
      <c r="G769" s="41"/>
      <c r="H769" s="44"/>
    </row>
    <row r="770" spans="1:8" s="2" customFormat="1" ht="12">
      <c r="A770" s="41"/>
      <c r="B770" s="44"/>
      <c r="C770" s="340" t="s">
        <v>4815</v>
      </c>
      <c r="D770" s="340" t="s">
        <v>129</v>
      </c>
      <c r="E770" s="41"/>
      <c r="F770" s="41"/>
      <c r="G770" s="41"/>
      <c r="H770" s="44"/>
    </row>
    <row r="771" spans="1:8" s="2" customFormat="1" ht="16.8" customHeight="1">
      <c r="A771" s="41"/>
      <c r="B771" s="44"/>
      <c r="C771" s="341" t="s">
        <v>4816</v>
      </c>
      <c r="D771" s="342" t="s">
        <v>4817</v>
      </c>
      <c r="E771" s="343" t="s">
        <v>307</v>
      </c>
      <c r="F771" s="344">
        <v>12</v>
      </c>
      <c r="G771" s="41"/>
      <c r="H771" s="44"/>
    </row>
    <row r="772" spans="1:8" s="2" customFormat="1" ht="16.8" customHeight="1">
      <c r="A772" s="41"/>
      <c r="B772" s="44"/>
      <c r="C772" s="341" t="s">
        <v>4818</v>
      </c>
      <c r="D772" s="342" t="s">
        <v>4819</v>
      </c>
      <c r="E772" s="343" t="s">
        <v>307</v>
      </c>
      <c r="F772" s="344">
        <v>8</v>
      </c>
      <c r="G772" s="41"/>
      <c r="H772" s="44"/>
    </row>
    <row r="773" spans="1:8" s="2" customFormat="1" ht="16.8" customHeight="1">
      <c r="A773" s="41"/>
      <c r="B773" s="44"/>
      <c r="C773" s="341" t="s">
        <v>4820</v>
      </c>
      <c r="D773" s="342" t="s">
        <v>4821</v>
      </c>
      <c r="E773" s="343" t="s">
        <v>307</v>
      </c>
      <c r="F773" s="344">
        <v>4</v>
      </c>
      <c r="G773" s="41"/>
      <c r="H773" s="44"/>
    </row>
    <row r="774" spans="1:8" s="2" customFormat="1" ht="16.8" customHeight="1">
      <c r="A774" s="41"/>
      <c r="B774" s="44"/>
      <c r="C774" s="341" t="s">
        <v>4822</v>
      </c>
      <c r="D774" s="342" t="s">
        <v>4823</v>
      </c>
      <c r="E774" s="343" t="s">
        <v>307</v>
      </c>
      <c r="F774" s="344">
        <v>13</v>
      </c>
      <c r="G774" s="41"/>
      <c r="H774" s="44"/>
    </row>
    <row r="775" spans="1:8" s="2" customFormat="1" ht="16.8" customHeight="1">
      <c r="A775" s="41"/>
      <c r="B775" s="44"/>
      <c r="C775" s="341" t="s">
        <v>4824</v>
      </c>
      <c r="D775" s="342" t="s">
        <v>4825</v>
      </c>
      <c r="E775" s="343" t="s">
        <v>307</v>
      </c>
      <c r="F775" s="344">
        <v>20</v>
      </c>
      <c r="G775" s="41"/>
      <c r="H775" s="44"/>
    </row>
    <row r="776" spans="1:8" s="2" customFormat="1" ht="16.8" customHeight="1">
      <c r="A776" s="41"/>
      <c r="B776" s="44"/>
      <c r="C776" s="341" t="s">
        <v>3799</v>
      </c>
      <c r="D776" s="342" t="s">
        <v>3800</v>
      </c>
      <c r="E776" s="343" t="s">
        <v>269</v>
      </c>
      <c r="F776" s="344">
        <v>832.58</v>
      </c>
      <c r="G776" s="41"/>
      <c r="H776" s="44"/>
    </row>
    <row r="777" spans="1:8" s="2" customFormat="1" ht="16.8" customHeight="1">
      <c r="A777" s="41"/>
      <c r="B777" s="44"/>
      <c r="C777" s="345" t="s">
        <v>1</v>
      </c>
      <c r="D777" s="345" t="s">
        <v>638</v>
      </c>
      <c r="E777" s="18" t="s">
        <v>1</v>
      </c>
      <c r="F777" s="346">
        <v>0</v>
      </c>
      <c r="G777" s="41"/>
      <c r="H777" s="44"/>
    </row>
    <row r="778" spans="1:8" s="2" customFormat="1" ht="16.8" customHeight="1">
      <c r="A778" s="41"/>
      <c r="B778" s="44"/>
      <c r="C778" s="345" t="s">
        <v>1</v>
      </c>
      <c r="D778" s="345" t="s">
        <v>4018</v>
      </c>
      <c r="E778" s="18" t="s">
        <v>1</v>
      </c>
      <c r="F778" s="346">
        <v>243.08</v>
      </c>
      <c r="G778" s="41"/>
      <c r="H778" s="44"/>
    </row>
    <row r="779" spans="1:8" s="2" customFormat="1" ht="16.8" customHeight="1">
      <c r="A779" s="41"/>
      <c r="B779" s="44"/>
      <c r="C779" s="345" t="s">
        <v>1</v>
      </c>
      <c r="D779" s="345" t="s">
        <v>640</v>
      </c>
      <c r="E779" s="18" t="s">
        <v>1</v>
      </c>
      <c r="F779" s="346">
        <v>0</v>
      </c>
      <c r="G779" s="41"/>
      <c r="H779" s="44"/>
    </row>
    <row r="780" spans="1:8" s="2" customFormat="1" ht="16.8" customHeight="1">
      <c r="A780" s="41"/>
      <c r="B780" s="44"/>
      <c r="C780" s="345" t="s">
        <v>1</v>
      </c>
      <c r="D780" s="345" t="s">
        <v>4019</v>
      </c>
      <c r="E780" s="18" t="s">
        <v>1</v>
      </c>
      <c r="F780" s="346">
        <v>315.76</v>
      </c>
      <c r="G780" s="41"/>
      <c r="H780" s="44"/>
    </row>
    <row r="781" spans="1:8" s="2" customFormat="1" ht="16.8" customHeight="1">
      <c r="A781" s="41"/>
      <c r="B781" s="44"/>
      <c r="C781" s="345" t="s">
        <v>1</v>
      </c>
      <c r="D781" s="345" t="s">
        <v>666</v>
      </c>
      <c r="E781" s="18" t="s">
        <v>1</v>
      </c>
      <c r="F781" s="346">
        <v>0</v>
      </c>
      <c r="G781" s="41"/>
      <c r="H781" s="44"/>
    </row>
    <row r="782" spans="1:8" s="2" customFormat="1" ht="16.8" customHeight="1">
      <c r="A782" s="41"/>
      <c r="B782" s="44"/>
      <c r="C782" s="345" t="s">
        <v>1</v>
      </c>
      <c r="D782" s="345" t="s">
        <v>4020</v>
      </c>
      <c r="E782" s="18" t="s">
        <v>1</v>
      </c>
      <c r="F782" s="346">
        <v>217.15</v>
      </c>
      <c r="G782" s="41"/>
      <c r="H782" s="44"/>
    </row>
    <row r="783" spans="1:8" s="2" customFormat="1" ht="16.8" customHeight="1">
      <c r="A783" s="41"/>
      <c r="B783" s="44"/>
      <c r="C783" s="345" t="s">
        <v>1</v>
      </c>
      <c r="D783" s="345" t="s">
        <v>2982</v>
      </c>
      <c r="E783" s="18" t="s">
        <v>1</v>
      </c>
      <c r="F783" s="346">
        <v>0</v>
      </c>
      <c r="G783" s="41"/>
      <c r="H783" s="44"/>
    </row>
    <row r="784" spans="1:8" s="2" customFormat="1" ht="16.8" customHeight="1">
      <c r="A784" s="41"/>
      <c r="B784" s="44"/>
      <c r="C784" s="345" t="s">
        <v>1</v>
      </c>
      <c r="D784" s="345" t="s">
        <v>4021</v>
      </c>
      <c r="E784" s="18" t="s">
        <v>1</v>
      </c>
      <c r="F784" s="346">
        <v>56.59</v>
      </c>
      <c r="G784" s="41"/>
      <c r="H784" s="44"/>
    </row>
    <row r="785" spans="1:8" s="2" customFormat="1" ht="16.8" customHeight="1">
      <c r="A785" s="41"/>
      <c r="B785" s="44"/>
      <c r="C785" s="345" t="s">
        <v>3799</v>
      </c>
      <c r="D785" s="345" t="s">
        <v>438</v>
      </c>
      <c r="E785" s="18" t="s">
        <v>1</v>
      </c>
      <c r="F785" s="346">
        <v>832.58</v>
      </c>
      <c r="G785" s="41"/>
      <c r="H785" s="44"/>
    </row>
    <row r="786" spans="1:8" s="2" customFormat="1" ht="16.8" customHeight="1">
      <c r="A786" s="41"/>
      <c r="B786" s="44"/>
      <c r="C786" s="347" t="s">
        <v>4733</v>
      </c>
      <c r="D786" s="41"/>
      <c r="E786" s="41"/>
      <c r="F786" s="41"/>
      <c r="G786" s="41"/>
      <c r="H786" s="44"/>
    </row>
    <row r="787" spans="1:8" s="2" customFormat="1" ht="12">
      <c r="A787" s="41"/>
      <c r="B787" s="44"/>
      <c r="C787" s="345" t="s">
        <v>4015</v>
      </c>
      <c r="D787" s="345" t="s">
        <v>4016</v>
      </c>
      <c r="E787" s="18" t="s">
        <v>269</v>
      </c>
      <c r="F787" s="346">
        <v>832.58</v>
      </c>
      <c r="G787" s="41"/>
      <c r="H787" s="44"/>
    </row>
    <row r="788" spans="1:8" s="2" customFormat="1" ht="12">
      <c r="A788" s="41"/>
      <c r="B788" s="44"/>
      <c r="C788" s="345" t="s">
        <v>4022</v>
      </c>
      <c r="D788" s="345" t="s">
        <v>4023</v>
      </c>
      <c r="E788" s="18" t="s">
        <v>269</v>
      </c>
      <c r="F788" s="346">
        <v>832.58</v>
      </c>
      <c r="G788" s="41"/>
      <c r="H788" s="44"/>
    </row>
    <row r="789" spans="1:8" s="2" customFormat="1" ht="12">
      <c r="A789" s="41"/>
      <c r="B789" s="44"/>
      <c r="C789" s="345" t="s">
        <v>4026</v>
      </c>
      <c r="D789" s="345" t="s">
        <v>4027</v>
      </c>
      <c r="E789" s="18" t="s">
        <v>307</v>
      </c>
      <c r="F789" s="346">
        <v>832.58</v>
      </c>
      <c r="G789" s="41"/>
      <c r="H789" s="44"/>
    </row>
    <row r="790" spans="1:8" s="2" customFormat="1" ht="12">
      <c r="A790" s="41"/>
      <c r="B790" s="44"/>
      <c r="C790" s="340" t="s">
        <v>4826</v>
      </c>
      <c r="D790" s="340" t="s">
        <v>132</v>
      </c>
      <c r="E790" s="41"/>
      <c r="F790" s="41"/>
      <c r="G790" s="41"/>
      <c r="H790" s="44"/>
    </row>
    <row r="791" spans="1:8" s="2" customFormat="1" ht="16.8" customHeight="1">
      <c r="A791" s="41"/>
      <c r="B791" s="44"/>
      <c r="C791" s="341" t="s">
        <v>4827</v>
      </c>
      <c r="D791" s="342" t="s">
        <v>4828</v>
      </c>
      <c r="E791" s="343" t="s">
        <v>269</v>
      </c>
      <c r="F791" s="344">
        <v>64.875</v>
      </c>
      <c r="G791" s="41"/>
      <c r="H791" s="44"/>
    </row>
    <row r="792" spans="1:8" s="2" customFormat="1" ht="12">
      <c r="A792" s="41"/>
      <c r="B792" s="44"/>
      <c r="C792" s="340" t="s">
        <v>4829</v>
      </c>
      <c r="D792" s="340" t="s">
        <v>135</v>
      </c>
      <c r="E792" s="41"/>
      <c r="F792" s="41"/>
      <c r="G792" s="41"/>
      <c r="H792" s="44"/>
    </row>
    <row r="793" spans="1:8" s="2" customFormat="1" ht="16.8" customHeight="1">
      <c r="A793" s="41"/>
      <c r="B793" s="44"/>
      <c r="C793" s="341" t="s">
        <v>271</v>
      </c>
      <c r="D793" s="342" t="s">
        <v>4113</v>
      </c>
      <c r="E793" s="343" t="s">
        <v>269</v>
      </c>
      <c r="F793" s="344">
        <v>177.32</v>
      </c>
      <c r="G793" s="41"/>
      <c r="H793" s="44"/>
    </row>
    <row r="794" spans="1:8" s="2" customFormat="1" ht="16.8" customHeight="1">
      <c r="A794" s="41"/>
      <c r="B794" s="44"/>
      <c r="C794" s="347" t="s">
        <v>4733</v>
      </c>
      <c r="D794" s="41"/>
      <c r="E794" s="41"/>
      <c r="F794" s="41"/>
      <c r="G794" s="41"/>
      <c r="H794" s="44"/>
    </row>
    <row r="795" spans="1:8" s="2" customFormat="1" ht="16.8" customHeight="1">
      <c r="A795" s="41"/>
      <c r="B795" s="44"/>
      <c r="C795" s="345" t="s">
        <v>4177</v>
      </c>
      <c r="D795" s="345" t="s">
        <v>4178</v>
      </c>
      <c r="E795" s="18" t="s">
        <v>269</v>
      </c>
      <c r="F795" s="346">
        <v>332.923</v>
      </c>
      <c r="G795" s="41"/>
      <c r="H795" s="44"/>
    </row>
    <row r="796" spans="1:8" s="2" customFormat="1" ht="16.8" customHeight="1">
      <c r="A796" s="41"/>
      <c r="B796" s="44"/>
      <c r="C796" s="341" t="s">
        <v>4830</v>
      </c>
      <c r="D796" s="342" t="s">
        <v>4831</v>
      </c>
      <c r="E796" s="343" t="s">
        <v>332</v>
      </c>
      <c r="F796" s="344">
        <v>88.906</v>
      </c>
      <c r="G796" s="41"/>
      <c r="H796" s="44"/>
    </row>
    <row r="797" spans="1:8" s="2" customFormat="1" ht="16.8" customHeight="1">
      <c r="A797" s="41"/>
      <c r="B797" s="44"/>
      <c r="C797" s="341" t="s">
        <v>4832</v>
      </c>
      <c r="D797" s="342" t="s">
        <v>4833</v>
      </c>
      <c r="E797" s="343" t="s">
        <v>332</v>
      </c>
      <c r="F797" s="344">
        <v>12.602</v>
      </c>
      <c r="G797" s="41"/>
      <c r="H797" s="44"/>
    </row>
    <row r="798" spans="1:8" s="2" customFormat="1" ht="16.8" customHeight="1">
      <c r="A798" s="41"/>
      <c r="B798" s="44"/>
      <c r="C798" s="341" t="s">
        <v>4115</v>
      </c>
      <c r="D798" s="342" t="s">
        <v>4116</v>
      </c>
      <c r="E798" s="343" t="s">
        <v>269</v>
      </c>
      <c r="F798" s="344">
        <v>94.074</v>
      </c>
      <c r="G798" s="41"/>
      <c r="H798" s="44"/>
    </row>
    <row r="799" spans="1:8" s="2" customFormat="1" ht="16.8" customHeight="1">
      <c r="A799" s="41"/>
      <c r="B799" s="44"/>
      <c r="C799" s="345" t="s">
        <v>1</v>
      </c>
      <c r="D799" s="345" t="s">
        <v>4193</v>
      </c>
      <c r="E799" s="18" t="s">
        <v>1</v>
      </c>
      <c r="F799" s="346">
        <v>10.64</v>
      </c>
      <c r="G799" s="41"/>
      <c r="H799" s="44"/>
    </row>
    <row r="800" spans="1:8" s="2" customFormat="1" ht="16.8" customHeight="1">
      <c r="A800" s="41"/>
      <c r="B800" s="44"/>
      <c r="C800" s="345" t="s">
        <v>1</v>
      </c>
      <c r="D800" s="345" t="s">
        <v>4194</v>
      </c>
      <c r="E800" s="18" t="s">
        <v>1</v>
      </c>
      <c r="F800" s="346">
        <v>46.394</v>
      </c>
      <c r="G800" s="41"/>
      <c r="H800" s="44"/>
    </row>
    <row r="801" spans="1:8" s="2" customFormat="1" ht="16.8" customHeight="1">
      <c r="A801" s="41"/>
      <c r="B801" s="44"/>
      <c r="C801" s="345" t="s">
        <v>1</v>
      </c>
      <c r="D801" s="345" t="s">
        <v>4195</v>
      </c>
      <c r="E801" s="18" t="s">
        <v>1</v>
      </c>
      <c r="F801" s="346">
        <v>37.04</v>
      </c>
      <c r="G801" s="41"/>
      <c r="H801" s="44"/>
    </row>
    <row r="802" spans="1:8" s="2" customFormat="1" ht="16.8" customHeight="1">
      <c r="A802" s="41"/>
      <c r="B802" s="44"/>
      <c r="C802" s="345" t="s">
        <v>4115</v>
      </c>
      <c r="D802" s="345" t="s">
        <v>511</v>
      </c>
      <c r="E802" s="18" t="s">
        <v>1</v>
      </c>
      <c r="F802" s="346">
        <v>94.074</v>
      </c>
      <c r="G802" s="41"/>
      <c r="H802" s="44"/>
    </row>
    <row r="803" spans="1:8" s="2" customFormat="1" ht="16.8" customHeight="1">
      <c r="A803" s="41"/>
      <c r="B803" s="44"/>
      <c r="C803" s="347" t="s">
        <v>4733</v>
      </c>
      <c r="D803" s="41"/>
      <c r="E803" s="41"/>
      <c r="F803" s="41"/>
      <c r="G803" s="41"/>
      <c r="H803" s="44"/>
    </row>
    <row r="804" spans="1:8" s="2" customFormat="1" ht="16.8" customHeight="1">
      <c r="A804" s="41"/>
      <c r="B804" s="44"/>
      <c r="C804" s="345" t="s">
        <v>4183</v>
      </c>
      <c r="D804" s="345" t="s">
        <v>4184</v>
      </c>
      <c r="E804" s="18" t="s">
        <v>269</v>
      </c>
      <c r="F804" s="346">
        <v>570.985</v>
      </c>
      <c r="G804" s="41"/>
      <c r="H804" s="44"/>
    </row>
    <row r="805" spans="1:8" s="2" customFormat="1" ht="16.8" customHeight="1">
      <c r="A805" s="41"/>
      <c r="B805" s="44"/>
      <c r="C805" s="345" t="s">
        <v>4166</v>
      </c>
      <c r="D805" s="345" t="s">
        <v>4167</v>
      </c>
      <c r="E805" s="18" t="s">
        <v>269</v>
      </c>
      <c r="F805" s="346">
        <v>260.99</v>
      </c>
      <c r="G805" s="41"/>
      <c r="H805" s="44"/>
    </row>
    <row r="806" spans="1:8" s="2" customFormat="1" ht="12">
      <c r="A806" s="41"/>
      <c r="B806" s="44"/>
      <c r="C806" s="345" t="s">
        <v>4224</v>
      </c>
      <c r="D806" s="345" t="s">
        <v>4225</v>
      </c>
      <c r="E806" s="18" t="s">
        <v>269</v>
      </c>
      <c r="F806" s="346">
        <v>582.599</v>
      </c>
      <c r="G806" s="41"/>
      <c r="H806" s="44"/>
    </row>
    <row r="807" spans="1:8" s="2" customFormat="1" ht="16.8" customHeight="1">
      <c r="A807" s="41"/>
      <c r="B807" s="44"/>
      <c r="C807" s="341" t="s">
        <v>4118</v>
      </c>
      <c r="D807" s="342" t="s">
        <v>4119</v>
      </c>
      <c r="E807" s="343" t="s">
        <v>269</v>
      </c>
      <c r="F807" s="344">
        <v>488.525</v>
      </c>
      <c r="G807" s="41"/>
      <c r="H807" s="44"/>
    </row>
    <row r="808" spans="1:8" s="2" customFormat="1" ht="16.8" customHeight="1">
      <c r="A808" s="41"/>
      <c r="B808" s="44"/>
      <c r="C808" s="345" t="s">
        <v>1</v>
      </c>
      <c r="D808" s="345" t="s">
        <v>4180</v>
      </c>
      <c r="E808" s="18" t="s">
        <v>1</v>
      </c>
      <c r="F808" s="346">
        <v>0</v>
      </c>
      <c r="G808" s="41"/>
      <c r="H808" s="44"/>
    </row>
    <row r="809" spans="1:8" s="2" customFormat="1" ht="16.8" customHeight="1">
      <c r="A809" s="41"/>
      <c r="B809" s="44"/>
      <c r="C809" s="345" t="s">
        <v>1</v>
      </c>
      <c r="D809" s="345" t="s">
        <v>4186</v>
      </c>
      <c r="E809" s="18" t="s">
        <v>1</v>
      </c>
      <c r="F809" s="346">
        <v>127.296</v>
      </c>
      <c r="G809" s="41"/>
      <c r="H809" s="44"/>
    </row>
    <row r="810" spans="1:8" s="2" customFormat="1" ht="16.8" customHeight="1">
      <c r="A810" s="41"/>
      <c r="B810" s="44"/>
      <c r="C810" s="345" t="s">
        <v>1</v>
      </c>
      <c r="D810" s="345" t="s">
        <v>4187</v>
      </c>
      <c r="E810" s="18" t="s">
        <v>1</v>
      </c>
      <c r="F810" s="346">
        <v>29.8</v>
      </c>
      <c r="G810" s="41"/>
      <c r="H810" s="44"/>
    </row>
    <row r="811" spans="1:8" s="2" customFormat="1" ht="16.8" customHeight="1">
      <c r="A811" s="41"/>
      <c r="B811" s="44"/>
      <c r="C811" s="345" t="s">
        <v>1</v>
      </c>
      <c r="D811" s="345" t="s">
        <v>4188</v>
      </c>
      <c r="E811" s="18" t="s">
        <v>1</v>
      </c>
      <c r="F811" s="346">
        <v>6.16</v>
      </c>
      <c r="G811" s="41"/>
      <c r="H811" s="44"/>
    </row>
    <row r="812" spans="1:8" s="2" customFormat="1" ht="16.8" customHeight="1">
      <c r="A812" s="41"/>
      <c r="B812" s="44"/>
      <c r="C812" s="345" t="s">
        <v>1</v>
      </c>
      <c r="D812" s="345" t="s">
        <v>4189</v>
      </c>
      <c r="E812" s="18" t="s">
        <v>1</v>
      </c>
      <c r="F812" s="346">
        <v>45.36</v>
      </c>
      <c r="G812" s="41"/>
      <c r="H812" s="44"/>
    </row>
    <row r="813" spans="1:8" s="2" customFormat="1" ht="16.8" customHeight="1">
      <c r="A813" s="41"/>
      <c r="B813" s="44"/>
      <c r="C813" s="345" t="s">
        <v>1</v>
      </c>
      <c r="D813" s="345" t="s">
        <v>4190</v>
      </c>
      <c r="E813" s="18" t="s">
        <v>1</v>
      </c>
      <c r="F813" s="346">
        <v>55.2</v>
      </c>
      <c r="G813" s="41"/>
      <c r="H813" s="44"/>
    </row>
    <row r="814" spans="1:8" s="2" customFormat="1" ht="16.8" customHeight="1">
      <c r="A814" s="41"/>
      <c r="B814" s="44"/>
      <c r="C814" s="345" t="s">
        <v>1</v>
      </c>
      <c r="D814" s="345" t="s">
        <v>4191</v>
      </c>
      <c r="E814" s="18" t="s">
        <v>1</v>
      </c>
      <c r="F814" s="346">
        <v>180.145</v>
      </c>
      <c r="G814" s="41"/>
      <c r="H814" s="44"/>
    </row>
    <row r="815" spans="1:8" s="2" customFormat="1" ht="16.8" customHeight="1">
      <c r="A815" s="41"/>
      <c r="B815" s="44"/>
      <c r="C815" s="345" t="s">
        <v>1</v>
      </c>
      <c r="D815" s="345" t="s">
        <v>4192</v>
      </c>
      <c r="E815" s="18" t="s">
        <v>1</v>
      </c>
      <c r="F815" s="346">
        <v>44.564</v>
      </c>
      <c r="G815" s="41"/>
      <c r="H815" s="44"/>
    </row>
    <row r="816" spans="1:8" s="2" customFormat="1" ht="16.8" customHeight="1">
      <c r="A816" s="41"/>
      <c r="B816" s="44"/>
      <c r="C816" s="345" t="s">
        <v>4118</v>
      </c>
      <c r="D816" s="345" t="s">
        <v>511</v>
      </c>
      <c r="E816" s="18" t="s">
        <v>1</v>
      </c>
      <c r="F816" s="346">
        <v>488.525</v>
      </c>
      <c r="G816" s="41"/>
      <c r="H816" s="44"/>
    </row>
    <row r="817" spans="1:8" s="2" customFormat="1" ht="16.8" customHeight="1">
      <c r="A817" s="41"/>
      <c r="B817" s="44"/>
      <c r="C817" s="347" t="s">
        <v>4733</v>
      </c>
      <c r="D817" s="41"/>
      <c r="E817" s="41"/>
      <c r="F817" s="41"/>
      <c r="G817" s="41"/>
      <c r="H817" s="44"/>
    </row>
    <row r="818" spans="1:8" s="2" customFormat="1" ht="16.8" customHeight="1">
      <c r="A818" s="41"/>
      <c r="B818" s="44"/>
      <c r="C818" s="345" t="s">
        <v>4183</v>
      </c>
      <c r="D818" s="345" t="s">
        <v>4184</v>
      </c>
      <c r="E818" s="18" t="s">
        <v>269</v>
      </c>
      <c r="F818" s="346">
        <v>570.985</v>
      </c>
      <c r="G818" s="41"/>
      <c r="H818" s="44"/>
    </row>
    <row r="819" spans="1:8" s="2" customFormat="1" ht="16.8" customHeight="1">
      <c r="A819" s="41"/>
      <c r="B819" s="44"/>
      <c r="C819" s="345" t="s">
        <v>4172</v>
      </c>
      <c r="D819" s="345" t="s">
        <v>4173</v>
      </c>
      <c r="E819" s="18" t="s">
        <v>269</v>
      </c>
      <c r="F819" s="346">
        <v>268.863</v>
      </c>
      <c r="G819" s="41"/>
      <c r="H819" s="44"/>
    </row>
    <row r="820" spans="1:8" s="2" customFormat="1" ht="16.8" customHeight="1">
      <c r="A820" s="41"/>
      <c r="B820" s="44"/>
      <c r="C820" s="345" t="s">
        <v>4177</v>
      </c>
      <c r="D820" s="345" t="s">
        <v>4178</v>
      </c>
      <c r="E820" s="18" t="s">
        <v>269</v>
      </c>
      <c r="F820" s="346">
        <v>332.923</v>
      </c>
      <c r="G820" s="41"/>
      <c r="H820" s="44"/>
    </row>
    <row r="821" spans="1:8" s="2" customFormat="1" ht="12">
      <c r="A821" s="41"/>
      <c r="B821" s="44"/>
      <c r="C821" s="345" t="s">
        <v>4224</v>
      </c>
      <c r="D821" s="345" t="s">
        <v>4225</v>
      </c>
      <c r="E821" s="18" t="s">
        <v>269</v>
      </c>
      <c r="F821" s="346">
        <v>582.599</v>
      </c>
      <c r="G821" s="41"/>
      <c r="H821" s="44"/>
    </row>
    <row r="822" spans="1:8" s="2" customFormat="1" ht="16.8" customHeight="1">
      <c r="A822" s="41"/>
      <c r="B822" s="44"/>
      <c r="C822" s="341" t="s">
        <v>4834</v>
      </c>
      <c r="D822" s="342" t="s">
        <v>4835</v>
      </c>
      <c r="E822" s="343" t="s">
        <v>269</v>
      </c>
      <c r="F822" s="344">
        <v>120.552</v>
      </c>
      <c r="G822" s="41"/>
      <c r="H822" s="44"/>
    </row>
    <row r="823" spans="1:8" s="2" customFormat="1" ht="16.8" customHeight="1">
      <c r="A823" s="41"/>
      <c r="B823" s="44"/>
      <c r="C823" s="341" t="s">
        <v>4121</v>
      </c>
      <c r="D823" s="342" t="s">
        <v>4122</v>
      </c>
      <c r="E823" s="343" t="s">
        <v>269</v>
      </c>
      <c r="F823" s="344">
        <v>204</v>
      </c>
      <c r="G823" s="41"/>
      <c r="H823" s="44"/>
    </row>
    <row r="824" spans="1:8" s="2" customFormat="1" ht="16.8" customHeight="1">
      <c r="A824" s="41"/>
      <c r="B824" s="44"/>
      <c r="C824" s="345" t="s">
        <v>1</v>
      </c>
      <c r="D824" s="345" t="s">
        <v>4146</v>
      </c>
      <c r="E824" s="18" t="s">
        <v>1</v>
      </c>
      <c r="F824" s="346">
        <v>0</v>
      </c>
      <c r="G824" s="41"/>
      <c r="H824" s="44"/>
    </row>
    <row r="825" spans="1:8" s="2" customFormat="1" ht="16.8" customHeight="1">
      <c r="A825" s="41"/>
      <c r="B825" s="44"/>
      <c r="C825" s="345" t="s">
        <v>1</v>
      </c>
      <c r="D825" s="345" t="s">
        <v>4147</v>
      </c>
      <c r="E825" s="18" t="s">
        <v>1</v>
      </c>
      <c r="F825" s="346">
        <v>0</v>
      </c>
      <c r="G825" s="41"/>
      <c r="H825" s="44"/>
    </row>
    <row r="826" spans="1:8" s="2" customFormat="1" ht="16.8" customHeight="1">
      <c r="A826" s="41"/>
      <c r="B826" s="44"/>
      <c r="C826" s="345" t="s">
        <v>1</v>
      </c>
      <c r="D826" s="345" t="s">
        <v>4148</v>
      </c>
      <c r="E826" s="18" t="s">
        <v>1</v>
      </c>
      <c r="F826" s="346">
        <v>204</v>
      </c>
      <c r="G826" s="41"/>
      <c r="H826" s="44"/>
    </row>
    <row r="827" spans="1:8" s="2" customFormat="1" ht="16.8" customHeight="1">
      <c r="A827" s="41"/>
      <c r="B827" s="44"/>
      <c r="C827" s="345" t="s">
        <v>4121</v>
      </c>
      <c r="D827" s="345" t="s">
        <v>511</v>
      </c>
      <c r="E827" s="18" t="s">
        <v>1</v>
      </c>
      <c r="F827" s="346">
        <v>204</v>
      </c>
      <c r="G827" s="41"/>
      <c r="H827" s="44"/>
    </row>
    <row r="828" spans="1:8" s="2" customFormat="1" ht="16.8" customHeight="1">
      <c r="A828" s="41"/>
      <c r="B828" s="44"/>
      <c r="C828" s="347" t="s">
        <v>4733</v>
      </c>
      <c r="D828" s="41"/>
      <c r="E828" s="41"/>
      <c r="F828" s="41"/>
      <c r="G828" s="41"/>
      <c r="H828" s="44"/>
    </row>
    <row r="829" spans="1:8" s="2" customFormat="1" ht="16.8" customHeight="1">
      <c r="A829" s="41"/>
      <c r="B829" s="44"/>
      <c r="C829" s="345" t="s">
        <v>4143</v>
      </c>
      <c r="D829" s="345" t="s">
        <v>4144</v>
      </c>
      <c r="E829" s="18" t="s">
        <v>269</v>
      </c>
      <c r="F829" s="346">
        <v>295.875</v>
      </c>
      <c r="G829" s="41"/>
      <c r="H829" s="44"/>
    </row>
    <row r="830" spans="1:8" s="2" customFormat="1" ht="16.8" customHeight="1">
      <c r="A830" s="41"/>
      <c r="B830" s="44"/>
      <c r="C830" s="345" t="s">
        <v>4152</v>
      </c>
      <c r="D830" s="345" t="s">
        <v>4153</v>
      </c>
      <c r="E830" s="18" t="s">
        <v>269</v>
      </c>
      <c r="F830" s="346">
        <v>102</v>
      </c>
      <c r="G830" s="41"/>
      <c r="H830" s="44"/>
    </row>
    <row r="831" spans="1:8" s="2" customFormat="1" ht="16.8" customHeight="1">
      <c r="A831" s="41"/>
      <c r="B831" s="44"/>
      <c r="C831" s="341" t="s">
        <v>4123</v>
      </c>
      <c r="D831" s="342" t="s">
        <v>4124</v>
      </c>
      <c r="E831" s="343" t="s">
        <v>269</v>
      </c>
      <c r="F831" s="344">
        <v>49.2</v>
      </c>
      <c r="G831" s="41"/>
      <c r="H831" s="44"/>
    </row>
    <row r="832" spans="1:8" s="2" customFormat="1" ht="16.8" customHeight="1">
      <c r="A832" s="41"/>
      <c r="B832" s="44"/>
      <c r="C832" s="345" t="s">
        <v>1</v>
      </c>
      <c r="D832" s="345" t="s">
        <v>4209</v>
      </c>
      <c r="E832" s="18" t="s">
        <v>1</v>
      </c>
      <c r="F832" s="346">
        <v>0</v>
      </c>
      <c r="G832" s="41"/>
      <c r="H832" s="44"/>
    </row>
    <row r="833" spans="1:8" s="2" customFormat="1" ht="16.8" customHeight="1">
      <c r="A833" s="41"/>
      <c r="B833" s="44"/>
      <c r="C833" s="345" t="s">
        <v>1</v>
      </c>
      <c r="D833" s="345" t="s">
        <v>4210</v>
      </c>
      <c r="E833" s="18" t="s">
        <v>1</v>
      </c>
      <c r="F833" s="346">
        <v>49.2</v>
      </c>
      <c r="G833" s="41"/>
      <c r="H833" s="44"/>
    </row>
    <row r="834" spans="1:8" s="2" customFormat="1" ht="16.8" customHeight="1">
      <c r="A834" s="41"/>
      <c r="B834" s="44"/>
      <c r="C834" s="345" t="s">
        <v>4123</v>
      </c>
      <c r="D834" s="345" t="s">
        <v>438</v>
      </c>
      <c r="E834" s="18" t="s">
        <v>1</v>
      </c>
      <c r="F834" s="346">
        <v>49.2</v>
      </c>
      <c r="G834" s="41"/>
      <c r="H834" s="44"/>
    </row>
    <row r="835" spans="1:8" s="2" customFormat="1" ht="16.8" customHeight="1">
      <c r="A835" s="41"/>
      <c r="B835" s="44"/>
      <c r="C835" s="347" t="s">
        <v>4733</v>
      </c>
      <c r="D835" s="41"/>
      <c r="E835" s="41"/>
      <c r="F835" s="41"/>
      <c r="G835" s="41"/>
      <c r="H835" s="44"/>
    </row>
    <row r="836" spans="1:8" s="2" customFormat="1" ht="16.8" customHeight="1">
      <c r="A836" s="41"/>
      <c r="B836" s="44"/>
      <c r="C836" s="345" t="s">
        <v>4206</v>
      </c>
      <c r="D836" s="345" t="s">
        <v>4207</v>
      </c>
      <c r="E836" s="18" t="s">
        <v>269</v>
      </c>
      <c r="F836" s="346">
        <v>49.2</v>
      </c>
      <c r="G836" s="41"/>
      <c r="H836" s="44"/>
    </row>
    <row r="837" spans="1:8" s="2" customFormat="1" ht="16.8" customHeight="1">
      <c r="A837" s="41"/>
      <c r="B837" s="44"/>
      <c r="C837" s="345" t="s">
        <v>4166</v>
      </c>
      <c r="D837" s="345" t="s">
        <v>4167</v>
      </c>
      <c r="E837" s="18" t="s">
        <v>269</v>
      </c>
      <c r="F837" s="346">
        <v>260.99</v>
      </c>
      <c r="G837" s="41"/>
      <c r="H837" s="44"/>
    </row>
    <row r="838" spans="1:8" s="2" customFormat="1" ht="16.8" customHeight="1">
      <c r="A838" s="41"/>
      <c r="B838" s="44"/>
      <c r="C838" s="345" t="s">
        <v>4172</v>
      </c>
      <c r="D838" s="345" t="s">
        <v>4173</v>
      </c>
      <c r="E838" s="18" t="s">
        <v>269</v>
      </c>
      <c r="F838" s="346">
        <v>268.863</v>
      </c>
      <c r="G838" s="41"/>
      <c r="H838" s="44"/>
    </row>
    <row r="839" spans="1:8" s="2" customFormat="1" ht="16.8" customHeight="1">
      <c r="A839" s="41"/>
      <c r="B839" s="44"/>
      <c r="C839" s="341" t="s">
        <v>4126</v>
      </c>
      <c r="D839" s="342" t="s">
        <v>4127</v>
      </c>
      <c r="E839" s="343" t="s">
        <v>269</v>
      </c>
      <c r="F839" s="344">
        <v>17.732</v>
      </c>
      <c r="G839" s="41"/>
      <c r="H839" s="44"/>
    </row>
    <row r="840" spans="1:8" s="2" customFormat="1" ht="16.8" customHeight="1">
      <c r="A840" s="41"/>
      <c r="B840" s="44"/>
      <c r="C840" s="347" t="s">
        <v>4733</v>
      </c>
      <c r="D840" s="41"/>
      <c r="E840" s="41"/>
      <c r="F840" s="41"/>
      <c r="G840" s="41"/>
      <c r="H840" s="44"/>
    </row>
    <row r="841" spans="1:8" s="2" customFormat="1" ht="16.8" customHeight="1">
      <c r="A841" s="41"/>
      <c r="B841" s="44"/>
      <c r="C841" s="345" t="s">
        <v>4258</v>
      </c>
      <c r="D841" s="345" t="s">
        <v>4259</v>
      </c>
      <c r="E841" s="18" t="s">
        <v>269</v>
      </c>
      <c r="F841" s="346">
        <v>125.02</v>
      </c>
      <c r="G841" s="41"/>
      <c r="H841" s="44"/>
    </row>
    <row r="842" spans="1:8" s="2" customFormat="1" ht="12">
      <c r="A842" s="41"/>
      <c r="B842" s="44"/>
      <c r="C842" s="345" t="s">
        <v>4282</v>
      </c>
      <c r="D842" s="345" t="s">
        <v>4283</v>
      </c>
      <c r="E842" s="18" t="s">
        <v>269</v>
      </c>
      <c r="F842" s="346">
        <v>88.66</v>
      </c>
      <c r="G842" s="41"/>
      <c r="H842" s="44"/>
    </row>
    <row r="843" spans="1:8" s="2" customFormat="1" ht="16.8" customHeight="1">
      <c r="A843" s="41"/>
      <c r="B843" s="44"/>
      <c r="C843" s="341" t="s">
        <v>4163</v>
      </c>
      <c r="D843" s="342" t="s">
        <v>4836</v>
      </c>
      <c r="E843" s="343" t="s">
        <v>269</v>
      </c>
      <c r="F843" s="344">
        <v>105.465</v>
      </c>
      <c r="G843" s="41"/>
      <c r="H843" s="44"/>
    </row>
    <row r="844" spans="1:8" s="2" customFormat="1" ht="16.8" customHeight="1">
      <c r="A844" s="41"/>
      <c r="B844" s="44"/>
      <c r="C844" s="345" t="s">
        <v>1</v>
      </c>
      <c r="D844" s="345" t="s">
        <v>91</v>
      </c>
      <c r="E844" s="18" t="s">
        <v>1</v>
      </c>
      <c r="F844" s="346">
        <v>0</v>
      </c>
      <c r="G844" s="41"/>
      <c r="H844" s="44"/>
    </row>
    <row r="845" spans="1:8" s="2" customFormat="1" ht="16.8" customHeight="1">
      <c r="A845" s="41"/>
      <c r="B845" s="44"/>
      <c r="C845" s="345" t="s">
        <v>1</v>
      </c>
      <c r="D845" s="345" t="s">
        <v>4160</v>
      </c>
      <c r="E845" s="18" t="s">
        <v>1</v>
      </c>
      <c r="F845" s="346">
        <v>0</v>
      </c>
      <c r="G845" s="41"/>
      <c r="H845" s="44"/>
    </row>
    <row r="846" spans="1:8" s="2" customFormat="1" ht="16.8" customHeight="1">
      <c r="A846" s="41"/>
      <c r="B846" s="44"/>
      <c r="C846" s="345" t="s">
        <v>1</v>
      </c>
      <c r="D846" s="345" t="s">
        <v>4161</v>
      </c>
      <c r="E846" s="18" t="s">
        <v>1</v>
      </c>
      <c r="F846" s="346">
        <v>77.115</v>
      </c>
      <c r="G846" s="41"/>
      <c r="H846" s="44"/>
    </row>
    <row r="847" spans="1:8" s="2" customFormat="1" ht="16.8" customHeight="1">
      <c r="A847" s="41"/>
      <c r="B847" s="44"/>
      <c r="C847" s="345" t="s">
        <v>1</v>
      </c>
      <c r="D847" s="345" t="s">
        <v>4162</v>
      </c>
      <c r="E847" s="18" t="s">
        <v>1</v>
      </c>
      <c r="F847" s="346">
        <v>28.35</v>
      </c>
      <c r="G847" s="41"/>
      <c r="H847" s="44"/>
    </row>
    <row r="848" spans="1:8" s="2" customFormat="1" ht="16.8" customHeight="1">
      <c r="A848" s="41"/>
      <c r="B848" s="44"/>
      <c r="C848" s="345" t="s">
        <v>4163</v>
      </c>
      <c r="D848" s="345" t="s">
        <v>438</v>
      </c>
      <c r="E848" s="18" t="s">
        <v>1</v>
      </c>
      <c r="F848" s="346">
        <v>105.465</v>
      </c>
      <c r="G848" s="41"/>
      <c r="H848" s="44"/>
    </row>
    <row r="849" spans="1:8" s="2" customFormat="1" ht="16.8" customHeight="1">
      <c r="A849" s="41"/>
      <c r="B849" s="44"/>
      <c r="C849" s="341" t="s">
        <v>4837</v>
      </c>
      <c r="D849" s="342" t="s">
        <v>4838</v>
      </c>
      <c r="E849" s="343" t="s">
        <v>269</v>
      </c>
      <c r="F849" s="344">
        <v>1.26</v>
      </c>
      <c r="G849" s="41"/>
      <c r="H849" s="44"/>
    </row>
    <row r="850" spans="1:8" s="2" customFormat="1" ht="16.8" customHeight="1">
      <c r="A850" s="41"/>
      <c r="B850" s="44"/>
      <c r="C850" s="341" t="s">
        <v>4839</v>
      </c>
      <c r="D850" s="342" t="s">
        <v>4839</v>
      </c>
      <c r="E850" s="343" t="s">
        <v>269</v>
      </c>
      <c r="F850" s="344">
        <v>200</v>
      </c>
      <c r="G850" s="41"/>
      <c r="H850" s="44"/>
    </row>
    <row r="851" spans="1:8" s="2" customFormat="1" ht="16.8" customHeight="1">
      <c r="A851" s="41"/>
      <c r="B851" s="44"/>
      <c r="C851" s="341" t="s">
        <v>4840</v>
      </c>
      <c r="D851" s="342" t="s">
        <v>4841</v>
      </c>
      <c r="E851" s="343" t="s">
        <v>332</v>
      </c>
      <c r="F851" s="344">
        <v>114.613</v>
      </c>
      <c r="G851" s="41"/>
      <c r="H851" s="44"/>
    </row>
    <row r="852" spans="1:8" s="2" customFormat="1" ht="12">
      <c r="A852" s="41"/>
      <c r="B852" s="44"/>
      <c r="C852" s="340" t="s">
        <v>4842</v>
      </c>
      <c r="D852" s="340" t="s">
        <v>144</v>
      </c>
      <c r="E852" s="41"/>
      <c r="F852" s="41"/>
      <c r="G852" s="41"/>
      <c r="H852" s="44"/>
    </row>
    <row r="853" spans="1:8" s="2" customFormat="1" ht="16.8" customHeight="1">
      <c r="A853" s="41"/>
      <c r="B853" s="44"/>
      <c r="C853" s="341" t="s">
        <v>4350</v>
      </c>
      <c r="D853" s="342" t="s">
        <v>4351</v>
      </c>
      <c r="E853" s="343" t="s">
        <v>307</v>
      </c>
      <c r="F853" s="344">
        <v>673.964</v>
      </c>
      <c r="G853" s="41"/>
      <c r="H853" s="44"/>
    </row>
    <row r="854" spans="1:8" s="2" customFormat="1" ht="16.8" customHeight="1">
      <c r="A854" s="41"/>
      <c r="B854" s="44"/>
      <c r="C854" s="345" t="s">
        <v>1</v>
      </c>
      <c r="D854" s="345" t="s">
        <v>4421</v>
      </c>
      <c r="E854" s="18" t="s">
        <v>1</v>
      </c>
      <c r="F854" s="346">
        <v>0</v>
      </c>
      <c r="G854" s="41"/>
      <c r="H854" s="44"/>
    </row>
    <row r="855" spans="1:8" s="2" customFormat="1" ht="16.8" customHeight="1">
      <c r="A855" s="41"/>
      <c r="B855" s="44"/>
      <c r="C855" s="345" t="s">
        <v>1</v>
      </c>
      <c r="D855" s="345" t="s">
        <v>4422</v>
      </c>
      <c r="E855" s="18" t="s">
        <v>1</v>
      </c>
      <c r="F855" s="346">
        <v>143.976</v>
      </c>
      <c r="G855" s="41"/>
      <c r="H855" s="44"/>
    </row>
    <row r="856" spans="1:8" s="2" customFormat="1" ht="16.8" customHeight="1">
      <c r="A856" s="41"/>
      <c r="B856" s="44"/>
      <c r="C856" s="345" t="s">
        <v>1</v>
      </c>
      <c r="D856" s="345" t="s">
        <v>4423</v>
      </c>
      <c r="E856" s="18" t="s">
        <v>1</v>
      </c>
      <c r="F856" s="346">
        <v>294.808</v>
      </c>
      <c r="G856" s="41"/>
      <c r="H856" s="44"/>
    </row>
    <row r="857" spans="1:8" s="2" customFormat="1" ht="16.8" customHeight="1">
      <c r="A857" s="41"/>
      <c r="B857" s="44"/>
      <c r="C857" s="345" t="s">
        <v>1</v>
      </c>
      <c r="D857" s="345" t="s">
        <v>4424</v>
      </c>
      <c r="E857" s="18" t="s">
        <v>1</v>
      </c>
      <c r="F857" s="346">
        <v>28.8</v>
      </c>
      <c r="G857" s="41"/>
      <c r="H857" s="44"/>
    </row>
    <row r="858" spans="1:8" s="2" customFormat="1" ht="16.8" customHeight="1">
      <c r="A858" s="41"/>
      <c r="B858" s="44"/>
      <c r="C858" s="345" t="s">
        <v>1</v>
      </c>
      <c r="D858" s="345" t="s">
        <v>4425</v>
      </c>
      <c r="E858" s="18" t="s">
        <v>1</v>
      </c>
      <c r="F858" s="346">
        <v>10.4</v>
      </c>
      <c r="G858" s="41"/>
      <c r="H858" s="44"/>
    </row>
    <row r="859" spans="1:8" s="2" customFormat="1" ht="16.8" customHeight="1">
      <c r="A859" s="41"/>
      <c r="B859" s="44"/>
      <c r="C859" s="345" t="s">
        <v>1</v>
      </c>
      <c r="D859" s="345" t="s">
        <v>4426</v>
      </c>
      <c r="E859" s="18" t="s">
        <v>1</v>
      </c>
      <c r="F859" s="346">
        <v>16.5</v>
      </c>
      <c r="G859" s="41"/>
      <c r="H859" s="44"/>
    </row>
    <row r="860" spans="1:8" s="2" customFormat="1" ht="16.8" customHeight="1">
      <c r="A860" s="41"/>
      <c r="B860" s="44"/>
      <c r="C860" s="345" t="s">
        <v>1</v>
      </c>
      <c r="D860" s="345" t="s">
        <v>4427</v>
      </c>
      <c r="E860" s="18" t="s">
        <v>1</v>
      </c>
      <c r="F860" s="346">
        <v>97.64</v>
      </c>
      <c r="G860" s="41"/>
      <c r="H860" s="44"/>
    </row>
    <row r="861" spans="1:8" s="2" customFormat="1" ht="16.8" customHeight="1">
      <c r="A861" s="41"/>
      <c r="B861" s="44"/>
      <c r="C861" s="345" t="s">
        <v>1</v>
      </c>
      <c r="D861" s="345" t="s">
        <v>4428</v>
      </c>
      <c r="E861" s="18" t="s">
        <v>1</v>
      </c>
      <c r="F861" s="346">
        <v>48.84</v>
      </c>
      <c r="G861" s="41"/>
      <c r="H861" s="44"/>
    </row>
    <row r="862" spans="1:8" s="2" customFormat="1" ht="16.8" customHeight="1">
      <c r="A862" s="41"/>
      <c r="B862" s="44"/>
      <c r="C862" s="345" t="s">
        <v>1</v>
      </c>
      <c r="D862" s="345" t="s">
        <v>4429</v>
      </c>
      <c r="E862" s="18" t="s">
        <v>1</v>
      </c>
      <c r="F862" s="346">
        <v>0</v>
      </c>
      <c r="G862" s="41"/>
      <c r="H862" s="44"/>
    </row>
    <row r="863" spans="1:8" s="2" customFormat="1" ht="16.8" customHeight="1">
      <c r="A863" s="41"/>
      <c r="B863" s="44"/>
      <c r="C863" s="345" t="s">
        <v>1</v>
      </c>
      <c r="D863" s="345" t="s">
        <v>4430</v>
      </c>
      <c r="E863" s="18" t="s">
        <v>1</v>
      </c>
      <c r="F863" s="346">
        <v>33</v>
      </c>
      <c r="G863" s="41"/>
      <c r="H863" s="44"/>
    </row>
    <row r="864" spans="1:8" s="2" customFormat="1" ht="16.8" customHeight="1">
      <c r="A864" s="41"/>
      <c r="B864" s="44"/>
      <c r="C864" s="345" t="s">
        <v>1</v>
      </c>
      <c r="D864" s="345" t="s">
        <v>1</v>
      </c>
      <c r="E864" s="18" t="s">
        <v>1</v>
      </c>
      <c r="F864" s="346">
        <v>0</v>
      </c>
      <c r="G864" s="41"/>
      <c r="H864" s="44"/>
    </row>
    <row r="865" spans="1:8" s="2" customFormat="1" ht="16.8" customHeight="1">
      <c r="A865" s="41"/>
      <c r="B865" s="44"/>
      <c r="C865" s="345" t="s">
        <v>4350</v>
      </c>
      <c r="D865" s="345" t="s">
        <v>438</v>
      </c>
      <c r="E865" s="18" t="s">
        <v>1</v>
      </c>
      <c r="F865" s="346">
        <v>673.964</v>
      </c>
      <c r="G865" s="41"/>
      <c r="H865" s="44"/>
    </row>
    <row r="866" spans="1:8" s="2" customFormat="1" ht="16.8" customHeight="1">
      <c r="A866" s="41"/>
      <c r="B866" s="44"/>
      <c r="C866" s="341" t="s">
        <v>4348</v>
      </c>
      <c r="D866" s="342" t="s">
        <v>322</v>
      </c>
      <c r="E866" s="343" t="s">
        <v>269</v>
      </c>
      <c r="F866" s="344">
        <v>18.561</v>
      </c>
      <c r="G866" s="41"/>
      <c r="H866" s="44"/>
    </row>
    <row r="867" spans="1:8" s="2" customFormat="1" ht="16.8" customHeight="1">
      <c r="A867" s="41"/>
      <c r="B867" s="44"/>
      <c r="C867" s="345" t="s">
        <v>1</v>
      </c>
      <c r="D867" s="345" t="s">
        <v>4415</v>
      </c>
      <c r="E867" s="18" t="s">
        <v>1</v>
      </c>
      <c r="F867" s="346">
        <v>0</v>
      </c>
      <c r="G867" s="41"/>
      <c r="H867" s="44"/>
    </row>
    <row r="868" spans="1:8" s="2" customFormat="1" ht="16.8" customHeight="1">
      <c r="A868" s="41"/>
      <c r="B868" s="44"/>
      <c r="C868" s="345" t="s">
        <v>1</v>
      </c>
      <c r="D868" s="345" t="s">
        <v>4416</v>
      </c>
      <c r="E868" s="18" t="s">
        <v>1</v>
      </c>
      <c r="F868" s="346">
        <v>16.281</v>
      </c>
      <c r="G868" s="41"/>
      <c r="H868" s="44"/>
    </row>
    <row r="869" spans="1:8" s="2" customFormat="1" ht="16.8" customHeight="1">
      <c r="A869" s="41"/>
      <c r="B869" s="44"/>
      <c r="C869" s="345" t="s">
        <v>1</v>
      </c>
      <c r="D869" s="345" t="s">
        <v>4417</v>
      </c>
      <c r="E869" s="18" t="s">
        <v>1</v>
      </c>
      <c r="F869" s="346">
        <v>2.28</v>
      </c>
      <c r="G869" s="41"/>
      <c r="H869" s="44"/>
    </row>
    <row r="870" spans="1:8" s="2" customFormat="1" ht="16.8" customHeight="1">
      <c r="A870" s="41"/>
      <c r="B870" s="44"/>
      <c r="C870" s="345" t="s">
        <v>4348</v>
      </c>
      <c r="D870" s="345" t="s">
        <v>438</v>
      </c>
      <c r="E870" s="18" t="s">
        <v>1</v>
      </c>
      <c r="F870" s="346">
        <v>18.561</v>
      </c>
      <c r="G870" s="41"/>
      <c r="H870" s="44"/>
    </row>
    <row r="871" spans="1:8" s="2" customFormat="1" ht="16.8" customHeight="1">
      <c r="A871" s="41"/>
      <c r="B871" s="44"/>
      <c r="C871" s="341" t="s">
        <v>4746</v>
      </c>
      <c r="D871" s="342" t="s">
        <v>4747</v>
      </c>
      <c r="E871" s="343" t="s">
        <v>269</v>
      </c>
      <c r="F871" s="344">
        <v>60</v>
      </c>
      <c r="G871" s="41"/>
      <c r="H871" s="44"/>
    </row>
    <row r="872" spans="1:8" s="2" customFormat="1" ht="16.8" customHeight="1">
      <c r="A872" s="41"/>
      <c r="B872" s="44"/>
      <c r="C872" s="345" t="s">
        <v>1</v>
      </c>
      <c r="D872" s="345" t="s">
        <v>4748</v>
      </c>
      <c r="E872" s="18" t="s">
        <v>1</v>
      </c>
      <c r="F872" s="346">
        <v>0</v>
      </c>
      <c r="G872" s="41"/>
      <c r="H872" s="44"/>
    </row>
    <row r="873" spans="1:8" s="2" customFormat="1" ht="16.8" customHeight="1">
      <c r="A873" s="41"/>
      <c r="B873" s="44"/>
      <c r="C873" s="345" t="s">
        <v>1</v>
      </c>
      <c r="D873" s="345" t="s">
        <v>4749</v>
      </c>
      <c r="E873" s="18" t="s">
        <v>1</v>
      </c>
      <c r="F873" s="346">
        <v>0</v>
      </c>
      <c r="G873" s="41"/>
      <c r="H873" s="44"/>
    </row>
    <row r="874" spans="1:8" s="2" customFormat="1" ht="16.8" customHeight="1">
      <c r="A874" s="41"/>
      <c r="B874" s="44"/>
      <c r="C874" s="345" t="s">
        <v>1</v>
      </c>
      <c r="D874" s="345" t="s">
        <v>4750</v>
      </c>
      <c r="E874" s="18" t="s">
        <v>1</v>
      </c>
      <c r="F874" s="346">
        <v>0</v>
      </c>
      <c r="G874" s="41"/>
      <c r="H874" s="44"/>
    </row>
    <row r="875" spans="1:8" s="2" customFormat="1" ht="16.8" customHeight="1">
      <c r="A875" s="41"/>
      <c r="B875" s="44"/>
      <c r="C875" s="345" t="s">
        <v>1</v>
      </c>
      <c r="D875" s="345" t="s">
        <v>4751</v>
      </c>
      <c r="E875" s="18" t="s">
        <v>1</v>
      </c>
      <c r="F875" s="346">
        <v>0</v>
      </c>
      <c r="G875" s="41"/>
      <c r="H875" s="44"/>
    </row>
    <row r="876" spans="1:8" s="2" customFormat="1" ht="16.8" customHeight="1">
      <c r="A876" s="41"/>
      <c r="B876" s="44"/>
      <c r="C876" s="345" t="s">
        <v>1</v>
      </c>
      <c r="D876" s="345" t="s">
        <v>4752</v>
      </c>
      <c r="E876" s="18" t="s">
        <v>1</v>
      </c>
      <c r="F876" s="346">
        <v>0</v>
      </c>
      <c r="G876" s="41"/>
      <c r="H876" s="44"/>
    </row>
    <row r="877" spans="1:8" s="2" customFormat="1" ht="16.8" customHeight="1">
      <c r="A877" s="41"/>
      <c r="B877" s="44"/>
      <c r="C877" s="345" t="s">
        <v>1</v>
      </c>
      <c r="D877" s="345" t="s">
        <v>4753</v>
      </c>
      <c r="E877" s="18" t="s">
        <v>1</v>
      </c>
      <c r="F877" s="346">
        <v>0</v>
      </c>
      <c r="G877" s="41"/>
      <c r="H877" s="44"/>
    </row>
    <row r="878" spans="1:8" s="2" customFormat="1" ht="16.8" customHeight="1">
      <c r="A878" s="41"/>
      <c r="B878" s="44"/>
      <c r="C878" s="345" t="s">
        <v>1</v>
      </c>
      <c r="D878" s="345" t="s">
        <v>4754</v>
      </c>
      <c r="E878" s="18" t="s">
        <v>1</v>
      </c>
      <c r="F878" s="346">
        <v>0</v>
      </c>
      <c r="G878" s="41"/>
      <c r="H878" s="44"/>
    </row>
    <row r="879" spans="1:8" s="2" customFormat="1" ht="16.8" customHeight="1">
      <c r="A879" s="41"/>
      <c r="B879" s="44"/>
      <c r="C879" s="345" t="s">
        <v>1</v>
      </c>
      <c r="D879" s="345" t="s">
        <v>4755</v>
      </c>
      <c r="E879" s="18" t="s">
        <v>1</v>
      </c>
      <c r="F879" s="346">
        <v>0</v>
      </c>
      <c r="G879" s="41"/>
      <c r="H879" s="44"/>
    </row>
    <row r="880" spans="1:8" s="2" customFormat="1" ht="16.8" customHeight="1">
      <c r="A880" s="41"/>
      <c r="B880" s="44"/>
      <c r="C880" s="345" t="s">
        <v>1</v>
      </c>
      <c r="D880" s="345" t="s">
        <v>4756</v>
      </c>
      <c r="E880" s="18" t="s">
        <v>1</v>
      </c>
      <c r="F880" s="346">
        <v>0</v>
      </c>
      <c r="G880" s="41"/>
      <c r="H880" s="44"/>
    </row>
    <row r="881" spans="1:8" s="2" customFormat="1" ht="16.8" customHeight="1">
      <c r="A881" s="41"/>
      <c r="B881" s="44"/>
      <c r="C881" s="345" t="s">
        <v>1</v>
      </c>
      <c r="D881" s="345" t="s">
        <v>4757</v>
      </c>
      <c r="E881" s="18" t="s">
        <v>1</v>
      </c>
      <c r="F881" s="346">
        <v>0</v>
      </c>
      <c r="G881" s="41"/>
      <c r="H881" s="44"/>
    </row>
    <row r="882" spans="1:8" s="2" customFormat="1" ht="16.8" customHeight="1">
      <c r="A882" s="41"/>
      <c r="B882" s="44"/>
      <c r="C882" s="345" t="s">
        <v>1</v>
      </c>
      <c r="D882" s="345" t="s">
        <v>4758</v>
      </c>
      <c r="E882" s="18" t="s">
        <v>1</v>
      </c>
      <c r="F882" s="346">
        <v>0</v>
      </c>
      <c r="G882" s="41"/>
      <c r="H882" s="44"/>
    </row>
    <row r="883" spans="1:8" s="2" customFormat="1" ht="16.8" customHeight="1">
      <c r="A883" s="41"/>
      <c r="B883" s="44"/>
      <c r="C883" s="345" t="s">
        <v>4746</v>
      </c>
      <c r="D883" s="345" t="s">
        <v>817</v>
      </c>
      <c r="E883" s="18" t="s">
        <v>1</v>
      </c>
      <c r="F883" s="346">
        <v>60</v>
      </c>
      <c r="G883" s="41"/>
      <c r="H883" s="44"/>
    </row>
    <row r="884" spans="1:8" s="2" customFormat="1" ht="16.8" customHeight="1">
      <c r="A884" s="41"/>
      <c r="B884" s="44"/>
      <c r="C884" s="341" t="s">
        <v>348</v>
      </c>
      <c r="D884" s="342" t="s">
        <v>349</v>
      </c>
      <c r="E884" s="343" t="s">
        <v>269</v>
      </c>
      <c r="F884" s="344">
        <v>264.441</v>
      </c>
      <c r="G884" s="41"/>
      <c r="H884" s="44"/>
    </row>
    <row r="885" spans="1:8" s="2" customFormat="1" ht="16.8" customHeight="1">
      <c r="A885" s="41"/>
      <c r="B885" s="44"/>
      <c r="C885" s="345" t="s">
        <v>1</v>
      </c>
      <c r="D885" s="345" t="s">
        <v>4748</v>
      </c>
      <c r="E885" s="18" t="s">
        <v>1</v>
      </c>
      <c r="F885" s="346">
        <v>0</v>
      </c>
      <c r="G885" s="41"/>
      <c r="H885" s="44"/>
    </row>
    <row r="886" spans="1:8" s="2" customFormat="1" ht="16.8" customHeight="1">
      <c r="A886" s="41"/>
      <c r="B886" s="44"/>
      <c r="C886" s="345" t="s">
        <v>1</v>
      </c>
      <c r="D886" s="345" t="s">
        <v>4785</v>
      </c>
      <c r="E886" s="18" t="s">
        <v>1</v>
      </c>
      <c r="F886" s="346">
        <v>0</v>
      </c>
      <c r="G886" s="41"/>
      <c r="H886" s="44"/>
    </row>
    <row r="887" spans="1:8" s="2" customFormat="1" ht="16.8" customHeight="1">
      <c r="A887" s="41"/>
      <c r="B887" s="44"/>
      <c r="C887" s="345" t="s">
        <v>1</v>
      </c>
      <c r="D887" s="345" t="s">
        <v>4786</v>
      </c>
      <c r="E887" s="18" t="s">
        <v>1</v>
      </c>
      <c r="F887" s="346">
        <v>0</v>
      </c>
      <c r="G887" s="41"/>
      <c r="H887" s="44"/>
    </row>
    <row r="888" spans="1:8" s="2" customFormat="1" ht="16.8" customHeight="1">
      <c r="A888" s="41"/>
      <c r="B888" s="44"/>
      <c r="C888" s="345" t="s">
        <v>1</v>
      </c>
      <c r="D888" s="345" t="s">
        <v>4787</v>
      </c>
      <c r="E888" s="18" t="s">
        <v>1</v>
      </c>
      <c r="F888" s="346">
        <v>0</v>
      </c>
      <c r="G888" s="41"/>
      <c r="H888" s="44"/>
    </row>
    <row r="889" spans="1:8" s="2" customFormat="1" ht="16.8" customHeight="1">
      <c r="A889" s="41"/>
      <c r="B889" s="44"/>
      <c r="C889" s="345" t="s">
        <v>1</v>
      </c>
      <c r="D889" s="345" t="s">
        <v>4788</v>
      </c>
      <c r="E889" s="18" t="s">
        <v>1</v>
      </c>
      <c r="F889" s="346">
        <v>0</v>
      </c>
      <c r="G889" s="41"/>
      <c r="H889" s="44"/>
    </row>
    <row r="890" spans="1:8" s="2" customFormat="1" ht="16.8" customHeight="1">
      <c r="A890" s="41"/>
      <c r="B890" s="44"/>
      <c r="C890" s="345" t="s">
        <v>1</v>
      </c>
      <c r="D890" s="345" t="s">
        <v>4789</v>
      </c>
      <c r="E890" s="18" t="s">
        <v>1</v>
      </c>
      <c r="F890" s="346">
        <v>0</v>
      </c>
      <c r="G890" s="41"/>
      <c r="H890" s="44"/>
    </row>
    <row r="891" spans="1:8" s="2" customFormat="1" ht="16.8" customHeight="1">
      <c r="A891" s="41"/>
      <c r="B891" s="44"/>
      <c r="C891" s="345" t="s">
        <v>1</v>
      </c>
      <c r="D891" s="345" t="s">
        <v>4790</v>
      </c>
      <c r="E891" s="18" t="s">
        <v>1</v>
      </c>
      <c r="F891" s="346">
        <v>0</v>
      </c>
      <c r="G891" s="41"/>
      <c r="H891" s="44"/>
    </row>
    <row r="892" spans="1:8" s="2" customFormat="1" ht="16.8" customHeight="1">
      <c r="A892" s="41"/>
      <c r="B892" s="44"/>
      <c r="C892" s="345" t="s">
        <v>1</v>
      </c>
      <c r="D892" s="345" t="s">
        <v>4791</v>
      </c>
      <c r="E892" s="18" t="s">
        <v>1</v>
      </c>
      <c r="F892" s="346">
        <v>0</v>
      </c>
      <c r="G892" s="41"/>
      <c r="H892" s="44"/>
    </row>
    <row r="893" spans="1:8" s="2" customFormat="1" ht="16.8" customHeight="1">
      <c r="A893" s="41"/>
      <c r="B893" s="44"/>
      <c r="C893" s="345" t="s">
        <v>1</v>
      </c>
      <c r="D893" s="345" t="s">
        <v>4792</v>
      </c>
      <c r="E893" s="18" t="s">
        <v>1</v>
      </c>
      <c r="F893" s="346">
        <v>0</v>
      </c>
      <c r="G893" s="41"/>
      <c r="H893" s="44"/>
    </row>
    <row r="894" spans="1:8" s="2" customFormat="1" ht="16.8" customHeight="1">
      <c r="A894" s="41"/>
      <c r="B894" s="44"/>
      <c r="C894" s="345" t="s">
        <v>1</v>
      </c>
      <c r="D894" s="345" t="s">
        <v>4793</v>
      </c>
      <c r="E894" s="18" t="s">
        <v>1</v>
      </c>
      <c r="F894" s="346">
        <v>0</v>
      </c>
      <c r="G894" s="41"/>
      <c r="H894" s="44"/>
    </row>
    <row r="895" spans="1:8" s="2" customFormat="1" ht="16.8" customHeight="1">
      <c r="A895" s="41"/>
      <c r="B895" s="44"/>
      <c r="C895" s="345" t="s">
        <v>1</v>
      </c>
      <c r="D895" s="345" t="s">
        <v>4794</v>
      </c>
      <c r="E895" s="18" t="s">
        <v>1</v>
      </c>
      <c r="F895" s="346">
        <v>0</v>
      </c>
      <c r="G895" s="41"/>
      <c r="H895" s="44"/>
    </row>
    <row r="896" spans="1:8" s="2" customFormat="1" ht="16.8" customHeight="1">
      <c r="A896" s="41"/>
      <c r="B896" s="44"/>
      <c r="C896" s="345" t="s">
        <v>1</v>
      </c>
      <c r="D896" s="345" t="s">
        <v>4795</v>
      </c>
      <c r="E896" s="18" t="s">
        <v>1</v>
      </c>
      <c r="F896" s="346">
        <v>0</v>
      </c>
      <c r="G896" s="41"/>
      <c r="H896" s="44"/>
    </row>
    <row r="897" spans="1:8" s="2" customFormat="1" ht="16.8" customHeight="1">
      <c r="A897" s="41"/>
      <c r="B897" s="44"/>
      <c r="C897" s="345" t="s">
        <v>1</v>
      </c>
      <c r="D897" s="345" t="s">
        <v>4796</v>
      </c>
      <c r="E897" s="18" t="s">
        <v>1</v>
      </c>
      <c r="F897" s="346">
        <v>0</v>
      </c>
      <c r="G897" s="41"/>
      <c r="H897" s="44"/>
    </row>
    <row r="898" spans="1:8" s="2" customFormat="1" ht="16.8" customHeight="1">
      <c r="A898" s="41"/>
      <c r="B898" s="44"/>
      <c r="C898" s="345" t="s">
        <v>1</v>
      </c>
      <c r="D898" s="345" t="s">
        <v>4797</v>
      </c>
      <c r="E898" s="18" t="s">
        <v>1</v>
      </c>
      <c r="F898" s="346">
        <v>0</v>
      </c>
      <c r="G898" s="41"/>
      <c r="H898" s="44"/>
    </row>
    <row r="899" spans="1:8" s="2" customFormat="1" ht="16.8" customHeight="1">
      <c r="A899" s="41"/>
      <c r="B899" s="44"/>
      <c r="C899" s="345" t="s">
        <v>1</v>
      </c>
      <c r="D899" s="345" t="s">
        <v>4798</v>
      </c>
      <c r="E899" s="18" t="s">
        <v>1</v>
      </c>
      <c r="F899" s="346">
        <v>0</v>
      </c>
      <c r="G899" s="41"/>
      <c r="H899" s="44"/>
    </row>
    <row r="900" spans="1:8" s="2" customFormat="1" ht="16.8" customHeight="1">
      <c r="A900" s="41"/>
      <c r="B900" s="44"/>
      <c r="C900" s="345" t="s">
        <v>1</v>
      </c>
      <c r="D900" s="345" t="s">
        <v>4799</v>
      </c>
      <c r="E900" s="18" t="s">
        <v>1</v>
      </c>
      <c r="F900" s="346">
        <v>0</v>
      </c>
      <c r="G900" s="41"/>
      <c r="H900" s="44"/>
    </row>
    <row r="901" spans="1:8" s="2" customFormat="1" ht="16.8" customHeight="1">
      <c r="A901" s="41"/>
      <c r="B901" s="44"/>
      <c r="C901" s="345" t="s">
        <v>1</v>
      </c>
      <c r="D901" s="345" t="s">
        <v>4800</v>
      </c>
      <c r="E901" s="18" t="s">
        <v>1</v>
      </c>
      <c r="F901" s="346">
        <v>0</v>
      </c>
      <c r="G901" s="41"/>
      <c r="H901" s="44"/>
    </row>
    <row r="902" spans="1:8" s="2" customFormat="1" ht="16.8" customHeight="1">
      <c r="A902" s="41"/>
      <c r="B902" s="44"/>
      <c r="C902" s="345" t="s">
        <v>1</v>
      </c>
      <c r="D902" s="345" t="s">
        <v>4363</v>
      </c>
      <c r="E902" s="18" t="s">
        <v>1</v>
      </c>
      <c r="F902" s="346">
        <v>297.591</v>
      </c>
      <c r="G902" s="41"/>
      <c r="H902" s="44"/>
    </row>
    <row r="903" spans="1:8" s="2" customFormat="1" ht="16.8" customHeight="1">
      <c r="A903" s="41"/>
      <c r="B903" s="44"/>
      <c r="C903" s="345" t="s">
        <v>1</v>
      </c>
      <c r="D903" s="345" t="s">
        <v>4364</v>
      </c>
      <c r="E903" s="18" t="s">
        <v>1</v>
      </c>
      <c r="F903" s="346">
        <v>-33.15</v>
      </c>
      <c r="G903" s="41"/>
      <c r="H903" s="44"/>
    </row>
    <row r="904" spans="1:8" s="2" customFormat="1" ht="16.8" customHeight="1">
      <c r="A904" s="41"/>
      <c r="B904" s="44"/>
      <c r="C904" s="345" t="s">
        <v>348</v>
      </c>
      <c r="D904" s="345" t="s">
        <v>438</v>
      </c>
      <c r="E904" s="18" t="s">
        <v>1</v>
      </c>
      <c r="F904" s="346">
        <v>264.441</v>
      </c>
      <c r="G904" s="41"/>
      <c r="H904" s="44"/>
    </row>
    <row r="905" spans="1:8" s="2" customFormat="1" ht="12">
      <c r="A905" s="41"/>
      <c r="B905" s="44"/>
      <c r="C905" s="340" t="s">
        <v>4843</v>
      </c>
      <c r="D905" s="340" t="s">
        <v>147</v>
      </c>
      <c r="E905" s="41"/>
      <c r="F905" s="41"/>
      <c r="G905" s="41"/>
      <c r="H905" s="44"/>
    </row>
    <row r="906" spans="1:8" s="2" customFormat="1" ht="16.8" customHeight="1">
      <c r="A906" s="41"/>
      <c r="B906" s="44"/>
      <c r="C906" s="341" t="s">
        <v>4350</v>
      </c>
      <c r="D906" s="342" t="s">
        <v>4351</v>
      </c>
      <c r="E906" s="343" t="s">
        <v>307</v>
      </c>
      <c r="F906" s="344">
        <v>673.964</v>
      </c>
      <c r="G906" s="41"/>
      <c r="H906" s="44"/>
    </row>
    <row r="907" spans="1:8" s="2" customFormat="1" ht="16.8" customHeight="1">
      <c r="A907" s="41"/>
      <c r="B907" s="44"/>
      <c r="C907" s="345" t="s">
        <v>1</v>
      </c>
      <c r="D907" s="345" t="s">
        <v>4421</v>
      </c>
      <c r="E907" s="18" t="s">
        <v>1</v>
      </c>
      <c r="F907" s="346">
        <v>0</v>
      </c>
      <c r="G907" s="41"/>
      <c r="H907" s="44"/>
    </row>
    <row r="908" spans="1:8" s="2" customFormat="1" ht="16.8" customHeight="1">
      <c r="A908" s="41"/>
      <c r="B908" s="44"/>
      <c r="C908" s="345" t="s">
        <v>1</v>
      </c>
      <c r="D908" s="345" t="s">
        <v>4422</v>
      </c>
      <c r="E908" s="18" t="s">
        <v>1</v>
      </c>
      <c r="F908" s="346">
        <v>143.976</v>
      </c>
      <c r="G908" s="41"/>
      <c r="H908" s="44"/>
    </row>
    <row r="909" spans="1:8" s="2" customFormat="1" ht="16.8" customHeight="1">
      <c r="A909" s="41"/>
      <c r="B909" s="44"/>
      <c r="C909" s="345" t="s">
        <v>1</v>
      </c>
      <c r="D909" s="345" t="s">
        <v>4423</v>
      </c>
      <c r="E909" s="18" t="s">
        <v>1</v>
      </c>
      <c r="F909" s="346">
        <v>294.808</v>
      </c>
      <c r="G909" s="41"/>
      <c r="H909" s="44"/>
    </row>
    <row r="910" spans="1:8" s="2" customFormat="1" ht="16.8" customHeight="1">
      <c r="A910" s="41"/>
      <c r="B910" s="44"/>
      <c r="C910" s="345" t="s">
        <v>1</v>
      </c>
      <c r="D910" s="345" t="s">
        <v>4424</v>
      </c>
      <c r="E910" s="18" t="s">
        <v>1</v>
      </c>
      <c r="F910" s="346">
        <v>28.8</v>
      </c>
      <c r="G910" s="41"/>
      <c r="H910" s="44"/>
    </row>
    <row r="911" spans="1:8" s="2" customFormat="1" ht="16.8" customHeight="1">
      <c r="A911" s="41"/>
      <c r="B911" s="44"/>
      <c r="C911" s="345" t="s">
        <v>1</v>
      </c>
      <c r="D911" s="345" t="s">
        <v>4425</v>
      </c>
      <c r="E911" s="18" t="s">
        <v>1</v>
      </c>
      <c r="F911" s="346">
        <v>10.4</v>
      </c>
      <c r="G911" s="41"/>
      <c r="H911" s="44"/>
    </row>
    <row r="912" spans="1:8" s="2" customFormat="1" ht="16.8" customHeight="1">
      <c r="A912" s="41"/>
      <c r="B912" s="44"/>
      <c r="C912" s="345" t="s">
        <v>1</v>
      </c>
      <c r="D912" s="345" t="s">
        <v>4426</v>
      </c>
      <c r="E912" s="18" t="s">
        <v>1</v>
      </c>
      <c r="F912" s="346">
        <v>16.5</v>
      </c>
      <c r="G912" s="41"/>
      <c r="H912" s="44"/>
    </row>
    <row r="913" spans="1:8" s="2" customFormat="1" ht="16.8" customHeight="1">
      <c r="A913" s="41"/>
      <c r="B913" s="44"/>
      <c r="C913" s="345" t="s">
        <v>1</v>
      </c>
      <c r="D913" s="345" t="s">
        <v>4427</v>
      </c>
      <c r="E913" s="18" t="s">
        <v>1</v>
      </c>
      <c r="F913" s="346">
        <v>97.64</v>
      </c>
      <c r="G913" s="41"/>
      <c r="H913" s="44"/>
    </row>
    <row r="914" spans="1:8" s="2" customFormat="1" ht="16.8" customHeight="1">
      <c r="A914" s="41"/>
      <c r="B914" s="44"/>
      <c r="C914" s="345" t="s">
        <v>1</v>
      </c>
      <c r="D914" s="345" t="s">
        <v>4428</v>
      </c>
      <c r="E914" s="18" t="s">
        <v>1</v>
      </c>
      <c r="F914" s="346">
        <v>48.84</v>
      </c>
      <c r="G914" s="41"/>
      <c r="H914" s="44"/>
    </row>
    <row r="915" spans="1:8" s="2" customFormat="1" ht="16.8" customHeight="1">
      <c r="A915" s="41"/>
      <c r="B915" s="44"/>
      <c r="C915" s="345" t="s">
        <v>1</v>
      </c>
      <c r="D915" s="345" t="s">
        <v>4429</v>
      </c>
      <c r="E915" s="18" t="s">
        <v>1</v>
      </c>
      <c r="F915" s="346">
        <v>0</v>
      </c>
      <c r="G915" s="41"/>
      <c r="H915" s="44"/>
    </row>
    <row r="916" spans="1:8" s="2" customFormat="1" ht="16.8" customHeight="1">
      <c r="A916" s="41"/>
      <c r="B916" s="44"/>
      <c r="C916" s="345" t="s">
        <v>1</v>
      </c>
      <c r="D916" s="345" t="s">
        <v>4430</v>
      </c>
      <c r="E916" s="18" t="s">
        <v>1</v>
      </c>
      <c r="F916" s="346">
        <v>33</v>
      </c>
      <c r="G916" s="41"/>
      <c r="H916" s="44"/>
    </row>
    <row r="917" spans="1:8" s="2" customFormat="1" ht="16.8" customHeight="1">
      <c r="A917" s="41"/>
      <c r="B917" s="44"/>
      <c r="C917" s="345" t="s">
        <v>1</v>
      </c>
      <c r="D917" s="345" t="s">
        <v>1</v>
      </c>
      <c r="E917" s="18" t="s">
        <v>1</v>
      </c>
      <c r="F917" s="346">
        <v>0</v>
      </c>
      <c r="G917" s="41"/>
      <c r="H917" s="44"/>
    </row>
    <row r="918" spans="1:8" s="2" customFormat="1" ht="16.8" customHeight="1">
      <c r="A918" s="41"/>
      <c r="B918" s="44"/>
      <c r="C918" s="345" t="s">
        <v>4350</v>
      </c>
      <c r="D918" s="345" t="s">
        <v>438</v>
      </c>
      <c r="E918" s="18" t="s">
        <v>1</v>
      </c>
      <c r="F918" s="346">
        <v>673.964</v>
      </c>
      <c r="G918" s="41"/>
      <c r="H918" s="44"/>
    </row>
    <row r="919" spans="1:8" s="2" customFormat="1" ht="16.8" customHeight="1">
      <c r="A919" s="41"/>
      <c r="B919" s="44"/>
      <c r="C919" s="347" t="s">
        <v>4733</v>
      </c>
      <c r="D919" s="41"/>
      <c r="E919" s="41"/>
      <c r="F919" s="41"/>
      <c r="G919" s="41"/>
      <c r="H919" s="44"/>
    </row>
    <row r="920" spans="1:8" s="2" customFormat="1" ht="12">
      <c r="A920" s="41"/>
      <c r="B920" s="44"/>
      <c r="C920" s="345" t="s">
        <v>4418</v>
      </c>
      <c r="D920" s="345" t="s">
        <v>4419</v>
      </c>
      <c r="E920" s="18" t="s">
        <v>307</v>
      </c>
      <c r="F920" s="346">
        <v>673.964</v>
      </c>
      <c r="G920" s="41"/>
      <c r="H920" s="44"/>
    </row>
    <row r="921" spans="1:8" s="2" customFormat="1" ht="12">
      <c r="A921" s="41"/>
      <c r="B921" s="44"/>
      <c r="C921" s="345" t="s">
        <v>1441</v>
      </c>
      <c r="D921" s="345" t="s">
        <v>1442</v>
      </c>
      <c r="E921" s="18" t="s">
        <v>332</v>
      </c>
      <c r="F921" s="346">
        <v>8.088</v>
      </c>
      <c r="G921" s="41"/>
      <c r="H921" s="44"/>
    </row>
    <row r="922" spans="1:8" s="2" customFormat="1" ht="16.8" customHeight="1">
      <c r="A922" s="41"/>
      <c r="B922" s="44"/>
      <c r="C922" s="345" t="s">
        <v>4431</v>
      </c>
      <c r="D922" s="345" t="s">
        <v>4432</v>
      </c>
      <c r="E922" s="18" t="s">
        <v>332</v>
      </c>
      <c r="F922" s="346">
        <v>8.088</v>
      </c>
      <c r="G922" s="41"/>
      <c r="H922" s="44"/>
    </row>
    <row r="923" spans="1:8" s="2" customFormat="1" ht="16.8" customHeight="1">
      <c r="A923" s="41"/>
      <c r="B923" s="44"/>
      <c r="C923" s="341" t="s">
        <v>4348</v>
      </c>
      <c r="D923" s="342" t="s">
        <v>322</v>
      </c>
      <c r="E923" s="343" t="s">
        <v>269</v>
      </c>
      <c r="F923" s="344">
        <v>18.561</v>
      </c>
      <c r="G923" s="41"/>
      <c r="H923" s="44"/>
    </row>
    <row r="924" spans="1:8" s="2" customFormat="1" ht="16.8" customHeight="1">
      <c r="A924" s="41"/>
      <c r="B924" s="44"/>
      <c r="C924" s="345" t="s">
        <v>1</v>
      </c>
      <c r="D924" s="345" t="s">
        <v>4415</v>
      </c>
      <c r="E924" s="18" t="s">
        <v>1</v>
      </c>
      <c r="F924" s="346">
        <v>0</v>
      </c>
      <c r="G924" s="41"/>
      <c r="H924" s="44"/>
    </row>
    <row r="925" spans="1:8" s="2" customFormat="1" ht="16.8" customHeight="1">
      <c r="A925" s="41"/>
      <c r="B925" s="44"/>
      <c r="C925" s="345" t="s">
        <v>1</v>
      </c>
      <c r="D925" s="345" t="s">
        <v>4416</v>
      </c>
      <c r="E925" s="18" t="s">
        <v>1</v>
      </c>
      <c r="F925" s="346">
        <v>16.281</v>
      </c>
      <c r="G925" s="41"/>
      <c r="H925" s="44"/>
    </row>
    <row r="926" spans="1:8" s="2" customFormat="1" ht="16.8" customHeight="1">
      <c r="A926" s="41"/>
      <c r="B926" s="44"/>
      <c r="C926" s="345" t="s">
        <v>1</v>
      </c>
      <c r="D926" s="345" t="s">
        <v>4417</v>
      </c>
      <c r="E926" s="18" t="s">
        <v>1</v>
      </c>
      <c r="F926" s="346">
        <v>2.28</v>
      </c>
      <c r="G926" s="41"/>
      <c r="H926" s="44"/>
    </row>
    <row r="927" spans="1:8" s="2" customFormat="1" ht="16.8" customHeight="1">
      <c r="A927" s="41"/>
      <c r="B927" s="44"/>
      <c r="C927" s="345" t="s">
        <v>4348</v>
      </c>
      <c r="D927" s="345" t="s">
        <v>438</v>
      </c>
      <c r="E927" s="18" t="s">
        <v>1</v>
      </c>
      <c r="F927" s="346">
        <v>18.561</v>
      </c>
      <c r="G927" s="41"/>
      <c r="H927" s="44"/>
    </row>
    <row r="928" spans="1:8" s="2" customFormat="1" ht="16.8" customHeight="1">
      <c r="A928" s="41"/>
      <c r="B928" s="44"/>
      <c r="C928" s="347" t="s">
        <v>4733</v>
      </c>
      <c r="D928" s="41"/>
      <c r="E928" s="41"/>
      <c r="F928" s="41"/>
      <c r="G928" s="41"/>
      <c r="H928" s="44"/>
    </row>
    <row r="929" spans="1:8" s="2" customFormat="1" ht="16.8" customHeight="1">
      <c r="A929" s="41"/>
      <c r="B929" s="44"/>
      <c r="C929" s="345" t="s">
        <v>4412</v>
      </c>
      <c r="D929" s="345" t="s">
        <v>4413</v>
      </c>
      <c r="E929" s="18" t="s">
        <v>269</v>
      </c>
      <c r="F929" s="346">
        <v>18.561</v>
      </c>
      <c r="G929" s="41"/>
      <c r="H929" s="44"/>
    </row>
    <row r="930" spans="1:8" s="2" customFormat="1" ht="16.8" customHeight="1">
      <c r="A930" s="41"/>
      <c r="B930" s="44"/>
      <c r="C930" s="345" t="s">
        <v>4375</v>
      </c>
      <c r="D930" s="345" t="s">
        <v>4376</v>
      </c>
      <c r="E930" s="18" t="s">
        <v>269</v>
      </c>
      <c r="F930" s="346">
        <v>811.884</v>
      </c>
      <c r="G930" s="41"/>
      <c r="H930" s="44"/>
    </row>
    <row r="931" spans="1:8" s="2" customFormat="1" ht="16.8" customHeight="1">
      <c r="A931" s="41"/>
      <c r="B931" s="44"/>
      <c r="C931" s="345" t="s">
        <v>4398</v>
      </c>
      <c r="D931" s="345" t="s">
        <v>4399</v>
      </c>
      <c r="E931" s="18" t="s">
        <v>269</v>
      </c>
      <c r="F931" s="346">
        <v>283.002</v>
      </c>
      <c r="G931" s="41"/>
      <c r="H931" s="44"/>
    </row>
    <row r="932" spans="1:8" s="2" customFormat="1" ht="16.8" customHeight="1">
      <c r="A932" s="41"/>
      <c r="B932" s="44"/>
      <c r="C932" s="345" t="s">
        <v>4383</v>
      </c>
      <c r="D932" s="345" t="s">
        <v>4384</v>
      </c>
      <c r="E932" s="18" t="s">
        <v>269</v>
      </c>
      <c r="F932" s="346">
        <v>297.082</v>
      </c>
      <c r="G932" s="41"/>
      <c r="H932" s="44"/>
    </row>
    <row r="933" spans="1:8" s="2" customFormat="1" ht="16.8" customHeight="1">
      <c r="A933" s="41"/>
      <c r="B933" s="44"/>
      <c r="C933" s="341" t="s">
        <v>348</v>
      </c>
      <c r="D933" s="342" t="s">
        <v>349</v>
      </c>
      <c r="E933" s="343" t="s">
        <v>269</v>
      </c>
      <c r="F933" s="344">
        <v>264.441</v>
      </c>
      <c r="G933" s="41"/>
      <c r="H933" s="44"/>
    </row>
    <row r="934" spans="1:8" s="2" customFormat="1" ht="16.8" customHeight="1">
      <c r="A934" s="41"/>
      <c r="B934" s="44"/>
      <c r="C934" s="347" t="s">
        <v>4733</v>
      </c>
      <c r="D934" s="41"/>
      <c r="E934" s="41"/>
      <c r="F934" s="41"/>
      <c r="G934" s="41"/>
      <c r="H934" s="44"/>
    </row>
    <row r="935" spans="1:8" s="2" customFormat="1" ht="16.8" customHeight="1">
      <c r="A935" s="41"/>
      <c r="B935" s="44"/>
      <c r="C935" s="345" t="s">
        <v>4375</v>
      </c>
      <c r="D935" s="345" t="s">
        <v>4376</v>
      </c>
      <c r="E935" s="18" t="s">
        <v>269</v>
      </c>
      <c r="F935" s="346">
        <v>811.884</v>
      </c>
      <c r="G935" s="41"/>
      <c r="H935" s="44"/>
    </row>
    <row r="936" spans="1:8" s="2" customFormat="1" ht="16.8" customHeight="1">
      <c r="A936" s="41"/>
      <c r="B936" s="44"/>
      <c r="C936" s="345" t="s">
        <v>4391</v>
      </c>
      <c r="D936" s="345" t="s">
        <v>4392</v>
      </c>
      <c r="E936" s="18" t="s">
        <v>269</v>
      </c>
      <c r="F936" s="346">
        <v>793.323</v>
      </c>
      <c r="G936" s="41"/>
      <c r="H936" s="44"/>
    </row>
    <row r="937" spans="1:8" s="2" customFormat="1" ht="16.8" customHeight="1">
      <c r="A937" s="41"/>
      <c r="B937" s="44"/>
      <c r="C937" s="345" t="s">
        <v>4398</v>
      </c>
      <c r="D937" s="345" t="s">
        <v>4399</v>
      </c>
      <c r="E937" s="18" t="s">
        <v>269</v>
      </c>
      <c r="F937" s="346">
        <v>283.002</v>
      </c>
      <c r="G937" s="41"/>
      <c r="H937" s="44"/>
    </row>
    <row r="938" spans="1:8" s="2" customFormat="1" ht="12">
      <c r="A938" s="41"/>
      <c r="B938" s="44"/>
      <c r="C938" s="345" t="s">
        <v>4406</v>
      </c>
      <c r="D938" s="345" t="s">
        <v>4407</v>
      </c>
      <c r="E938" s="18" t="s">
        <v>269</v>
      </c>
      <c r="F938" s="346">
        <v>264.441</v>
      </c>
      <c r="G938" s="41"/>
      <c r="H938" s="44"/>
    </row>
    <row r="939" spans="1:8" s="2" customFormat="1" ht="16.8" customHeight="1">
      <c r="A939" s="41"/>
      <c r="B939" s="44"/>
      <c r="C939" s="345" t="s">
        <v>4383</v>
      </c>
      <c r="D939" s="345" t="s">
        <v>4384</v>
      </c>
      <c r="E939" s="18" t="s">
        <v>269</v>
      </c>
      <c r="F939" s="346">
        <v>297.082</v>
      </c>
      <c r="G939" s="41"/>
      <c r="H939" s="44"/>
    </row>
    <row r="940" spans="1:8" s="2" customFormat="1" ht="16.8" customHeight="1">
      <c r="A940" s="41"/>
      <c r="B940" s="44"/>
      <c r="C940" s="345" t="s">
        <v>4387</v>
      </c>
      <c r="D940" s="345" t="s">
        <v>4388</v>
      </c>
      <c r="E940" s="18" t="s">
        <v>269</v>
      </c>
      <c r="F940" s="346">
        <v>555.396</v>
      </c>
      <c r="G940" s="41"/>
      <c r="H940" s="44"/>
    </row>
    <row r="941" spans="1:8" s="2" customFormat="1" ht="12">
      <c r="A941" s="41"/>
      <c r="B941" s="44"/>
      <c r="C941" s="340" t="s">
        <v>4844</v>
      </c>
      <c r="D941" s="340" t="s">
        <v>150</v>
      </c>
      <c r="E941" s="41"/>
      <c r="F941" s="41"/>
      <c r="G941" s="41"/>
      <c r="H941" s="44"/>
    </row>
    <row r="942" spans="1:8" s="2" customFormat="1" ht="16.8" customHeight="1">
      <c r="A942" s="41"/>
      <c r="B942" s="44"/>
      <c r="C942" s="341" t="s">
        <v>4438</v>
      </c>
      <c r="D942" s="342" t="s">
        <v>4439</v>
      </c>
      <c r="E942" s="343" t="s">
        <v>307</v>
      </c>
      <c r="F942" s="344">
        <v>90</v>
      </c>
      <c r="G942" s="41"/>
      <c r="H942" s="44"/>
    </row>
    <row r="943" spans="1:8" s="2" customFormat="1" ht="16.8" customHeight="1">
      <c r="A943" s="41"/>
      <c r="B943" s="44"/>
      <c r="C943" s="345" t="s">
        <v>4438</v>
      </c>
      <c r="D943" s="345" t="s">
        <v>4486</v>
      </c>
      <c r="E943" s="18" t="s">
        <v>1</v>
      </c>
      <c r="F943" s="346">
        <v>90</v>
      </c>
      <c r="G943" s="41"/>
      <c r="H943" s="44"/>
    </row>
    <row r="944" spans="1:8" s="2" customFormat="1" ht="16.8" customHeight="1">
      <c r="A944" s="41"/>
      <c r="B944" s="44"/>
      <c r="C944" s="347" t="s">
        <v>4733</v>
      </c>
      <c r="D944" s="41"/>
      <c r="E944" s="41"/>
      <c r="F944" s="41"/>
      <c r="G944" s="41"/>
      <c r="H944" s="44"/>
    </row>
    <row r="945" spans="1:8" s="2" customFormat="1" ht="16.8" customHeight="1">
      <c r="A945" s="41"/>
      <c r="B945" s="44"/>
      <c r="C945" s="345" t="s">
        <v>4483</v>
      </c>
      <c r="D945" s="345" t="s">
        <v>4484</v>
      </c>
      <c r="E945" s="18" t="s">
        <v>307</v>
      </c>
      <c r="F945" s="346">
        <v>90</v>
      </c>
      <c r="G945" s="41"/>
      <c r="H945" s="44"/>
    </row>
    <row r="946" spans="1:8" s="2" customFormat="1" ht="16.8" customHeight="1">
      <c r="A946" s="41"/>
      <c r="B946" s="44"/>
      <c r="C946" s="345" t="s">
        <v>4472</v>
      </c>
      <c r="D946" s="345" t="s">
        <v>4473</v>
      </c>
      <c r="E946" s="18" t="s">
        <v>332</v>
      </c>
      <c r="F946" s="346">
        <v>1.26</v>
      </c>
      <c r="G946" s="41"/>
      <c r="H946" s="44"/>
    </row>
    <row r="947" spans="1:8" s="2" customFormat="1" ht="16.8" customHeight="1">
      <c r="A947" s="41"/>
      <c r="B947" s="44"/>
      <c r="C947" s="345" t="s">
        <v>4487</v>
      </c>
      <c r="D947" s="345" t="s">
        <v>4488</v>
      </c>
      <c r="E947" s="18" t="s">
        <v>332</v>
      </c>
      <c r="F947" s="346">
        <v>1.26</v>
      </c>
      <c r="G947" s="41"/>
      <c r="H947" s="44"/>
    </row>
    <row r="948" spans="1:8" s="2" customFormat="1" ht="16.8" customHeight="1">
      <c r="A948" s="41"/>
      <c r="B948" s="44"/>
      <c r="C948" s="341" t="s">
        <v>4746</v>
      </c>
      <c r="D948" s="342" t="s">
        <v>4747</v>
      </c>
      <c r="E948" s="343" t="s">
        <v>269</v>
      </c>
      <c r="F948" s="344">
        <v>60</v>
      </c>
      <c r="G948" s="41"/>
      <c r="H948" s="44"/>
    </row>
    <row r="949" spans="1:8" s="2" customFormat="1" ht="16.8" customHeight="1">
      <c r="A949" s="41"/>
      <c r="B949" s="44"/>
      <c r="C949" s="345" t="s">
        <v>1</v>
      </c>
      <c r="D949" s="345" t="s">
        <v>4748</v>
      </c>
      <c r="E949" s="18" t="s">
        <v>1</v>
      </c>
      <c r="F949" s="346">
        <v>0</v>
      </c>
      <c r="G949" s="41"/>
      <c r="H949" s="44"/>
    </row>
    <row r="950" spans="1:8" s="2" customFormat="1" ht="16.8" customHeight="1">
      <c r="A950" s="41"/>
      <c r="B950" s="44"/>
      <c r="C950" s="345" t="s">
        <v>1</v>
      </c>
      <c r="D950" s="345" t="s">
        <v>4749</v>
      </c>
      <c r="E950" s="18" t="s">
        <v>1</v>
      </c>
      <c r="F950" s="346">
        <v>0</v>
      </c>
      <c r="G950" s="41"/>
      <c r="H950" s="44"/>
    </row>
    <row r="951" spans="1:8" s="2" customFormat="1" ht="16.8" customHeight="1">
      <c r="A951" s="41"/>
      <c r="B951" s="44"/>
      <c r="C951" s="345" t="s">
        <v>1</v>
      </c>
      <c r="D951" s="345" t="s">
        <v>4750</v>
      </c>
      <c r="E951" s="18" t="s">
        <v>1</v>
      </c>
      <c r="F951" s="346">
        <v>0</v>
      </c>
      <c r="G951" s="41"/>
      <c r="H951" s="44"/>
    </row>
    <row r="952" spans="1:8" s="2" customFormat="1" ht="16.8" customHeight="1">
      <c r="A952" s="41"/>
      <c r="B952" s="44"/>
      <c r="C952" s="345" t="s">
        <v>1</v>
      </c>
      <c r="D952" s="345" t="s">
        <v>4751</v>
      </c>
      <c r="E952" s="18" t="s">
        <v>1</v>
      </c>
      <c r="F952" s="346">
        <v>0</v>
      </c>
      <c r="G952" s="41"/>
      <c r="H952" s="44"/>
    </row>
    <row r="953" spans="1:8" s="2" customFormat="1" ht="16.8" customHeight="1">
      <c r="A953" s="41"/>
      <c r="B953" s="44"/>
      <c r="C953" s="345" t="s">
        <v>1</v>
      </c>
      <c r="D953" s="345" t="s">
        <v>4752</v>
      </c>
      <c r="E953" s="18" t="s">
        <v>1</v>
      </c>
      <c r="F953" s="346">
        <v>0</v>
      </c>
      <c r="G953" s="41"/>
      <c r="H953" s="44"/>
    </row>
    <row r="954" spans="1:8" s="2" customFormat="1" ht="16.8" customHeight="1">
      <c r="A954" s="41"/>
      <c r="B954" s="44"/>
      <c r="C954" s="345" t="s">
        <v>1</v>
      </c>
      <c r="D954" s="345" t="s">
        <v>4753</v>
      </c>
      <c r="E954" s="18" t="s">
        <v>1</v>
      </c>
      <c r="F954" s="346">
        <v>0</v>
      </c>
      <c r="G954" s="41"/>
      <c r="H954" s="44"/>
    </row>
    <row r="955" spans="1:8" s="2" customFormat="1" ht="16.8" customHeight="1">
      <c r="A955" s="41"/>
      <c r="B955" s="44"/>
      <c r="C955" s="345" t="s">
        <v>1</v>
      </c>
      <c r="D955" s="345" t="s">
        <v>4754</v>
      </c>
      <c r="E955" s="18" t="s">
        <v>1</v>
      </c>
      <c r="F955" s="346">
        <v>0</v>
      </c>
      <c r="G955" s="41"/>
      <c r="H955" s="44"/>
    </row>
    <row r="956" spans="1:8" s="2" customFormat="1" ht="16.8" customHeight="1">
      <c r="A956" s="41"/>
      <c r="B956" s="44"/>
      <c r="C956" s="345" t="s">
        <v>1</v>
      </c>
      <c r="D956" s="345" t="s">
        <v>4755</v>
      </c>
      <c r="E956" s="18" t="s">
        <v>1</v>
      </c>
      <c r="F956" s="346">
        <v>0</v>
      </c>
      <c r="G956" s="41"/>
      <c r="H956" s="44"/>
    </row>
    <row r="957" spans="1:8" s="2" customFormat="1" ht="16.8" customHeight="1">
      <c r="A957" s="41"/>
      <c r="B957" s="44"/>
      <c r="C957" s="345" t="s">
        <v>1</v>
      </c>
      <c r="D957" s="345" t="s">
        <v>4756</v>
      </c>
      <c r="E957" s="18" t="s">
        <v>1</v>
      </c>
      <c r="F957" s="346">
        <v>0</v>
      </c>
      <c r="G957" s="41"/>
      <c r="H957" s="44"/>
    </row>
    <row r="958" spans="1:8" s="2" customFormat="1" ht="16.8" customHeight="1">
      <c r="A958" s="41"/>
      <c r="B958" s="44"/>
      <c r="C958" s="345" t="s">
        <v>1</v>
      </c>
      <c r="D958" s="345" t="s">
        <v>4757</v>
      </c>
      <c r="E958" s="18" t="s">
        <v>1</v>
      </c>
      <c r="F958" s="346">
        <v>0</v>
      </c>
      <c r="G958" s="41"/>
      <c r="H958" s="44"/>
    </row>
    <row r="959" spans="1:8" s="2" customFormat="1" ht="16.8" customHeight="1">
      <c r="A959" s="41"/>
      <c r="B959" s="44"/>
      <c r="C959" s="345" t="s">
        <v>1</v>
      </c>
      <c r="D959" s="345" t="s">
        <v>4758</v>
      </c>
      <c r="E959" s="18" t="s">
        <v>1</v>
      </c>
      <c r="F959" s="346">
        <v>0</v>
      </c>
      <c r="G959" s="41"/>
      <c r="H959" s="44"/>
    </row>
    <row r="960" spans="1:8" s="2" customFormat="1" ht="16.8" customHeight="1">
      <c r="A960" s="41"/>
      <c r="B960" s="44"/>
      <c r="C960" s="345" t="s">
        <v>4746</v>
      </c>
      <c r="D960" s="345" t="s">
        <v>817</v>
      </c>
      <c r="E960" s="18" t="s">
        <v>1</v>
      </c>
      <c r="F960" s="346">
        <v>60</v>
      </c>
      <c r="G960" s="41"/>
      <c r="H960" s="44"/>
    </row>
    <row r="961" spans="1:8" s="2" customFormat="1" ht="16.8" customHeight="1">
      <c r="A961" s="41"/>
      <c r="B961" s="44"/>
      <c r="C961" s="341" t="s">
        <v>4440</v>
      </c>
      <c r="D961" s="342" t="s">
        <v>4441</v>
      </c>
      <c r="E961" s="343" t="s">
        <v>269</v>
      </c>
      <c r="F961" s="344">
        <v>26.478</v>
      </c>
      <c r="G961" s="41"/>
      <c r="H961" s="44"/>
    </row>
    <row r="962" spans="1:8" s="2" customFormat="1" ht="16.8" customHeight="1">
      <c r="A962" s="41"/>
      <c r="B962" s="44"/>
      <c r="C962" s="345" t="s">
        <v>1</v>
      </c>
      <c r="D962" s="345" t="s">
        <v>4505</v>
      </c>
      <c r="E962" s="18" t="s">
        <v>1</v>
      </c>
      <c r="F962" s="346">
        <v>11.393</v>
      </c>
      <c r="G962" s="41"/>
      <c r="H962" s="44"/>
    </row>
    <row r="963" spans="1:8" s="2" customFormat="1" ht="16.8" customHeight="1">
      <c r="A963" s="41"/>
      <c r="B963" s="44"/>
      <c r="C963" s="345" t="s">
        <v>1</v>
      </c>
      <c r="D963" s="345" t="s">
        <v>4506</v>
      </c>
      <c r="E963" s="18" t="s">
        <v>1</v>
      </c>
      <c r="F963" s="346">
        <v>15.085</v>
      </c>
      <c r="G963" s="41"/>
      <c r="H963" s="44"/>
    </row>
    <row r="964" spans="1:8" s="2" customFormat="1" ht="16.8" customHeight="1">
      <c r="A964" s="41"/>
      <c r="B964" s="44"/>
      <c r="C964" s="345" t="s">
        <v>4440</v>
      </c>
      <c r="D964" s="345" t="s">
        <v>438</v>
      </c>
      <c r="E964" s="18" t="s">
        <v>1</v>
      </c>
      <c r="F964" s="346">
        <v>26.478</v>
      </c>
      <c r="G964" s="41"/>
      <c r="H964" s="44"/>
    </row>
    <row r="965" spans="1:8" s="2" customFormat="1" ht="16.8" customHeight="1">
      <c r="A965" s="41"/>
      <c r="B965" s="44"/>
      <c r="C965" s="347" t="s">
        <v>4733</v>
      </c>
      <c r="D965" s="41"/>
      <c r="E965" s="41"/>
      <c r="F965" s="41"/>
      <c r="G965" s="41"/>
      <c r="H965" s="44"/>
    </row>
    <row r="966" spans="1:8" s="2" customFormat="1" ht="16.8" customHeight="1">
      <c r="A966" s="41"/>
      <c r="B966" s="44"/>
      <c r="C966" s="345" t="s">
        <v>4502</v>
      </c>
      <c r="D966" s="345" t="s">
        <v>4503</v>
      </c>
      <c r="E966" s="18" t="s">
        <v>269</v>
      </c>
      <c r="F966" s="346">
        <v>26.478</v>
      </c>
      <c r="G966" s="41"/>
      <c r="H966" s="44"/>
    </row>
    <row r="967" spans="1:8" s="2" customFormat="1" ht="16.8" customHeight="1">
      <c r="A967" s="41"/>
      <c r="B967" s="44"/>
      <c r="C967" s="345" t="s">
        <v>4460</v>
      </c>
      <c r="D967" s="345" t="s">
        <v>4461</v>
      </c>
      <c r="E967" s="18" t="s">
        <v>269</v>
      </c>
      <c r="F967" s="346">
        <v>30.45</v>
      </c>
      <c r="G967" s="41"/>
      <c r="H967" s="44"/>
    </row>
    <row r="968" spans="1:8" s="2" customFormat="1" ht="16.8" customHeight="1">
      <c r="A968" s="41"/>
      <c r="B968" s="44"/>
      <c r="C968" s="345" t="s">
        <v>4496</v>
      </c>
      <c r="D968" s="345" t="s">
        <v>4497</v>
      </c>
      <c r="E968" s="18" t="s">
        <v>269</v>
      </c>
      <c r="F968" s="346">
        <v>26.478</v>
      </c>
      <c r="G968" s="41"/>
      <c r="H968" s="44"/>
    </row>
    <row r="969" spans="1:8" s="2" customFormat="1" ht="16.8" customHeight="1">
      <c r="A969" s="41"/>
      <c r="B969" s="44"/>
      <c r="C969" s="345" t="s">
        <v>4499</v>
      </c>
      <c r="D969" s="345" t="s">
        <v>4500</v>
      </c>
      <c r="E969" s="18" t="s">
        <v>269</v>
      </c>
      <c r="F969" s="346">
        <v>26.478</v>
      </c>
      <c r="G969" s="41"/>
      <c r="H969" s="44"/>
    </row>
    <row r="970" spans="1:8" s="2" customFormat="1" ht="12">
      <c r="A970" s="41"/>
      <c r="B970" s="44"/>
      <c r="C970" s="340" t="s">
        <v>4845</v>
      </c>
      <c r="D970" s="340" t="s">
        <v>153</v>
      </c>
      <c r="E970" s="41"/>
      <c r="F970" s="41"/>
      <c r="G970" s="41"/>
      <c r="H970" s="44"/>
    </row>
    <row r="971" spans="1:8" s="2" customFormat="1" ht="16.8" customHeight="1">
      <c r="A971" s="41"/>
      <c r="B971" s="44"/>
      <c r="C971" s="341" t="s">
        <v>4511</v>
      </c>
      <c r="D971" s="342" t="s">
        <v>4512</v>
      </c>
      <c r="E971" s="343" t="s">
        <v>269</v>
      </c>
      <c r="F971" s="344">
        <v>6.2</v>
      </c>
      <c r="G971" s="41"/>
      <c r="H971" s="44"/>
    </row>
    <row r="972" spans="1:8" s="2" customFormat="1" ht="16.8" customHeight="1">
      <c r="A972" s="41"/>
      <c r="B972" s="44"/>
      <c r="C972" s="345" t="s">
        <v>4511</v>
      </c>
      <c r="D972" s="345" t="s">
        <v>4561</v>
      </c>
      <c r="E972" s="18" t="s">
        <v>1</v>
      </c>
      <c r="F972" s="346">
        <v>6.2</v>
      </c>
      <c r="G972" s="41"/>
      <c r="H972" s="44"/>
    </row>
    <row r="973" spans="1:8" s="2" customFormat="1" ht="16.8" customHeight="1">
      <c r="A973" s="41"/>
      <c r="B973" s="44"/>
      <c r="C973" s="347" t="s">
        <v>4733</v>
      </c>
      <c r="D973" s="41"/>
      <c r="E973" s="41"/>
      <c r="F973" s="41"/>
      <c r="G973" s="41"/>
      <c r="H973" s="44"/>
    </row>
    <row r="974" spans="1:8" s="2" customFormat="1" ht="16.8" customHeight="1">
      <c r="A974" s="41"/>
      <c r="B974" s="44"/>
      <c r="C974" s="345" t="s">
        <v>4558</v>
      </c>
      <c r="D974" s="345" t="s">
        <v>4559</v>
      </c>
      <c r="E974" s="18" t="s">
        <v>269</v>
      </c>
      <c r="F974" s="346">
        <v>6.2</v>
      </c>
      <c r="G974" s="41"/>
      <c r="H974" s="44"/>
    </row>
    <row r="975" spans="1:8" s="2" customFormat="1" ht="16.8" customHeight="1">
      <c r="A975" s="41"/>
      <c r="B975" s="44"/>
      <c r="C975" s="345" t="s">
        <v>4569</v>
      </c>
      <c r="D975" s="345" t="s">
        <v>4570</v>
      </c>
      <c r="E975" s="18" t="s">
        <v>269</v>
      </c>
      <c r="F975" s="346">
        <v>6.2</v>
      </c>
      <c r="G975" s="41"/>
      <c r="H975" s="44"/>
    </row>
    <row r="976" spans="1:8" s="2" customFormat="1" ht="16.8" customHeight="1">
      <c r="A976" s="41"/>
      <c r="B976" s="44"/>
      <c r="C976" s="345" t="s">
        <v>4575</v>
      </c>
      <c r="D976" s="345" t="s">
        <v>4576</v>
      </c>
      <c r="E976" s="18" t="s">
        <v>269</v>
      </c>
      <c r="F976" s="346">
        <v>6.2</v>
      </c>
      <c r="G976" s="41"/>
      <c r="H976" s="44"/>
    </row>
    <row r="977" spans="1:8" s="2" customFormat="1" ht="16.8" customHeight="1">
      <c r="A977" s="41"/>
      <c r="B977" s="44"/>
      <c r="C977" s="341" t="s">
        <v>4438</v>
      </c>
      <c r="D977" s="342" t="s">
        <v>4510</v>
      </c>
      <c r="E977" s="343" t="s">
        <v>307</v>
      </c>
      <c r="F977" s="344">
        <v>13</v>
      </c>
      <c r="G977" s="41"/>
      <c r="H977" s="44"/>
    </row>
    <row r="978" spans="1:8" s="2" customFormat="1" ht="16.8" customHeight="1">
      <c r="A978" s="41"/>
      <c r="B978" s="44"/>
      <c r="C978" s="345" t="s">
        <v>4438</v>
      </c>
      <c r="D978" s="345" t="s">
        <v>4554</v>
      </c>
      <c r="E978" s="18" t="s">
        <v>1</v>
      </c>
      <c r="F978" s="346">
        <v>13</v>
      </c>
      <c r="G978" s="41"/>
      <c r="H978" s="44"/>
    </row>
    <row r="979" spans="1:8" s="2" customFormat="1" ht="16.8" customHeight="1">
      <c r="A979" s="41"/>
      <c r="B979" s="44"/>
      <c r="C979" s="347" t="s">
        <v>4733</v>
      </c>
      <c r="D979" s="41"/>
      <c r="E979" s="41"/>
      <c r="F979" s="41"/>
      <c r="G979" s="41"/>
      <c r="H979" s="44"/>
    </row>
    <row r="980" spans="1:8" s="2" customFormat="1" ht="16.8" customHeight="1">
      <c r="A980" s="41"/>
      <c r="B980" s="44"/>
      <c r="C980" s="345" t="s">
        <v>4551</v>
      </c>
      <c r="D980" s="345" t="s">
        <v>4552</v>
      </c>
      <c r="E980" s="18" t="s">
        <v>307</v>
      </c>
      <c r="F980" s="346">
        <v>13</v>
      </c>
      <c r="G980" s="41"/>
      <c r="H980" s="44"/>
    </row>
    <row r="981" spans="1:8" s="2" customFormat="1" ht="12">
      <c r="A981" s="41"/>
      <c r="B981" s="44"/>
      <c r="C981" s="345" t="s">
        <v>1441</v>
      </c>
      <c r="D981" s="345" t="s">
        <v>1442</v>
      </c>
      <c r="E981" s="18" t="s">
        <v>332</v>
      </c>
      <c r="F981" s="346">
        <v>0.18</v>
      </c>
      <c r="G981" s="41"/>
      <c r="H981" s="44"/>
    </row>
    <row r="982" spans="1:8" s="2" customFormat="1" ht="16.8" customHeight="1">
      <c r="A982" s="41"/>
      <c r="B982" s="44"/>
      <c r="C982" s="345" t="s">
        <v>4555</v>
      </c>
      <c r="D982" s="345" t="s">
        <v>4556</v>
      </c>
      <c r="E982" s="18" t="s">
        <v>332</v>
      </c>
      <c r="F982" s="346">
        <v>0.13</v>
      </c>
      <c r="G982" s="41"/>
      <c r="H982" s="44"/>
    </row>
    <row r="983" spans="1:8" s="2" customFormat="1" ht="12">
      <c r="A983" s="41"/>
      <c r="B983" s="44"/>
      <c r="C983" s="340" t="s">
        <v>4846</v>
      </c>
      <c r="D983" s="340" t="s">
        <v>156</v>
      </c>
      <c r="E983" s="41"/>
      <c r="F983" s="41"/>
      <c r="G983" s="41"/>
      <c r="H983" s="44"/>
    </row>
    <row r="984" spans="1:8" s="2" customFormat="1" ht="16.8" customHeight="1">
      <c r="A984" s="41"/>
      <c r="B984" s="44"/>
      <c r="C984" s="341" t="s">
        <v>4590</v>
      </c>
      <c r="D984" s="342" t="s">
        <v>4591</v>
      </c>
      <c r="E984" s="343" t="s">
        <v>269</v>
      </c>
      <c r="F984" s="344">
        <v>41.4</v>
      </c>
      <c r="G984" s="41"/>
      <c r="H984" s="44"/>
    </row>
    <row r="985" spans="1:8" s="2" customFormat="1" ht="16.8" customHeight="1">
      <c r="A985" s="41"/>
      <c r="B985" s="44"/>
      <c r="C985" s="345" t="s">
        <v>1</v>
      </c>
      <c r="D985" s="345" t="s">
        <v>4598</v>
      </c>
      <c r="E985" s="18" t="s">
        <v>1</v>
      </c>
      <c r="F985" s="346">
        <v>0</v>
      </c>
      <c r="G985" s="41"/>
      <c r="H985" s="44"/>
    </row>
    <row r="986" spans="1:8" s="2" customFormat="1" ht="16.8" customHeight="1">
      <c r="A986" s="41"/>
      <c r="B986" s="44"/>
      <c r="C986" s="345" t="s">
        <v>1</v>
      </c>
      <c r="D986" s="345" t="s">
        <v>4600</v>
      </c>
      <c r="E986" s="18" t="s">
        <v>1</v>
      </c>
      <c r="F986" s="346">
        <v>0</v>
      </c>
      <c r="G986" s="41"/>
      <c r="H986" s="44"/>
    </row>
    <row r="987" spans="1:8" s="2" customFormat="1" ht="16.8" customHeight="1">
      <c r="A987" s="41"/>
      <c r="B987" s="44"/>
      <c r="C987" s="345" t="s">
        <v>1</v>
      </c>
      <c r="D987" s="345" t="s">
        <v>4607</v>
      </c>
      <c r="E987" s="18" t="s">
        <v>1</v>
      </c>
      <c r="F987" s="346">
        <v>13.2</v>
      </c>
      <c r="G987" s="41"/>
      <c r="H987" s="44"/>
    </row>
    <row r="988" spans="1:8" s="2" customFormat="1" ht="16.8" customHeight="1">
      <c r="A988" s="41"/>
      <c r="B988" s="44"/>
      <c r="C988" s="345" t="s">
        <v>1</v>
      </c>
      <c r="D988" s="345" t="s">
        <v>4602</v>
      </c>
      <c r="E988" s="18" t="s">
        <v>1</v>
      </c>
      <c r="F988" s="346">
        <v>0</v>
      </c>
      <c r="G988" s="41"/>
      <c r="H988" s="44"/>
    </row>
    <row r="989" spans="1:8" s="2" customFormat="1" ht="16.8" customHeight="1">
      <c r="A989" s="41"/>
      <c r="B989" s="44"/>
      <c r="C989" s="345" t="s">
        <v>1</v>
      </c>
      <c r="D989" s="345" t="s">
        <v>4608</v>
      </c>
      <c r="E989" s="18" t="s">
        <v>1</v>
      </c>
      <c r="F989" s="346">
        <v>16.2</v>
      </c>
      <c r="G989" s="41"/>
      <c r="H989" s="44"/>
    </row>
    <row r="990" spans="1:8" s="2" customFormat="1" ht="16.8" customHeight="1">
      <c r="A990" s="41"/>
      <c r="B990" s="44"/>
      <c r="C990" s="345" t="s">
        <v>1</v>
      </c>
      <c r="D990" s="345" t="s">
        <v>4604</v>
      </c>
      <c r="E990" s="18" t="s">
        <v>1</v>
      </c>
      <c r="F990" s="346">
        <v>0</v>
      </c>
      <c r="G990" s="41"/>
      <c r="H990" s="44"/>
    </row>
    <row r="991" spans="1:8" s="2" customFormat="1" ht="16.8" customHeight="1">
      <c r="A991" s="41"/>
      <c r="B991" s="44"/>
      <c r="C991" s="345" t="s">
        <v>1</v>
      </c>
      <c r="D991" s="345" t="s">
        <v>4609</v>
      </c>
      <c r="E991" s="18" t="s">
        <v>1</v>
      </c>
      <c r="F991" s="346">
        <v>12</v>
      </c>
      <c r="G991" s="41"/>
      <c r="H991" s="44"/>
    </row>
    <row r="992" spans="1:8" s="2" customFormat="1" ht="16.8" customHeight="1">
      <c r="A992" s="41"/>
      <c r="B992" s="44"/>
      <c r="C992" s="345" t="s">
        <v>4590</v>
      </c>
      <c r="D992" s="345" t="s">
        <v>438</v>
      </c>
      <c r="E992" s="18" t="s">
        <v>1</v>
      </c>
      <c r="F992" s="346">
        <v>41.4</v>
      </c>
      <c r="G992" s="41"/>
      <c r="H992" s="44"/>
    </row>
    <row r="993" spans="1:8" s="2" customFormat="1" ht="16.8" customHeight="1">
      <c r="A993" s="41"/>
      <c r="B993" s="44"/>
      <c r="C993" s="347" t="s">
        <v>4733</v>
      </c>
      <c r="D993" s="41"/>
      <c r="E993" s="41"/>
      <c r="F993" s="41"/>
      <c r="G993" s="41"/>
      <c r="H993" s="44"/>
    </row>
    <row r="994" spans="1:8" s="2" customFormat="1" ht="16.8" customHeight="1">
      <c r="A994" s="41"/>
      <c r="B994" s="44"/>
      <c r="C994" s="345" t="s">
        <v>566</v>
      </c>
      <c r="D994" s="345" t="s">
        <v>567</v>
      </c>
      <c r="E994" s="18" t="s">
        <v>269</v>
      </c>
      <c r="F994" s="346">
        <v>41.4</v>
      </c>
      <c r="G994" s="41"/>
      <c r="H994" s="44"/>
    </row>
    <row r="995" spans="1:8" s="2" customFormat="1" ht="16.8" customHeight="1">
      <c r="A995" s="41"/>
      <c r="B995" s="44"/>
      <c r="C995" s="345" t="s">
        <v>571</v>
      </c>
      <c r="D995" s="345" t="s">
        <v>572</v>
      </c>
      <c r="E995" s="18" t="s">
        <v>269</v>
      </c>
      <c r="F995" s="346">
        <v>41.4</v>
      </c>
      <c r="G995" s="41"/>
      <c r="H995" s="44"/>
    </row>
    <row r="996" spans="1:8" s="2" customFormat="1" ht="16.8" customHeight="1">
      <c r="A996" s="41"/>
      <c r="B996" s="44"/>
      <c r="C996" s="345" t="s">
        <v>4619</v>
      </c>
      <c r="D996" s="345" t="s">
        <v>4620</v>
      </c>
      <c r="E996" s="18" t="s">
        <v>269</v>
      </c>
      <c r="F996" s="346">
        <v>41.4</v>
      </c>
      <c r="G996" s="41"/>
      <c r="H996" s="44"/>
    </row>
    <row r="997" spans="1:8" s="2" customFormat="1" ht="16.8" customHeight="1">
      <c r="A997" s="41"/>
      <c r="B997" s="44"/>
      <c r="C997" s="345" t="s">
        <v>1119</v>
      </c>
      <c r="D997" s="345" t="s">
        <v>1120</v>
      </c>
      <c r="E997" s="18" t="s">
        <v>269</v>
      </c>
      <c r="F997" s="346">
        <v>41.4</v>
      </c>
      <c r="G997" s="41"/>
      <c r="H997" s="44"/>
    </row>
    <row r="998" spans="1:8" s="2" customFormat="1" ht="16.8" customHeight="1">
      <c r="A998" s="41"/>
      <c r="B998" s="44"/>
      <c r="C998" s="345" t="s">
        <v>1114</v>
      </c>
      <c r="D998" s="345" t="s">
        <v>1115</v>
      </c>
      <c r="E998" s="18" t="s">
        <v>507</v>
      </c>
      <c r="F998" s="346">
        <v>0.019</v>
      </c>
      <c r="G998" s="41"/>
      <c r="H998" s="44"/>
    </row>
    <row r="999" spans="1:8" s="2" customFormat="1" ht="16.8" customHeight="1">
      <c r="A999" s="41"/>
      <c r="B999" s="44"/>
      <c r="C999" s="341" t="s">
        <v>302</v>
      </c>
      <c r="D999" s="342" t="s">
        <v>303</v>
      </c>
      <c r="E999" s="343" t="s">
        <v>269</v>
      </c>
      <c r="F999" s="344">
        <v>41.4</v>
      </c>
      <c r="G999" s="41"/>
      <c r="H999" s="44"/>
    </row>
    <row r="1000" spans="1:8" s="2" customFormat="1" ht="16.8" customHeight="1">
      <c r="A1000" s="41"/>
      <c r="B1000" s="44"/>
      <c r="C1000" s="345" t="s">
        <v>1</v>
      </c>
      <c r="D1000" s="345" t="s">
        <v>4590</v>
      </c>
      <c r="E1000" s="18" t="s">
        <v>1</v>
      </c>
      <c r="F1000" s="346">
        <v>41.4</v>
      </c>
      <c r="G1000" s="41"/>
      <c r="H1000" s="44"/>
    </row>
    <row r="1001" spans="1:8" s="2" customFormat="1" ht="16.8" customHeight="1">
      <c r="A1001" s="41"/>
      <c r="B1001" s="44"/>
      <c r="C1001" s="345" t="s">
        <v>302</v>
      </c>
      <c r="D1001" s="345" t="s">
        <v>438</v>
      </c>
      <c r="E1001" s="18" t="s">
        <v>1</v>
      </c>
      <c r="F1001" s="346">
        <v>41.4</v>
      </c>
      <c r="G1001" s="41"/>
      <c r="H1001" s="44"/>
    </row>
    <row r="1002" spans="1:8" s="2" customFormat="1" ht="16.8" customHeight="1">
      <c r="A1002" s="41"/>
      <c r="B1002" s="44"/>
      <c r="C1002" s="347" t="s">
        <v>4733</v>
      </c>
      <c r="D1002" s="41"/>
      <c r="E1002" s="41"/>
      <c r="F1002" s="41"/>
      <c r="G1002" s="41"/>
      <c r="H1002" s="44"/>
    </row>
    <row r="1003" spans="1:8" s="2" customFormat="1" ht="16.8" customHeight="1">
      <c r="A1003" s="41"/>
      <c r="B1003" s="44"/>
      <c r="C1003" s="345" t="s">
        <v>1119</v>
      </c>
      <c r="D1003" s="345" t="s">
        <v>1120</v>
      </c>
      <c r="E1003" s="18" t="s">
        <v>269</v>
      </c>
      <c r="F1003" s="346">
        <v>41.4</v>
      </c>
      <c r="G1003" s="41"/>
      <c r="H1003" s="44"/>
    </row>
    <row r="1004" spans="1:8" s="2" customFormat="1" ht="16.8" customHeight="1">
      <c r="A1004" s="41"/>
      <c r="B1004" s="44"/>
      <c r="C1004" s="345" t="s">
        <v>1142</v>
      </c>
      <c r="D1004" s="345" t="s">
        <v>1143</v>
      </c>
      <c r="E1004" s="18" t="s">
        <v>269</v>
      </c>
      <c r="F1004" s="346">
        <v>82.8</v>
      </c>
      <c r="G1004" s="41"/>
      <c r="H1004" s="44"/>
    </row>
    <row r="1005" spans="1:8" s="2" customFormat="1" ht="16.8" customHeight="1">
      <c r="A1005" s="41"/>
      <c r="B1005" s="44"/>
      <c r="C1005" s="345" t="s">
        <v>1137</v>
      </c>
      <c r="D1005" s="345" t="s">
        <v>1138</v>
      </c>
      <c r="E1005" s="18" t="s">
        <v>269</v>
      </c>
      <c r="F1005" s="346">
        <v>168.912</v>
      </c>
      <c r="G1005" s="41"/>
      <c r="H1005" s="44"/>
    </row>
    <row r="1006" spans="1:8" s="2" customFormat="1" ht="16.8" customHeight="1">
      <c r="A1006" s="41"/>
      <c r="B1006" s="44"/>
      <c r="C1006" s="341" t="s">
        <v>4593</v>
      </c>
      <c r="D1006" s="342" t="s">
        <v>4594</v>
      </c>
      <c r="E1006" s="343" t="s">
        <v>307</v>
      </c>
      <c r="F1006" s="344">
        <v>1852.444</v>
      </c>
      <c r="G1006" s="41"/>
      <c r="H1006" s="44"/>
    </row>
    <row r="1007" spans="1:8" s="2" customFormat="1" ht="16.8" customHeight="1">
      <c r="A1007" s="41"/>
      <c r="B1007" s="44"/>
      <c r="C1007" s="345" t="s">
        <v>1</v>
      </c>
      <c r="D1007" s="345" t="s">
        <v>4650</v>
      </c>
      <c r="E1007" s="18" t="s">
        <v>1</v>
      </c>
      <c r="F1007" s="346">
        <v>0</v>
      </c>
      <c r="G1007" s="41"/>
      <c r="H1007" s="44"/>
    </row>
    <row r="1008" spans="1:8" s="2" customFormat="1" ht="16.8" customHeight="1">
      <c r="A1008" s="41"/>
      <c r="B1008" s="44"/>
      <c r="C1008" s="345" t="s">
        <v>1</v>
      </c>
      <c r="D1008" s="345" t="s">
        <v>4651</v>
      </c>
      <c r="E1008" s="18" t="s">
        <v>1</v>
      </c>
      <c r="F1008" s="346">
        <v>0</v>
      </c>
      <c r="G1008" s="41"/>
      <c r="H1008" s="44"/>
    </row>
    <row r="1009" spans="1:8" s="2" customFormat="1" ht="16.8" customHeight="1">
      <c r="A1009" s="41"/>
      <c r="B1009" s="44"/>
      <c r="C1009" s="345" t="s">
        <v>1</v>
      </c>
      <c r="D1009" s="345" t="s">
        <v>4652</v>
      </c>
      <c r="E1009" s="18" t="s">
        <v>1</v>
      </c>
      <c r="F1009" s="346">
        <v>1148.4</v>
      </c>
      <c r="G1009" s="41"/>
      <c r="H1009" s="44"/>
    </row>
    <row r="1010" spans="1:8" s="2" customFormat="1" ht="16.8" customHeight="1">
      <c r="A1010" s="41"/>
      <c r="B1010" s="44"/>
      <c r="C1010" s="345" t="s">
        <v>1</v>
      </c>
      <c r="D1010" s="345" t="s">
        <v>4653</v>
      </c>
      <c r="E1010" s="18" t="s">
        <v>1</v>
      </c>
      <c r="F1010" s="346">
        <v>126.2</v>
      </c>
      <c r="G1010" s="41"/>
      <c r="H1010" s="44"/>
    </row>
    <row r="1011" spans="1:8" s="2" customFormat="1" ht="16.8" customHeight="1">
      <c r="A1011" s="41"/>
      <c r="B1011" s="44"/>
      <c r="C1011" s="345" t="s">
        <v>1</v>
      </c>
      <c r="D1011" s="345" t="s">
        <v>4654</v>
      </c>
      <c r="E1011" s="18" t="s">
        <v>1</v>
      </c>
      <c r="F1011" s="346">
        <v>0</v>
      </c>
      <c r="G1011" s="41"/>
      <c r="H1011" s="44"/>
    </row>
    <row r="1012" spans="1:8" s="2" customFormat="1" ht="16.8" customHeight="1">
      <c r="A1012" s="41"/>
      <c r="B1012" s="44"/>
      <c r="C1012" s="345" t="s">
        <v>1</v>
      </c>
      <c r="D1012" s="345" t="s">
        <v>4655</v>
      </c>
      <c r="E1012" s="18" t="s">
        <v>1</v>
      </c>
      <c r="F1012" s="346">
        <v>538.313</v>
      </c>
      <c r="G1012" s="41"/>
      <c r="H1012" s="44"/>
    </row>
    <row r="1013" spans="1:8" s="2" customFormat="1" ht="16.8" customHeight="1">
      <c r="A1013" s="41"/>
      <c r="B1013" s="44"/>
      <c r="C1013" s="345" t="s">
        <v>1</v>
      </c>
      <c r="D1013" s="345" t="s">
        <v>4656</v>
      </c>
      <c r="E1013" s="18" t="s">
        <v>1</v>
      </c>
      <c r="F1013" s="346">
        <v>39.531</v>
      </c>
      <c r="G1013" s="41"/>
      <c r="H1013" s="44"/>
    </row>
    <row r="1014" spans="1:8" s="2" customFormat="1" ht="16.8" customHeight="1">
      <c r="A1014" s="41"/>
      <c r="B1014" s="44"/>
      <c r="C1014" s="345" t="s">
        <v>4593</v>
      </c>
      <c r="D1014" s="345" t="s">
        <v>438</v>
      </c>
      <c r="E1014" s="18" t="s">
        <v>1</v>
      </c>
      <c r="F1014" s="346">
        <v>1852.444</v>
      </c>
      <c r="G1014" s="41"/>
      <c r="H1014" s="44"/>
    </row>
    <row r="1015" spans="1:8" s="2" customFormat="1" ht="16.8" customHeight="1">
      <c r="A1015" s="41"/>
      <c r="B1015" s="44"/>
      <c r="C1015" s="347" t="s">
        <v>4733</v>
      </c>
      <c r="D1015" s="41"/>
      <c r="E1015" s="41"/>
      <c r="F1015" s="41"/>
      <c r="G1015" s="41"/>
      <c r="H1015" s="44"/>
    </row>
    <row r="1016" spans="1:8" s="2" customFormat="1" ht="16.8" customHeight="1">
      <c r="A1016" s="41"/>
      <c r="B1016" s="44"/>
      <c r="C1016" s="345" t="s">
        <v>4647</v>
      </c>
      <c r="D1016" s="345" t="s">
        <v>4648</v>
      </c>
      <c r="E1016" s="18" t="s">
        <v>307</v>
      </c>
      <c r="F1016" s="346">
        <v>1852.444</v>
      </c>
      <c r="G1016" s="41"/>
      <c r="H1016" s="44"/>
    </row>
    <row r="1017" spans="1:8" s="2" customFormat="1" ht="12">
      <c r="A1017" s="41"/>
      <c r="B1017" s="44"/>
      <c r="C1017" s="345" t="s">
        <v>4643</v>
      </c>
      <c r="D1017" s="345" t="s">
        <v>4644</v>
      </c>
      <c r="E1017" s="18" t="s">
        <v>332</v>
      </c>
      <c r="F1017" s="346">
        <v>4.446</v>
      </c>
      <c r="G1017" s="41"/>
      <c r="H1017" s="44"/>
    </row>
    <row r="1018" spans="1:8" s="2" customFormat="1" ht="16.8" customHeight="1">
      <c r="A1018" s="41"/>
      <c r="B1018" s="44"/>
      <c r="C1018" s="345" t="s">
        <v>4657</v>
      </c>
      <c r="D1018" s="345" t="s">
        <v>4658</v>
      </c>
      <c r="E1018" s="18" t="s">
        <v>332</v>
      </c>
      <c r="F1018" s="346">
        <v>4.446</v>
      </c>
      <c r="G1018" s="41"/>
      <c r="H1018" s="44"/>
    </row>
    <row r="1019" spans="1:8" s="2" customFormat="1" ht="16.8" customHeight="1">
      <c r="A1019" s="41"/>
      <c r="B1019" s="44"/>
      <c r="C1019" s="341" t="s">
        <v>4847</v>
      </c>
      <c r="D1019" s="342" t="s">
        <v>4848</v>
      </c>
      <c r="E1019" s="343" t="s">
        <v>1220</v>
      </c>
      <c r="F1019" s="344">
        <v>390</v>
      </c>
      <c r="G1019" s="41"/>
      <c r="H1019" s="44"/>
    </row>
    <row r="1020" spans="1:8" s="2" customFormat="1" ht="16.8" customHeight="1">
      <c r="A1020" s="41"/>
      <c r="B1020" s="44"/>
      <c r="C1020" s="345" t="s">
        <v>1</v>
      </c>
      <c r="D1020" s="345" t="s">
        <v>4849</v>
      </c>
      <c r="E1020" s="18" t="s">
        <v>1</v>
      </c>
      <c r="F1020" s="346">
        <v>0</v>
      </c>
      <c r="G1020" s="41"/>
      <c r="H1020" s="44"/>
    </row>
    <row r="1021" spans="1:8" s="2" customFormat="1" ht="16.8" customHeight="1">
      <c r="A1021" s="41"/>
      <c r="B1021" s="44"/>
      <c r="C1021" s="345" t="s">
        <v>1</v>
      </c>
      <c r="D1021" s="345" t="s">
        <v>4850</v>
      </c>
      <c r="E1021" s="18" t="s">
        <v>1</v>
      </c>
      <c r="F1021" s="346">
        <v>364</v>
      </c>
      <c r="G1021" s="41"/>
      <c r="H1021" s="44"/>
    </row>
    <row r="1022" spans="1:8" s="2" customFormat="1" ht="16.8" customHeight="1">
      <c r="A1022" s="41"/>
      <c r="B1022" s="44"/>
      <c r="C1022" s="345" t="s">
        <v>1</v>
      </c>
      <c r="D1022" s="345" t="s">
        <v>4851</v>
      </c>
      <c r="E1022" s="18" t="s">
        <v>1</v>
      </c>
      <c r="F1022" s="346">
        <v>26</v>
      </c>
      <c r="G1022" s="41"/>
      <c r="H1022" s="44"/>
    </row>
    <row r="1023" spans="1:8" s="2" customFormat="1" ht="16.8" customHeight="1">
      <c r="A1023" s="41"/>
      <c r="B1023" s="44"/>
      <c r="C1023" s="345" t="s">
        <v>4847</v>
      </c>
      <c r="D1023" s="345" t="s">
        <v>438</v>
      </c>
      <c r="E1023" s="18" t="s">
        <v>1</v>
      </c>
      <c r="F1023" s="346">
        <v>390</v>
      </c>
      <c r="G1023" s="41"/>
      <c r="H1023" s="44"/>
    </row>
    <row r="1024" spans="1:8" s="2" customFormat="1" ht="7.4" customHeight="1">
      <c r="A1024" s="41"/>
      <c r="B1024" s="197"/>
      <c r="C1024" s="198"/>
      <c r="D1024" s="198"/>
      <c r="E1024" s="198"/>
      <c r="F1024" s="198"/>
      <c r="G1024" s="198"/>
      <c r="H1024" s="44"/>
    </row>
    <row r="1025" spans="1:8" s="2" customFormat="1" ht="12">
      <c r="A1025" s="41"/>
      <c r="B1025" s="41"/>
      <c r="C1025" s="41"/>
      <c r="D1025" s="41"/>
      <c r="E1025" s="41"/>
      <c r="F1025" s="41"/>
      <c r="G1025" s="41"/>
      <c r="H1025" s="41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106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</row>
    <row r="4" spans="2:4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175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176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6. 9. 2021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177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J108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ROUND((SUM(BE108:BE115)+SUM(BE139:BE162)),2)</f>
        <v>0</v>
      </c>
      <c r="G39" s="41"/>
      <c r="H39" s="41"/>
      <c r="I39" s="182">
        <v>0.21</v>
      </c>
      <c r="J39" s="181">
        <f>ROUND(((SUM(BE108:BE115)+SUM(BE139:BE162))*I39),2)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ROUND((SUM(BF108:BF115)+SUM(BF139:BF162)),2)</f>
        <v>0</v>
      </c>
      <c r="G40" s="41"/>
      <c r="H40" s="41"/>
      <c r="I40" s="182">
        <v>0.15</v>
      </c>
      <c r="J40" s="181">
        <f>ROUND(((SUM(BF108:BF115)+SUM(BF139:BF162))*I40),2)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ROUND((SUM(BG108:BG115)+SUM(BG139:BG162)),2)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ROUND((SUM(BH108:BH115)+SUM(BH139:BH162)),2)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ROUND((SUM(BI108:BI115)+SUM(BI139:BI162)),2)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175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222/2021/KCvrn - VRN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6. 9. 2021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J139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184</v>
      </c>
      <c r="E101" s="209"/>
      <c r="F101" s="209"/>
      <c r="G101" s="209"/>
      <c r="H101" s="209"/>
      <c r="I101" s="209"/>
      <c r="J101" s="210">
        <f>J140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185</v>
      </c>
      <c r="E102" s="214"/>
      <c r="F102" s="214"/>
      <c r="G102" s="214"/>
      <c r="H102" s="214"/>
      <c r="I102" s="214"/>
      <c r="J102" s="215">
        <f>J141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186</v>
      </c>
      <c r="E103" s="214"/>
      <c r="F103" s="214"/>
      <c r="G103" s="214"/>
      <c r="H103" s="214"/>
      <c r="I103" s="214"/>
      <c r="J103" s="215">
        <f>J146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2"/>
      <c r="C104" s="135"/>
      <c r="D104" s="213" t="s">
        <v>187</v>
      </c>
      <c r="E104" s="214"/>
      <c r="F104" s="214"/>
      <c r="G104" s="214"/>
      <c r="H104" s="214"/>
      <c r="I104" s="214"/>
      <c r="J104" s="215">
        <f>J158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2"/>
      <c r="C105" s="135"/>
      <c r="D105" s="213" t="s">
        <v>188</v>
      </c>
      <c r="E105" s="214"/>
      <c r="F105" s="214"/>
      <c r="G105" s="214"/>
      <c r="H105" s="214"/>
      <c r="I105" s="214"/>
      <c r="J105" s="215">
        <f>J161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4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66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1" s="2" customFormat="1" ht="6.95" customHeight="1">
      <c r="A107" s="41"/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66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31" s="2" customFormat="1" ht="29.25" customHeight="1">
      <c r="A108" s="41"/>
      <c r="B108" s="42"/>
      <c r="C108" s="205" t="s">
        <v>189</v>
      </c>
      <c r="D108" s="43"/>
      <c r="E108" s="43"/>
      <c r="F108" s="43"/>
      <c r="G108" s="43"/>
      <c r="H108" s="43"/>
      <c r="I108" s="43"/>
      <c r="J108" s="217">
        <f>ROUND(J109+J110+J111+J112+J113+J114,2)</f>
        <v>0</v>
      </c>
      <c r="K108" s="43"/>
      <c r="L108" s="66"/>
      <c r="N108" s="218" t="s">
        <v>45</v>
      </c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</row>
    <row r="109" spans="1:65" s="2" customFormat="1" ht="18" customHeight="1">
      <c r="A109" s="41"/>
      <c r="B109" s="42"/>
      <c r="C109" s="43"/>
      <c r="D109" s="156" t="s">
        <v>190</v>
      </c>
      <c r="E109" s="151"/>
      <c r="F109" s="151"/>
      <c r="G109" s="43"/>
      <c r="H109" s="43"/>
      <c r="I109" s="43"/>
      <c r="J109" s="152">
        <v>0</v>
      </c>
      <c r="K109" s="43"/>
      <c r="L109" s="219"/>
      <c r="M109" s="220"/>
      <c r="N109" s="221" t="s">
        <v>46</v>
      </c>
      <c r="O109" s="220"/>
      <c r="P109" s="220"/>
      <c r="Q109" s="220"/>
      <c r="R109" s="220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3" t="s">
        <v>104</v>
      </c>
      <c r="AZ109" s="220"/>
      <c r="BA109" s="220"/>
      <c r="BB109" s="220"/>
      <c r="BC109" s="220"/>
      <c r="BD109" s="220"/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223" t="s">
        <v>87</v>
      </c>
      <c r="BK109" s="220"/>
      <c r="BL109" s="220"/>
      <c r="BM109" s="220"/>
    </row>
    <row r="110" spans="1:65" s="2" customFormat="1" ht="18" customHeight="1">
      <c r="A110" s="41"/>
      <c r="B110" s="42"/>
      <c r="C110" s="43"/>
      <c r="D110" s="156" t="s">
        <v>191</v>
      </c>
      <c r="E110" s="151"/>
      <c r="F110" s="151"/>
      <c r="G110" s="43"/>
      <c r="H110" s="43"/>
      <c r="I110" s="43"/>
      <c r="J110" s="152">
        <v>0</v>
      </c>
      <c r="K110" s="43"/>
      <c r="L110" s="219"/>
      <c r="M110" s="220"/>
      <c r="N110" s="221" t="s">
        <v>46</v>
      </c>
      <c r="O110" s="220"/>
      <c r="P110" s="220"/>
      <c r="Q110" s="220"/>
      <c r="R110" s="220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3" t="s">
        <v>104</v>
      </c>
      <c r="AZ110" s="220"/>
      <c r="BA110" s="220"/>
      <c r="BB110" s="220"/>
      <c r="BC110" s="220"/>
      <c r="BD110" s="220"/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23" t="s">
        <v>87</v>
      </c>
      <c r="BK110" s="220"/>
      <c r="BL110" s="220"/>
      <c r="BM110" s="220"/>
    </row>
    <row r="111" spans="1:65" s="2" customFormat="1" ht="18" customHeight="1">
      <c r="A111" s="41"/>
      <c r="B111" s="42"/>
      <c r="C111" s="43"/>
      <c r="D111" s="156" t="s">
        <v>192</v>
      </c>
      <c r="E111" s="151"/>
      <c r="F111" s="151"/>
      <c r="G111" s="43"/>
      <c r="H111" s="43"/>
      <c r="I111" s="43"/>
      <c r="J111" s="152">
        <v>0</v>
      </c>
      <c r="K111" s="43"/>
      <c r="L111" s="219"/>
      <c r="M111" s="220"/>
      <c r="N111" s="221" t="s">
        <v>46</v>
      </c>
      <c r="O111" s="220"/>
      <c r="P111" s="220"/>
      <c r="Q111" s="220"/>
      <c r="R111" s="220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3" t="s">
        <v>104</v>
      </c>
      <c r="AZ111" s="220"/>
      <c r="BA111" s="220"/>
      <c r="BB111" s="220"/>
      <c r="BC111" s="220"/>
      <c r="BD111" s="220"/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223" t="s">
        <v>87</v>
      </c>
      <c r="BK111" s="220"/>
      <c r="BL111" s="220"/>
      <c r="BM111" s="220"/>
    </row>
    <row r="112" spans="1:65" s="2" customFormat="1" ht="18" customHeight="1">
      <c r="A112" s="41"/>
      <c r="B112" s="42"/>
      <c r="C112" s="43"/>
      <c r="D112" s="156" t="s">
        <v>193</v>
      </c>
      <c r="E112" s="151"/>
      <c r="F112" s="151"/>
      <c r="G112" s="43"/>
      <c r="H112" s="43"/>
      <c r="I112" s="43"/>
      <c r="J112" s="152">
        <v>0</v>
      </c>
      <c r="K112" s="43"/>
      <c r="L112" s="219"/>
      <c r="M112" s="220"/>
      <c r="N112" s="221" t="s">
        <v>46</v>
      </c>
      <c r="O112" s="220"/>
      <c r="P112" s="220"/>
      <c r="Q112" s="220"/>
      <c r="R112" s="220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3" t="s">
        <v>104</v>
      </c>
      <c r="AZ112" s="220"/>
      <c r="BA112" s="220"/>
      <c r="BB112" s="220"/>
      <c r="BC112" s="220"/>
      <c r="BD112" s="220"/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223" t="s">
        <v>87</v>
      </c>
      <c r="BK112" s="220"/>
      <c r="BL112" s="220"/>
      <c r="BM112" s="220"/>
    </row>
    <row r="113" spans="1:65" s="2" customFormat="1" ht="18" customHeight="1">
      <c r="A113" s="41"/>
      <c r="B113" s="42"/>
      <c r="C113" s="43"/>
      <c r="D113" s="156" t="s">
        <v>194</v>
      </c>
      <c r="E113" s="151"/>
      <c r="F113" s="151"/>
      <c r="G113" s="43"/>
      <c r="H113" s="43"/>
      <c r="I113" s="43"/>
      <c r="J113" s="152">
        <v>0</v>
      </c>
      <c r="K113" s="43"/>
      <c r="L113" s="219"/>
      <c r="M113" s="220"/>
      <c r="N113" s="221" t="s">
        <v>46</v>
      </c>
      <c r="O113" s="220"/>
      <c r="P113" s="220"/>
      <c r="Q113" s="220"/>
      <c r="R113" s="220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3" t="s">
        <v>104</v>
      </c>
      <c r="AZ113" s="220"/>
      <c r="BA113" s="220"/>
      <c r="BB113" s="220"/>
      <c r="BC113" s="220"/>
      <c r="BD113" s="220"/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223" t="s">
        <v>87</v>
      </c>
      <c r="BK113" s="220"/>
      <c r="BL113" s="220"/>
      <c r="BM113" s="220"/>
    </row>
    <row r="114" spans="1:65" s="2" customFormat="1" ht="18" customHeight="1">
      <c r="A114" s="41"/>
      <c r="B114" s="42"/>
      <c r="C114" s="43"/>
      <c r="D114" s="151" t="s">
        <v>195</v>
      </c>
      <c r="E114" s="43"/>
      <c r="F114" s="43"/>
      <c r="G114" s="43"/>
      <c r="H114" s="43"/>
      <c r="I114" s="43"/>
      <c r="J114" s="152">
        <f>ROUND(J34*T114,2)</f>
        <v>0</v>
      </c>
      <c r="K114" s="43"/>
      <c r="L114" s="219"/>
      <c r="M114" s="220"/>
      <c r="N114" s="221" t="s">
        <v>46</v>
      </c>
      <c r="O114" s="220"/>
      <c r="P114" s="220"/>
      <c r="Q114" s="220"/>
      <c r="R114" s="220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0"/>
      <c r="AG114" s="220"/>
      <c r="AH114" s="220"/>
      <c r="AI114" s="220"/>
      <c r="AJ114" s="220"/>
      <c r="AK114" s="220"/>
      <c r="AL114" s="220"/>
      <c r="AM114" s="220"/>
      <c r="AN114" s="220"/>
      <c r="AO114" s="220"/>
      <c r="AP114" s="220"/>
      <c r="AQ114" s="220"/>
      <c r="AR114" s="220"/>
      <c r="AS114" s="220"/>
      <c r="AT114" s="220"/>
      <c r="AU114" s="220"/>
      <c r="AV114" s="220"/>
      <c r="AW114" s="220"/>
      <c r="AX114" s="220"/>
      <c r="AY114" s="223" t="s">
        <v>196</v>
      </c>
      <c r="AZ114" s="220"/>
      <c r="BA114" s="220"/>
      <c r="BB114" s="220"/>
      <c r="BC114" s="220"/>
      <c r="BD114" s="220"/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223" t="s">
        <v>87</v>
      </c>
      <c r="BK114" s="220"/>
      <c r="BL114" s="220"/>
      <c r="BM114" s="220"/>
    </row>
    <row r="115" spans="1:31" s="2" customFormat="1" ht="12">
      <c r="A115" s="41"/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29.25" customHeight="1">
      <c r="A116" s="41"/>
      <c r="B116" s="42"/>
      <c r="C116" s="159" t="s">
        <v>169</v>
      </c>
      <c r="D116" s="160"/>
      <c r="E116" s="160"/>
      <c r="F116" s="160"/>
      <c r="G116" s="160"/>
      <c r="H116" s="160"/>
      <c r="I116" s="160"/>
      <c r="J116" s="161">
        <f>ROUND(J100+J108,2)</f>
        <v>0</v>
      </c>
      <c r="K116" s="160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17" spans="1:31" s="2" customFormat="1" ht="6.95" customHeight="1">
      <c r="A117" s="41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6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21" spans="1:31" s="2" customFormat="1" ht="6.95" customHeight="1">
      <c r="A121" s="41"/>
      <c r="B121" s="71"/>
      <c r="C121" s="72"/>
      <c r="D121" s="72"/>
      <c r="E121" s="72"/>
      <c r="F121" s="72"/>
      <c r="G121" s="72"/>
      <c r="H121" s="72"/>
      <c r="I121" s="72"/>
      <c r="J121" s="72"/>
      <c r="K121" s="72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24.95" customHeight="1">
      <c r="A122" s="41"/>
      <c r="B122" s="42"/>
      <c r="C122" s="24" t="s">
        <v>197</v>
      </c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6.95" customHeight="1">
      <c r="A123" s="41"/>
      <c r="B123" s="42"/>
      <c r="C123" s="43"/>
      <c r="D123" s="43"/>
      <c r="E123" s="43"/>
      <c r="F123" s="43"/>
      <c r="G123" s="43"/>
      <c r="H123" s="4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12" customHeight="1">
      <c r="A124" s="41"/>
      <c r="B124" s="42"/>
      <c r="C124" s="33" t="s">
        <v>16</v>
      </c>
      <c r="D124" s="43"/>
      <c r="E124" s="43"/>
      <c r="F124" s="43"/>
      <c r="G124" s="43"/>
      <c r="H124" s="4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2" customFormat="1" ht="16.5" customHeight="1">
      <c r="A125" s="41"/>
      <c r="B125" s="42"/>
      <c r="C125" s="43"/>
      <c r="D125" s="43"/>
      <c r="E125" s="201" t="str">
        <f>E7</f>
        <v>Komunitní centrum Jahodnice - rozdělení do etap .I.etapa</v>
      </c>
      <c r="F125" s="33"/>
      <c r="G125" s="33"/>
      <c r="H125" s="33"/>
      <c r="I125" s="43"/>
      <c r="J125" s="43"/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2:12" s="1" customFormat="1" ht="12" customHeight="1">
      <c r="B126" s="22"/>
      <c r="C126" s="33" t="s">
        <v>171</v>
      </c>
      <c r="D126" s="23"/>
      <c r="E126" s="23"/>
      <c r="F126" s="23"/>
      <c r="G126" s="23"/>
      <c r="H126" s="23"/>
      <c r="I126" s="23"/>
      <c r="J126" s="23"/>
      <c r="K126" s="23"/>
      <c r="L126" s="21"/>
    </row>
    <row r="127" spans="2:12" s="1" customFormat="1" ht="23.25" customHeight="1">
      <c r="B127" s="22"/>
      <c r="C127" s="23"/>
      <c r="D127" s="23"/>
      <c r="E127" s="201" t="s">
        <v>172</v>
      </c>
      <c r="F127" s="23"/>
      <c r="G127" s="23"/>
      <c r="H127" s="23"/>
      <c r="I127" s="23"/>
      <c r="J127" s="23"/>
      <c r="K127" s="23"/>
      <c r="L127" s="21"/>
    </row>
    <row r="128" spans="2:12" s="1" customFormat="1" ht="12" customHeight="1">
      <c r="B128" s="22"/>
      <c r="C128" s="33" t="s">
        <v>173</v>
      </c>
      <c r="D128" s="23"/>
      <c r="E128" s="23"/>
      <c r="F128" s="23"/>
      <c r="G128" s="23"/>
      <c r="H128" s="23"/>
      <c r="I128" s="23"/>
      <c r="J128" s="23"/>
      <c r="K128" s="23"/>
      <c r="L128" s="21"/>
    </row>
    <row r="129" spans="1:31" s="2" customFormat="1" ht="16.5" customHeight="1">
      <c r="A129" s="41"/>
      <c r="B129" s="42"/>
      <c r="C129" s="43"/>
      <c r="D129" s="43"/>
      <c r="E129" s="202" t="s">
        <v>174</v>
      </c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2" customHeight="1">
      <c r="A130" s="41"/>
      <c r="B130" s="42"/>
      <c r="C130" s="33" t="s">
        <v>175</v>
      </c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6.5" customHeight="1">
      <c r="A131" s="41"/>
      <c r="B131" s="42"/>
      <c r="C131" s="43"/>
      <c r="D131" s="43"/>
      <c r="E131" s="79" t="str">
        <f>E13</f>
        <v>222/2021/KCvrn - VRN</v>
      </c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6.95" customHeight="1">
      <c r="A132" s="41"/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12" customHeight="1">
      <c r="A133" s="41"/>
      <c r="B133" s="42"/>
      <c r="C133" s="33" t="s">
        <v>20</v>
      </c>
      <c r="D133" s="43"/>
      <c r="E133" s="43"/>
      <c r="F133" s="28" t="str">
        <f>F16</f>
        <v>Baštýřská 67/2,19800 Praha 14</v>
      </c>
      <c r="G133" s="43"/>
      <c r="H133" s="43"/>
      <c r="I133" s="33" t="s">
        <v>22</v>
      </c>
      <c r="J133" s="82" t="str">
        <f>IF(J16="","",J16)</f>
        <v>6. 9. 2021</v>
      </c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6.95" customHeight="1">
      <c r="A134" s="41"/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25.65" customHeight="1">
      <c r="A135" s="41"/>
      <c r="B135" s="42"/>
      <c r="C135" s="33" t="s">
        <v>24</v>
      </c>
      <c r="D135" s="43"/>
      <c r="E135" s="43"/>
      <c r="F135" s="28" t="str">
        <f>E19</f>
        <v>Městská část Praha 14,Br.Venclíků 1073,Praha 14</v>
      </c>
      <c r="G135" s="43"/>
      <c r="H135" s="43"/>
      <c r="I135" s="33" t="s">
        <v>31</v>
      </c>
      <c r="J135" s="37" t="str">
        <f>E25</f>
        <v>a3atelier s.r.o.,Praha 1</v>
      </c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2" customFormat="1" ht="15.15" customHeight="1">
      <c r="A136" s="41"/>
      <c r="B136" s="42"/>
      <c r="C136" s="33" t="s">
        <v>29</v>
      </c>
      <c r="D136" s="43"/>
      <c r="E136" s="43"/>
      <c r="F136" s="28" t="str">
        <f>IF(E22="","",E22)</f>
        <v>Vyplň údaj</v>
      </c>
      <c r="G136" s="43"/>
      <c r="H136" s="43"/>
      <c r="I136" s="33" t="s">
        <v>35</v>
      </c>
      <c r="J136" s="37" t="str">
        <f>E28</f>
        <v>Ing.Myšík Petr</v>
      </c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2" customFormat="1" ht="10.3" customHeight="1">
      <c r="A137" s="41"/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66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spans="1:31" s="11" customFormat="1" ht="29.25" customHeight="1">
      <c r="A138" s="225"/>
      <c r="B138" s="226"/>
      <c r="C138" s="227" t="s">
        <v>198</v>
      </c>
      <c r="D138" s="228" t="s">
        <v>66</v>
      </c>
      <c r="E138" s="228" t="s">
        <v>62</v>
      </c>
      <c r="F138" s="228" t="s">
        <v>63</v>
      </c>
      <c r="G138" s="228" t="s">
        <v>199</v>
      </c>
      <c r="H138" s="228" t="s">
        <v>200</v>
      </c>
      <c r="I138" s="228" t="s">
        <v>201</v>
      </c>
      <c r="J138" s="229" t="s">
        <v>181</v>
      </c>
      <c r="K138" s="230" t="s">
        <v>202</v>
      </c>
      <c r="L138" s="231"/>
      <c r="M138" s="103" t="s">
        <v>1</v>
      </c>
      <c r="N138" s="104" t="s">
        <v>45</v>
      </c>
      <c r="O138" s="104" t="s">
        <v>203</v>
      </c>
      <c r="P138" s="104" t="s">
        <v>204</v>
      </c>
      <c r="Q138" s="104" t="s">
        <v>205</v>
      </c>
      <c r="R138" s="104" t="s">
        <v>206</v>
      </c>
      <c r="S138" s="104" t="s">
        <v>207</v>
      </c>
      <c r="T138" s="105" t="s">
        <v>208</v>
      </c>
      <c r="U138" s="225"/>
      <c r="V138" s="225"/>
      <c r="W138" s="225"/>
      <c r="X138" s="225"/>
      <c r="Y138" s="225"/>
      <c r="Z138" s="225"/>
      <c r="AA138" s="225"/>
      <c r="AB138" s="225"/>
      <c r="AC138" s="225"/>
      <c r="AD138" s="225"/>
      <c r="AE138" s="225"/>
    </row>
    <row r="139" spans="1:63" s="2" customFormat="1" ht="22.8" customHeight="1">
      <c r="A139" s="41"/>
      <c r="B139" s="42"/>
      <c r="C139" s="110" t="s">
        <v>209</v>
      </c>
      <c r="D139" s="43"/>
      <c r="E139" s="43"/>
      <c r="F139" s="43"/>
      <c r="G139" s="43"/>
      <c r="H139" s="43"/>
      <c r="I139" s="43"/>
      <c r="J139" s="232">
        <f>BK139</f>
        <v>0</v>
      </c>
      <c r="K139" s="43"/>
      <c r="L139" s="44"/>
      <c r="M139" s="106"/>
      <c r="N139" s="233"/>
      <c r="O139" s="107"/>
      <c r="P139" s="234">
        <f>P140</f>
        <v>0</v>
      </c>
      <c r="Q139" s="107"/>
      <c r="R139" s="234">
        <f>R140</f>
        <v>0</v>
      </c>
      <c r="S139" s="107"/>
      <c r="T139" s="235">
        <f>T140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8" t="s">
        <v>80</v>
      </c>
      <c r="AU139" s="18" t="s">
        <v>183</v>
      </c>
      <c r="BK139" s="236">
        <f>BK140</f>
        <v>0</v>
      </c>
    </row>
    <row r="140" spans="1:63" s="12" customFormat="1" ht="25.9" customHeight="1">
      <c r="A140" s="12"/>
      <c r="B140" s="237"/>
      <c r="C140" s="238"/>
      <c r="D140" s="239" t="s">
        <v>80</v>
      </c>
      <c r="E140" s="240" t="s">
        <v>104</v>
      </c>
      <c r="F140" s="240" t="s">
        <v>210</v>
      </c>
      <c r="G140" s="238"/>
      <c r="H140" s="238"/>
      <c r="I140" s="241"/>
      <c r="J140" s="242">
        <f>BK140</f>
        <v>0</v>
      </c>
      <c r="K140" s="238"/>
      <c r="L140" s="243"/>
      <c r="M140" s="244"/>
      <c r="N140" s="245"/>
      <c r="O140" s="245"/>
      <c r="P140" s="246">
        <f>P141+P146+P158+P161</f>
        <v>0</v>
      </c>
      <c r="Q140" s="245"/>
      <c r="R140" s="246">
        <f>R141+R146+R158+R161</f>
        <v>0</v>
      </c>
      <c r="S140" s="245"/>
      <c r="T140" s="247">
        <f>T141+T146+T158+T161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48" t="s">
        <v>105</v>
      </c>
      <c r="AT140" s="249" t="s">
        <v>80</v>
      </c>
      <c r="AU140" s="249" t="s">
        <v>81</v>
      </c>
      <c r="AY140" s="248" t="s">
        <v>211</v>
      </c>
      <c r="BK140" s="250">
        <f>BK141+BK146+BK158+BK161</f>
        <v>0</v>
      </c>
    </row>
    <row r="141" spans="1:63" s="12" customFormat="1" ht="22.8" customHeight="1">
      <c r="A141" s="12"/>
      <c r="B141" s="237"/>
      <c r="C141" s="238"/>
      <c r="D141" s="239" t="s">
        <v>80</v>
      </c>
      <c r="E141" s="251" t="s">
        <v>212</v>
      </c>
      <c r="F141" s="251" t="s">
        <v>213</v>
      </c>
      <c r="G141" s="238"/>
      <c r="H141" s="238"/>
      <c r="I141" s="241"/>
      <c r="J141" s="252">
        <f>BK141</f>
        <v>0</v>
      </c>
      <c r="K141" s="238"/>
      <c r="L141" s="243"/>
      <c r="M141" s="244"/>
      <c r="N141" s="245"/>
      <c r="O141" s="245"/>
      <c r="P141" s="246">
        <f>SUM(P142:P145)</f>
        <v>0</v>
      </c>
      <c r="Q141" s="245"/>
      <c r="R141" s="246">
        <f>SUM(R142:R145)</f>
        <v>0</v>
      </c>
      <c r="S141" s="245"/>
      <c r="T141" s="247">
        <f>SUM(T142:T145)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8" t="s">
        <v>105</v>
      </c>
      <c r="AT141" s="249" t="s">
        <v>80</v>
      </c>
      <c r="AU141" s="249" t="s">
        <v>87</v>
      </c>
      <c r="AY141" s="248" t="s">
        <v>211</v>
      </c>
      <c r="BK141" s="250">
        <f>SUM(BK142:BK145)</f>
        <v>0</v>
      </c>
    </row>
    <row r="142" spans="1:65" s="2" customFormat="1" ht="16.5" customHeight="1">
      <c r="A142" s="41"/>
      <c r="B142" s="42"/>
      <c r="C142" s="253" t="s">
        <v>87</v>
      </c>
      <c r="D142" s="253" t="s">
        <v>214</v>
      </c>
      <c r="E142" s="254" t="s">
        <v>215</v>
      </c>
      <c r="F142" s="255" t="s">
        <v>216</v>
      </c>
      <c r="G142" s="256" t="s">
        <v>217</v>
      </c>
      <c r="H142" s="257">
        <v>1</v>
      </c>
      <c r="I142" s="258"/>
      <c r="J142" s="259">
        <f>ROUND(I142*H142,2)</f>
        <v>0</v>
      </c>
      <c r="K142" s="260"/>
      <c r="L142" s="44"/>
      <c r="M142" s="261" t="s">
        <v>1</v>
      </c>
      <c r="N142" s="262" t="s">
        <v>46</v>
      </c>
      <c r="O142" s="94"/>
      <c r="P142" s="263">
        <f>O142*H142</f>
        <v>0</v>
      </c>
      <c r="Q142" s="263">
        <v>0</v>
      </c>
      <c r="R142" s="263">
        <f>Q142*H142</f>
        <v>0</v>
      </c>
      <c r="S142" s="263">
        <v>0</v>
      </c>
      <c r="T142" s="264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65" t="s">
        <v>218</v>
      </c>
      <c r="AT142" s="265" t="s">
        <v>214</v>
      </c>
      <c r="AU142" s="265" t="s">
        <v>89</v>
      </c>
      <c r="AY142" s="18" t="s">
        <v>211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8" t="s">
        <v>87</v>
      </c>
      <c r="BK142" s="155">
        <f>ROUND(I142*H142,2)</f>
        <v>0</v>
      </c>
      <c r="BL142" s="18" t="s">
        <v>218</v>
      </c>
      <c r="BM142" s="265" t="s">
        <v>219</v>
      </c>
    </row>
    <row r="143" spans="1:65" s="2" customFormat="1" ht="16.5" customHeight="1">
      <c r="A143" s="41"/>
      <c r="B143" s="42"/>
      <c r="C143" s="253" t="s">
        <v>89</v>
      </c>
      <c r="D143" s="253" t="s">
        <v>214</v>
      </c>
      <c r="E143" s="254" t="s">
        <v>220</v>
      </c>
      <c r="F143" s="255" t="s">
        <v>221</v>
      </c>
      <c r="G143" s="256" t="s">
        <v>217</v>
      </c>
      <c r="H143" s="257">
        <v>1</v>
      </c>
      <c r="I143" s="258"/>
      <c r="J143" s="259">
        <f>ROUND(I143*H143,2)</f>
        <v>0</v>
      </c>
      <c r="K143" s="260"/>
      <c r="L143" s="44"/>
      <c r="M143" s="261" t="s">
        <v>1</v>
      </c>
      <c r="N143" s="262" t="s">
        <v>46</v>
      </c>
      <c r="O143" s="94"/>
      <c r="P143" s="263">
        <f>O143*H143</f>
        <v>0</v>
      </c>
      <c r="Q143" s="263">
        <v>0</v>
      </c>
      <c r="R143" s="263">
        <f>Q143*H143</f>
        <v>0</v>
      </c>
      <c r="S143" s="263">
        <v>0</v>
      </c>
      <c r="T143" s="264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65" t="s">
        <v>218</v>
      </c>
      <c r="AT143" s="265" t="s">
        <v>214</v>
      </c>
      <c r="AU143" s="265" t="s">
        <v>89</v>
      </c>
      <c r="AY143" s="18" t="s">
        <v>211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8" t="s">
        <v>87</v>
      </c>
      <c r="BK143" s="155">
        <f>ROUND(I143*H143,2)</f>
        <v>0</v>
      </c>
      <c r="BL143" s="18" t="s">
        <v>218</v>
      </c>
      <c r="BM143" s="265" t="s">
        <v>222</v>
      </c>
    </row>
    <row r="144" spans="1:65" s="2" customFormat="1" ht="16.5" customHeight="1">
      <c r="A144" s="41"/>
      <c r="B144" s="42"/>
      <c r="C144" s="253" t="s">
        <v>96</v>
      </c>
      <c r="D144" s="253" t="s">
        <v>214</v>
      </c>
      <c r="E144" s="254" t="s">
        <v>223</v>
      </c>
      <c r="F144" s="255" t="s">
        <v>224</v>
      </c>
      <c r="G144" s="256" t="s">
        <v>217</v>
      </c>
      <c r="H144" s="257">
        <v>1</v>
      </c>
      <c r="I144" s="258"/>
      <c r="J144" s="259">
        <f>ROUND(I144*H144,2)</f>
        <v>0</v>
      </c>
      <c r="K144" s="260"/>
      <c r="L144" s="44"/>
      <c r="M144" s="261" t="s">
        <v>1</v>
      </c>
      <c r="N144" s="262" t="s">
        <v>46</v>
      </c>
      <c r="O144" s="94"/>
      <c r="P144" s="263">
        <f>O144*H144</f>
        <v>0</v>
      </c>
      <c r="Q144" s="263">
        <v>0</v>
      </c>
      <c r="R144" s="263">
        <f>Q144*H144</f>
        <v>0</v>
      </c>
      <c r="S144" s="263">
        <v>0</v>
      </c>
      <c r="T144" s="264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65" t="s">
        <v>218</v>
      </c>
      <c r="AT144" s="265" t="s">
        <v>214</v>
      </c>
      <c r="AU144" s="265" t="s">
        <v>89</v>
      </c>
      <c r="AY144" s="18" t="s">
        <v>211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8" t="s">
        <v>87</v>
      </c>
      <c r="BK144" s="155">
        <f>ROUND(I144*H144,2)</f>
        <v>0</v>
      </c>
      <c r="BL144" s="18" t="s">
        <v>218</v>
      </c>
      <c r="BM144" s="265" t="s">
        <v>225</v>
      </c>
    </row>
    <row r="145" spans="1:65" s="2" customFormat="1" ht="16.5" customHeight="1">
      <c r="A145" s="41"/>
      <c r="B145" s="42"/>
      <c r="C145" s="253" t="s">
        <v>100</v>
      </c>
      <c r="D145" s="253" t="s">
        <v>214</v>
      </c>
      <c r="E145" s="254" t="s">
        <v>226</v>
      </c>
      <c r="F145" s="255" t="s">
        <v>227</v>
      </c>
      <c r="G145" s="256" t="s">
        <v>217</v>
      </c>
      <c r="H145" s="257">
        <v>1</v>
      </c>
      <c r="I145" s="258"/>
      <c r="J145" s="259">
        <f>ROUND(I145*H145,2)</f>
        <v>0</v>
      </c>
      <c r="K145" s="260"/>
      <c r="L145" s="44"/>
      <c r="M145" s="261" t="s">
        <v>1</v>
      </c>
      <c r="N145" s="262" t="s">
        <v>46</v>
      </c>
      <c r="O145" s="94"/>
      <c r="P145" s="263">
        <f>O145*H145</f>
        <v>0</v>
      </c>
      <c r="Q145" s="263">
        <v>0</v>
      </c>
      <c r="R145" s="263">
        <f>Q145*H145</f>
        <v>0</v>
      </c>
      <c r="S145" s="263">
        <v>0</v>
      </c>
      <c r="T145" s="264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65" t="s">
        <v>218</v>
      </c>
      <c r="AT145" s="265" t="s">
        <v>214</v>
      </c>
      <c r="AU145" s="265" t="s">
        <v>89</v>
      </c>
      <c r="AY145" s="18" t="s">
        <v>211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8" t="s">
        <v>87</v>
      </c>
      <c r="BK145" s="155">
        <f>ROUND(I145*H145,2)</f>
        <v>0</v>
      </c>
      <c r="BL145" s="18" t="s">
        <v>218</v>
      </c>
      <c r="BM145" s="265" t="s">
        <v>228</v>
      </c>
    </row>
    <row r="146" spans="1:63" s="12" customFormat="1" ht="22.8" customHeight="1">
      <c r="A146" s="12"/>
      <c r="B146" s="237"/>
      <c r="C146" s="238"/>
      <c r="D146" s="239" t="s">
        <v>80</v>
      </c>
      <c r="E146" s="251" t="s">
        <v>229</v>
      </c>
      <c r="F146" s="251" t="s">
        <v>190</v>
      </c>
      <c r="G146" s="238"/>
      <c r="H146" s="238"/>
      <c r="I146" s="241"/>
      <c r="J146" s="252">
        <f>BK146</f>
        <v>0</v>
      </c>
      <c r="K146" s="238"/>
      <c r="L146" s="243"/>
      <c r="M146" s="244"/>
      <c r="N146" s="245"/>
      <c r="O146" s="245"/>
      <c r="P146" s="246">
        <f>SUM(P147:P157)</f>
        <v>0</v>
      </c>
      <c r="Q146" s="245"/>
      <c r="R146" s="246">
        <f>SUM(R147:R157)</f>
        <v>0</v>
      </c>
      <c r="S146" s="245"/>
      <c r="T146" s="247">
        <f>SUM(T147:T157)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8" t="s">
        <v>105</v>
      </c>
      <c r="AT146" s="249" t="s">
        <v>80</v>
      </c>
      <c r="AU146" s="249" t="s">
        <v>87</v>
      </c>
      <c r="AY146" s="248" t="s">
        <v>211</v>
      </c>
      <c r="BK146" s="250">
        <f>SUM(BK147:BK157)</f>
        <v>0</v>
      </c>
    </row>
    <row r="147" spans="1:65" s="2" customFormat="1" ht="16.5" customHeight="1">
      <c r="A147" s="41"/>
      <c r="B147" s="42"/>
      <c r="C147" s="253" t="s">
        <v>105</v>
      </c>
      <c r="D147" s="253" t="s">
        <v>214</v>
      </c>
      <c r="E147" s="254" t="s">
        <v>230</v>
      </c>
      <c r="F147" s="255" t="s">
        <v>190</v>
      </c>
      <c r="G147" s="256" t="s">
        <v>217</v>
      </c>
      <c r="H147" s="257">
        <v>1</v>
      </c>
      <c r="I147" s="258"/>
      <c r="J147" s="259">
        <f>ROUND(I147*H147,2)</f>
        <v>0</v>
      </c>
      <c r="K147" s="260"/>
      <c r="L147" s="44"/>
      <c r="M147" s="261" t="s">
        <v>1</v>
      </c>
      <c r="N147" s="262" t="s">
        <v>46</v>
      </c>
      <c r="O147" s="94"/>
      <c r="P147" s="263">
        <f>O147*H147</f>
        <v>0</v>
      </c>
      <c r="Q147" s="263">
        <v>0</v>
      </c>
      <c r="R147" s="263">
        <f>Q147*H147</f>
        <v>0</v>
      </c>
      <c r="S147" s="263">
        <v>0</v>
      </c>
      <c r="T147" s="264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65" t="s">
        <v>218</v>
      </c>
      <c r="AT147" s="265" t="s">
        <v>214</v>
      </c>
      <c r="AU147" s="265" t="s">
        <v>89</v>
      </c>
      <c r="AY147" s="18" t="s">
        <v>211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8" t="s">
        <v>87</v>
      </c>
      <c r="BK147" s="155">
        <f>ROUND(I147*H147,2)</f>
        <v>0</v>
      </c>
      <c r="BL147" s="18" t="s">
        <v>218</v>
      </c>
      <c r="BM147" s="265" t="s">
        <v>231</v>
      </c>
    </row>
    <row r="148" spans="1:65" s="2" customFormat="1" ht="16.5" customHeight="1">
      <c r="A148" s="41"/>
      <c r="B148" s="42"/>
      <c r="C148" s="253" t="s">
        <v>232</v>
      </c>
      <c r="D148" s="253" t="s">
        <v>214</v>
      </c>
      <c r="E148" s="254" t="s">
        <v>233</v>
      </c>
      <c r="F148" s="255" t="s">
        <v>234</v>
      </c>
      <c r="G148" s="256" t="s">
        <v>217</v>
      </c>
      <c r="H148" s="257">
        <v>1</v>
      </c>
      <c r="I148" s="258"/>
      <c r="J148" s="259">
        <f>ROUND(I148*H148,2)</f>
        <v>0</v>
      </c>
      <c r="K148" s="260"/>
      <c r="L148" s="44"/>
      <c r="M148" s="261" t="s">
        <v>1</v>
      </c>
      <c r="N148" s="262" t="s">
        <v>46</v>
      </c>
      <c r="O148" s="94"/>
      <c r="P148" s="263">
        <f>O148*H148</f>
        <v>0</v>
      </c>
      <c r="Q148" s="263">
        <v>0</v>
      </c>
      <c r="R148" s="263">
        <f>Q148*H148</f>
        <v>0</v>
      </c>
      <c r="S148" s="263">
        <v>0</v>
      </c>
      <c r="T148" s="264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65" t="s">
        <v>218</v>
      </c>
      <c r="AT148" s="265" t="s">
        <v>214</v>
      </c>
      <c r="AU148" s="265" t="s">
        <v>89</v>
      </c>
      <c r="AY148" s="18" t="s">
        <v>211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8" t="s">
        <v>87</v>
      </c>
      <c r="BK148" s="155">
        <f>ROUND(I148*H148,2)</f>
        <v>0</v>
      </c>
      <c r="BL148" s="18" t="s">
        <v>218</v>
      </c>
      <c r="BM148" s="265" t="s">
        <v>235</v>
      </c>
    </row>
    <row r="149" spans="1:51" s="13" customFormat="1" ht="12">
      <c r="A149" s="13"/>
      <c r="B149" s="266"/>
      <c r="C149" s="267"/>
      <c r="D149" s="268" t="s">
        <v>236</v>
      </c>
      <c r="E149" s="269" t="s">
        <v>1</v>
      </c>
      <c r="F149" s="270" t="s">
        <v>237</v>
      </c>
      <c r="G149" s="267"/>
      <c r="H149" s="269" t="s">
        <v>1</v>
      </c>
      <c r="I149" s="271"/>
      <c r="J149" s="267"/>
      <c r="K149" s="267"/>
      <c r="L149" s="272"/>
      <c r="M149" s="273"/>
      <c r="N149" s="274"/>
      <c r="O149" s="274"/>
      <c r="P149" s="274"/>
      <c r="Q149" s="274"/>
      <c r="R149" s="274"/>
      <c r="S149" s="274"/>
      <c r="T149" s="27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76" t="s">
        <v>236</v>
      </c>
      <c r="AU149" s="276" t="s">
        <v>89</v>
      </c>
      <c r="AV149" s="13" t="s">
        <v>87</v>
      </c>
      <c r="AW149" s="13" t="s">
        <v>34</v>
      </c>
      <c r="AX149" s="13" t="s">
        <v>81</v>
      </c>
      <c r="AY149" s="276" t="s">
        <v>211</v>
      </c>
    </row>
    <row r="150" spans="1:51" s="13" customFormat="1" ht="12">
      <c r="A150" s="13"/>
      <c r="B150" s="266"/>
      <c r="C150" s="267"/>
      <c r="D150" s="268" t="s">
        <v>236</v>
      </c>
      <c r="E150" s="269" t="s">
        <v>1</v>
      </c>
      <c r="F150" s="270" t="s">
        <v>238</v>
      </c>
      <c r="G150" s="267"/>
      <c r="H150" s="269" t="s">
        <v>1</v>
      </c>
      <c r="I150" s="271"/>
      <c r="J150" s="267"/>
      <c r="K150" s="267"/>
      <c r="L150" s="272"/>
      <c r="M150" s="273"/>
      <c r="N150" s="274"/>
      <c r="O150" s="274"/>
      <c r="P150" s="274"/>
      <c r="Q150" s="274"/>
      <c r="R150" s="274"/>
      <c r="S150" s="274"/>
      <c r="T150" s="27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76" t="s">
        <v>236</v>
      </c>
      <c r="AU150" s="276" t="s">
        <v>89</v>
      </c>
      <c r="AV150" s="13" t="s">
        <v>87</v>
      </c>
      <c r="AW150" s="13" t="s">
        <v>34</v>
      </c>
      <c r="AX150" s="13" t="s">
        <v>81</v>
      </c>
      <c r="AY150" s="276" t="s">
        <v>211</v>
      </c>
    </row>
    <row r="151" spans="1:51" s="13" customFormat="1" ht="12">
      <c r="A151" s="13"/>
      <c r="B151" s="266"/>
      <c r="C151" s="267"/>
      <c r="D151" s="268" t="s">
        <v>236</v>
      </c>
      <c r="E151" s="269" t="s">
        <v>1</v>
      </c>
      <c r="F151" s="270" t="s">
        <v>239</v>
      </c>
      <c r="G151" s="267"/>
      <c r="H151" s="269" t="s">
        <v>1</v>
      </c>
      <c r="I151" s="271"/>
      <c r="J151" s="267"/>
      <c r="K151" s="267"/>
      <c r="L151" s="272"/>
      <c r="M151" s="273"/>
      <c r="N151" s="274"/>
      <c r="O151" s="274"/>
      <c r="P151" s="274"/>
      <c r="Q151" s="274"/>
      <c r="R151" s="274"/>
      <c r="S151" s="274"/>
      <c r="T151" s="27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76" t="s">
        <v>236</v>
      </c>
      <c r="AU151" s="276" t="s">
        <v>89</v>
      </c>
      <c r="AV151" s="13" t="s">
        <v>87</v>
      </c>
      <c r="AW151" s="13" t="s">
        <v>34</v>
      </c>
      <c r="AX151" s="13" t="s">
        <v>81</v>
      </c>
      <c r="AY151" s="276" t="s">
        <v>211</v>
      </c>
    </row>
    <row r="152" spans="1:51" s="13" customFormat="1" ht="12">
      <c r="A152" s="13"/>
      <c r="B152" s="266"/>
      <c r="C152" s="267"/>
      <c r="D152" s="268" t="s">
        <v>236</v>
      </c>
      <c r="E152" s="269" t="s">
        <v>1</v>
      </c>
      <c r="F152" s="270" t="s">
        <v>240</v>
      </c>
      <c r="G152" s="267"/>
      <c r="H152" s="269" t="s">
        <v>1</v>
      </c>
      <c r="I152" s="271"/>
      <c r="J152" s="267"/>
      <c r="K152" s="267"/>
      <c r="L152" s="272"/>
      <c r="M152" s="273"/>
      <c r="N152" s="274"/>
      <c r="O152" s="274"/>
      <c r="P152" s="274"/>
      <c r="Q152" s="274"/>
      <c r="R152" s="274"/>
      <c r="S152" s="274"/>
      <c r="T152" s="27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6" t="s">
        <v>236</v>
      </c>
      <c r="AU152" s="276" t="s">
        <v>89</v>
      </c>
      <c r="AV152" s="13" t="s">
        <v>87</v>
      </c>
      <c r="AW152" s="13" t="s">
        <v>34</v>
      </c>
      <c r="AX152" s="13" t="s">
        <v>81</v>
      </c>
      <c r="AY152" s="276" t="s">
        <v>211</v>
      </c>
    </row>
    <row r="153" spans="1:51" s="13" customFormat="1" ht="12">
      <c r="A153" s="13"/>
      <c r="B153" s="266"/>
      <c r="C153" s="267"/>
      <c r="D153" s="268" t="s">
        <v>236</v>
      </c>
      <c r="E153" s="269" t="s">
        <v>1</v>
      </c>
      <c r="F153" s="270" t="s">
        <v>241</v>
      </c>
      <c r="G153" s="267"/>
      <c r="H153" s="269" t="s">
        <v>1</v>
      </c>
      <c r="I153" s="271"/>
      <c r="J153" s="267"/>
      <c r="K153" s="267"/>
      <c r="L153" s="272"/>
      <c r="M153" s="273"/>
      <c r="N153" s="274"/>
      <c r="O153" s="274"/>
      <c r="P153" s="274"/>
      <c r="Q153" s="274"/>
      <c r="R153" s="274"/>
      <c r="S153" s="274"/>
      <c r="T153" s="27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6" t="s">
        <v>236</v>
      </c>
      <c r="AU153" s="276" t="s">
        <v>89</v>
      </c>
      <c r="AV153" s="13" t="s">
        <v>87</v>
      </c>
      <c r="AW153" s="13" t="s">
        <v>34</v>
      </c>
      <c r="AX153" s="13" t="s">
        <v>81</v>
      </c>
      <c r="AY153" s="276" t="s">
        <v>211</v>
      </c>
    </row>
    <row r="154" spans="1:51" s="13" customFormat="1" ht="12">
      <c r="A154" s="13"/>
      <c r="B154" s="266"/>
      <c r="C154" s="267"/>
      <c r="D154" s="268" t="s">
        <v>236</v>
      </c>
      <c r="E154" s="269" t="s">
        <v>1</v>
      </c>
      <c r="F154" s="270" t="s">
        <v>242</v>
      </c>
      <c r="G154" s="267"/>
      <c r="H154" s="269" t="s">
        <v>1</v>
      </c>
      <c r="I154" s="271"/>
      <c r="J154" s="267"/>
      <c r="K154" s="267"/>
      <c r="L154" s="272"/>
      <c r="M154" s="273"/>
      <c r="N154" s="274"/>
      <c r="O154" s="274"/>
      <c r="P154" s="274"/>
      <c r="Q154" s="274"/>
      <c r="R154" s="274"/>
      <c r="S154" s="274"/>
      <c r="T154" s="27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76" t="s">
        <v>236</v>
      </c>
      <c r="AU154" s="276" t="s">
        <v>89</v>
      </c>
      <c r="AV154" s="13" t="s">
        <v>87</v>
      </c>
      <c r="AW154" s="13" t="s">
        <v>34</v>
      </c>
      <c r="AX154" s="13" t="s">
        <v>81</v>
      </c>
      <c r="AY154" s="276" t="s">
        <v>211</v>
      </c>
    </row>
    <row r="155" spans="1:51" s="14" customFormat="1" ht="12">
      <c r="A155" s="14"/>
      <c r="B155" s="277"/>
      <c r="C155" s="278"/>
      <c r="D155" s="268" t="s">
        <v>236</v>
      </c>
      <c r="E155" s="279" t="s">
        <v>1</v>
      </c>
      <c r="F155" s="280" t="s">
        <v>87</v>
      </c>
      <c r="G155" s="278"/>
      <c r="H155" s="281">
        <v>1</v>
      </c>
      <c r="I155" s="282"/>
      <c r="J155" s="278"/>
      <c r="K155" s="278"/>
      <c r="L155" s="283"/>
      <c r="M155" s="284"/>
      <c r="N155" s="285"/>
      <c r="O155" s="285"/>
      <c r="P155" s="285"/>
      <c r="Q155" s="285"/>
      <c r="R155" s="285"/>
      <c r="S155" s="285"/>
      <c r="T155" s="28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7" t="s">
        <v>236</v>
      </c>
      <c r="AU155" s="287" t="s">
        <v>89</v>
      </c>
      <c r="AV155" s="14" t="s">
        <v>89</v>
      </c>
      <c r="AW155" s="14" t="s">
        <v>34</v>
      </c>
      <c r="AX155" s="14" t="s">
        <v>87</v>
      </c>
      <c r="AY155" s="287" t="s">
        <v>211</v>
      </c>
    </row>
    <row r="156" spans="1:65" s="2" customFormat="1" ht="16.5" customHeight="1">
      <c r="A156" s="41"/>
      <c r="B156" s="42"/>
      <c r="C156" s="253" t="s">
        <v>243</v>
      </c>
      <c r="D156" s="253" t="s">
        <v>214</v>
      </c>
      <c r="E156" s="254" t="s">
        <v>244</v>
      </c>
      <c r="F156" s="255" t="s">
        <v>245</v>
      </c>
      <c r="G156" s="256" t="s">
        <v>217</v>
      </c>
      <c r="H156" s="257">
        <v>1</v>
      </c>
      <c r="I156" s="258"/>
      <c r="J156" s="259">
        <f>ROUND(I156*H156,2)</f>
        <v>0</v>
      </c>
      <c r="K156" s="260"/>
      <c r="L156" s="44"/>
      <c r="M156" s="261" t="s">
        <v>1</v>
      </c>
      <c r="N156" s="262" t="s">
        <v>46</v>
      </c>
      <c r="O156" s="94"/>
      <c r="P156" s="263">
        <f>O156*H156</f>
        <v>0</v>
      </c>
      <c r="Q156" s="263">
        <v>0</v>
      </c>
      <c r="R156" s="263">
        <f>Q156*H156</f>
        <v>0</v>
      </c>
      <c r="S156" s="263">
        <v>0</v>
      </c>
      <c r="T156" s="264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5" t="s">
        <v>218</v>
      </c>
      <c r="AT156" s="265" t="s">
        <v>214</v>
      </c>
      <c r="AU156" s="265" t="s">
        <v>89</v>
      </c>
      <c r="AY156" s="18" t="s">
        <v>211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8" t="s">
        <v>87</v>
      </c>
      <c r="BK156" s="155">
        <f>ROUND(I156*H156,2)</f>
        <v>0</v>
      </c>
      <c r="BL156" s="18" t="s">
        <v>218</v>
      </c>
      <c r="BM156" s="265" t="s">
        <v>246</v>
      </c>
    </row>
    <row r="157" spans="1:65" s="2" customFormat="1" ht="16.5" customHeight="1">
      <c r="A157" s="41"/>
      <c r="B157" s="42"/>
      <c r="C157" s="253" t="s">
        <v>247</v>
      </c>
      <c r="D157" s="253" t="s">
        <v>214</v>
      </c>
      <c r="E157" s="254" t="s">
        <v>248</v>
      </c>
      <c r="F157" s="255" t="s">
        <v>249</v>
      </c>
      <c r="G157" s="256" t="s">
        <v>217</v>
      </c>
      <c r="H157" s="257">
        <v>1</v>
      </c>
      <c r="I157" s="258"/>
      <c r="J157" s="259">
        <f>ROUND(I157*H157,2)</f>
        <v>0</v>
      </c>
      <c r="K157" s="260"/>
      <c r="L157" s="44"/>
      <c r="M157" s="261" t="s">
        <v>1</v>
      </c>
      <c r="N157" s="262" t="s">
        <v>46</v>
      </c>
      <c r="O157" s="94"/>
      <c r="P157" s="263">
        <f>O157*H157</f>
        <v>0</v>
      </c>
      <c r="Q157" s="263">
        <v>0</v>
      </c>
      <c r="R157" s="263">
        <f>Q157*H157</f>
        <v>0</v>
      </c>
      <c r="S157" s="263">
        <v>0</v>
      </c>
      <c r="T157" s="264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5" t="s">
        <v>218</v>
      </c>
      <c r="AT157" s="265" t="s">
        <v>214</v>
      </c>
      <c r="AU157" s="265" t="s">
        <v>89</v>
      </c>
      <c r="AY157" s="18" t="s">
        <v>211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8" t="s">
        <v>87</v>
      </c>
      <c r="BK157" s="155">
        <f>ROUND(I157*H157,2)</f>
        <v>0</v>
      </c>
      <c r="BL157" s="18" t="s">
        <v>218</v>
      </c>
      <c r="BM157" s="265" t="s">
        <v>250</v>
      </c>
    </row>
    <row r="158" spans="1:63" s="12" customFormat="1" ht="22.8" customHeight="1">
      <c r="A158" s="12"/>
      <c r="B158" s="237"/>
      <c r="C158" s="238"/>
      <c r="D158" s="239" t="s">
        <v>80</v>
      </c>
      <c r="E158" s="251" t="s">
        <v>251</v>
      </c>
      <c r="F158" s="251" t="s">
        <v>252</v>
      </c>
      <c r="G158" s="238"/>
      <c r="H158" s="238"/>
      <c r="I158" s="241"/>
      <c r="J158" s="252">
        <f>BK158</f>
        <v>0</v>
      </c>
      <c r="K158" s="238"/>
      <c r="L158" s="243"/>
      <c r="M158" s="244"/>
      <c r="N158" s="245"/>
      <c r="O158" s="245"/>
      <c r="P158" s="246">
        <f>SUM(P159:P160)</f>
        <v>0</v>
      </c>
      <c r="Q158" s="245"/>
      <c r="R158" s="246">
        <f>SUM(R159:R160)</f>
        <v>0</v>
      </c>
      <c r="S158" s="245"/>
      <c r="T158" s="247">
        <f>SUM(T159:T160)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48" t="s">
        <v>105</v>
      </c>
      <c r="AT158" s="249" t="s">
        <v>80</v>
      </c>
      <c r="AU158" s="249" t="s">
        <v>87</v>
      </c>
      <c r="AY158" s="248" t="s">
        <v>211</v>
      </c>
      <c r="BK158" s="250">
        <f>SUM(BK159:BK160)</f>
        <v>0</v>
      </c>
    </row>
    <row r="159" spans="1:65" s="2" customFormat="1" ht="16.5" customHeight="1">
      <c r="A159" s="41"/>
      <c r="B159" s="42"/>
      <c r="C159" s="253" t="s">
        <v>253</v>
      </c>
      <c r="D159" s="253" t="s">
        <v>214</v>
      </c>
      <c r="E159" s="254" t="s">
        <v>254</v>
      </c>
      <c r="F159" s="255" t="s">
        <v>255</v>
      </c>
      <c r="G159" s="256" t="s">
        <v>217</v>
      </c>
      <c r="H159" s="257">
        <v>1</v>
      </c>
      <c r="I159" s="258"/>
      <c r="J159" s="259">
        <f>ROUND(I159*H159,2)</f>
        <v>0</v>
      </c>
      <c r="K159" s="260"/>
      <c r="L159" s="44"/>
      <c r="M159" s="261" t="s">
        <v>1</v>
      </c>
      <c r="N159" s="262" t="s">
        <v>46</v>
      </c>
      <c r="O159" s="94"/>
      <c r="P159" s="263">
        <f>O159*H159</f>
        <v>0</v>
      </c>
      <c r="Q159" s="263">
        <v>0</v>
      </c>
      <c r="R159" s="263">
        <f>Q159*H159</f>
        <v>0</v>
      </c>
      <c r="S159" s="263">
        <v>0</v>
      </c>
      <c r="T159" s="264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5" t="s">
        <v>218</v>
      </c>
      <c r="AT159" s="265" t="s">
        <v>214</v>
      </c>
      <c r="AU159" s="265" t="s">
        <v>89</v>
      </c>
      <c r="AY159" s="18" t="s">
        <v>211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8" t="s">
        <v>87</v>
      </c>
      <c r="BK159" s="155">
        <f>ROUND(I159*H159,2)</f>
        <v>0</v>
      </c>
      <c r="BL159" s="18" t="s">
        <v>218</v>
      </c>
      <c r="BM159" s="265" t="s">
        <v>256</v>
      </c>
    </row>
    <row r="160" spans="1:65" s="2" customFormat="1" ht="16.5" customHeight="1">
      <c r="A160" s="41"/>
      <c r="B160" s="42"/>
      <c r="C160" s="253" t="s">
        <v>257</v>
      </c>
      <c r="D160" s="253" t="s">
        <v>214</v>
      </c>
      <c r="E160" s="254" t="s">
        <v>258</v>
      </c>
      <c r="F160" s="255" t="s">
        <v>259</v>
      </c>
      <c r="G160" s="256" t="s">
        <v>217</v>
      </c>
      <c r="H160" s="257">
        <v>1</v>
      </c>
      <c r="I160" s="258"/>
      <c r="J160" s="259">
        <f>ROUND(I160*H160,2)</f>
        <v>0</v>
      </c>
      <c r="K160" s="260"/>
      <c r="L160" s="44"/>
      <c r="M160" s="261" t="s">
        <v>1</v>
      </c>
      <c r="N160" s="262" t="s">
        <v>46</v>
      </c>
      <c r="O160" s="94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218</v>
      </c>
      <c r="AT160" s="265" t="s">
        <v>214</v>
      </c>
      <c r="AU160" s="265" t="s">
        <v>89</v>
      </c>
      <c r="AY160" s="18" t="s">
        <v>211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87</v>
      </c>
      <c r="BK160" s="155">
        <f>ROUND(I160*H160,2)</f>
        <v>0</v>
      </c>
      <c r="BL160" s="18" t="s">
        <v>218</v>
      </c>
      <c r="BM160" s="265" t="s">
        <v>260</v>
      </c>
    </row>
    <row r="161" spans="1:63" s="12" customFormat="1" ht="22.8" customHeight="1">
      <c r="A161" s="12"/>
      <c r="B161" s="237"/>
      <c r="C161" s="238"/>
      <c r="D161" s="239" t="s">
        <v>80</v>
      </c>
      <c r="E161" s="251" t="s">
        <v>261</v>
      </c>
      <c r="F161" s="251" t="s">
        <v>262</v>
      </c>
      <c r="G161" s="238"/>
      <c r="H161" s="238"/>
      <c r="I161" s="241"/>
      <c r="J161" s="252">
        <f>BK161</f>
        <v>0</v>
      </c>
      <c r="K161" s="238"/>
      <c r="L161" s="243"/>
      <c r="M161" s="244"/>
      <c r="N161" s="245"/>
      <c r="O161" s="245"/>
      <c r="P161" s="246">
        <f>P162</f>
        <v>0</v>
      </c>
      <c r="Q161" s="245"/>
      <c r="R161" s="246">
        <f>R162</f>
        <v>0</v>
      </c>
      <c r="S161" s="245"/>
      <c r="T161" s="247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48" t="s">
        <v>105</v>
      </c>
      <c r="AT161" s="249" t="s">
        <v>80</v>
      </c>
      <c r="AU161" s="249" t="s">
        <v>87</v>
      </c>
      <c r="AY161" s="248" t="s">
        <v>211</v>
      </c>
      <c r="BK161" s="250">
        <f>BK162</f>
        <v>0</v>
      </c>
    </row>
    <row r="162" spans="1:65" s="2" customFormat="1" ht="16.5" customHeight="1">
      <c r="A162" s="41"/>
      <c r="B162" s="42"/>
      <c r="C162" s="253" t="s">
        <v>263</v>
      </c>
      <c r="D162" s="253" t="s">
        <v>214</v>
      </c>
      <c r="E162" s="254" t="s">
        <v>264</v>
      </c>
      <c r="F162" s="255" t="s">
        <v>265</v>
      </c>
      <c r="G162" s="256" t="s">
        <v>217</v>
      </c>
      <c r="H162" s="257">
        <v>1</v>
      </c>
      <c r="I162" s="258"/>
      <c r="J162" s="259">
        <f>ROUND(I162*H162,2)</f>
        <v>0</v>
      </c>
      <c r="K162" s="260"/>
      <c r="L162" s="44"/>
      <c r="M162" s="288" t="s">
        <v>1</v>
      </c>
      <c r="N162" s="289" t="s">
        <v>46</v>
      </c>
      <c r="O162" s="290"/>
      <c r="P162" s="291">
        <f>O162*H162</f>
        <v>0</v>
      </c>
      <c r="Q162" s="291">
        <v>0</v>
      </c>
      <c r="R162" s="291">
        <f>Q162*H162</f>
        <v>0</v>
      </c>
      <c r="S162" s="291">
        <v>0</v>
      </c>
      <c r="T162" s="292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5" t="s">
        <v>218</v>
      </c>
      <c r="AT162" s="265" t="s">
        <v>214</v>
      </c>
      <c r="AU162" s="265" t="s">
        <v>89</v>
      </c>
      <c r="AY162" s="18" t="s">
        <v>211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8" t="s">
        <v>87</v>
      </c>
      <c r="BK162" s="155">
        <f>ROUND(I162*H162,2)</f>
        <v>0</v>
      </c>
      <c r="BL162" s="18" t="s">
        <v>218</v>
      </c>
      <c r="BM162" s="265" t="s">
        <v>266</v>
      </c>
    </row>
    <row r="163" spans="1:31" s="2" customFormat="1" ht="6.95" customHeight="1">
      <c r="A163" s="41"/>
      <c r="B163" s="69"/>
      <c r="C163" s="70"/>
      <c r="D163" s="70"/>
      <c r="E163" s="70"/>
      <c r="F163" s="70"/>
      <c r="G163" s="70"/>
      <c r="H163" s="70"/>
      <c r="I163" s="70"/>
      <c r="J163" s="70"/>
      <c r="K163" s="70"/>
      <c r="L163" s="44"/>
      <c r="M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</row>
  </sheetData>
  <sheetProtection password="CC35" sheet="1" objects="1" scenarios="1" formatColumns="0" formatRows="0" autoFilter="0"/>
  <autoFilter ref="C138:K162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09:F109"/>
    <mergeCell ref="D110:F110"/>
    <mergeCell ref="D111:F111"/>
    <mergeCell ref="D112:F112"/>
    <mergeCell ref="D113:F113"/>
    <mergeCell ref="E125:H125"/>
    <mergeCell ref="E129:H129"/>
    <mergeCell ref="E127:H127"/>
    <mergeCell ref="E131:H13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109</v>
      </c>
      <c r="AZ2" s="293" t="s">
        <v>267</v>
      </c>
      <c r="BA2" s="293" t="s">
        <v>268</v>
      </c>
      <c r="BB2" s="293" t="s">
        <v>269</v>
      </c>
      <c r="BC2" s="293" t="s">
        <v>270</v>
      </c>
      <c r="BD2" s="293" t="s">
        <v>89</v>
      </c>
    </row>
    <row r="3" spans="2:5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  <c r="AZ3" s="293" t="s">
        <v>271</v>
      </c>
      <c r="BA3" s="293" t="s">
        <v>272</v>
      </c>
      <c r="BB3" s="293" t="s">
        <v>269</v>
      </c>
      <c r="BC3" s="293" t="s">
        <v>273</v>
      </c>
      <c r="BD3" s="293" t="s">
        <v>89</v>
      </c>
    </row>
    <row r="4" spans="2:5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  <c r="AZ4" s="293" t="s">
        <v>274</v>
      </c>
      <c r="BA4" s="293" t="s">
        <v>275</v>
      </c>
      <c r="BB4" s="293" t="s">
        <v>269</v>
      </c>
      <c r="BC4" s="293" t="s">
        <v>276</v>
      </c>
      <c r="BD4" s="293" t="s">
        <v>89</v>
      </c>
    </row>
    <row r="5" spans="2:56" s="1" customFormat="1" ht="6.95" customHeight="1">
      <c r="B5" s="21"/>
      <c r="L5" s="21"/>
      <c r="AZ5" s="293" t="s">
        <v>277</v>
      </c>
      <c r="BA5" s="293" t="s">
        <v>278</v>
      </c>
      <c r="BB5" s="293" t="s">
        <v>269</v>
      </c>
      <c r="BC5" s="293" t="s">
        <v>279</v>
      </c>
      <c r="BD5" s="293" t="s">
        <v>89</v>
      </c>
    </row>
    <row r="6" spans="2:56" s="1" customFormat="1" ht="12" customHeight="1">
      <c r="B6" s="21"/>
      <c r="D6" s="166" t="s">
        <v>16</v>
      </c>
      <c r="L6" s="21"/>
      <c r="AZ6" s="293" t="s">
        <v>280</v>
      </c>
      <c r="BA6" s="293" t="s">
        <v>281</v>
      </c>
      <c r="BB6" s="293" t="s">
        <v>269</v>
      </c>
      <c r="BC6" s="293" t="s">
        <v>282</v>
      </c>
      <c r="BD6" s="293" t="s">
        <v>89</v>
      </c>
    </row>
    <row r="7" spans="2:56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  <c r="AZ7" s="293" t="s">
        <v>283</v>
      </c>
      <c r="BA7" s="293" t="s">
        <v>284</v>
      </c>
      <c r="BB7" s="293" t="s">
        <v>269</v>
      </c>
      <c r="BC7" s="293" t="s">
        <v>285</v>
      </c>
      <c r="BD7" s="293" t="s">
        <v>89</v>
      </c>
    </row>
    <row r="8" spans="2:56" ht="12">
      <c r="B8" s="21"/>
      <c r="D8" s="166" t="s">
        <v>171</v>
      </c>
      <c r="L8" s="21"/>
      <c r="AZ8" s="293" t="s">
        <v>286</v>
      </c>
      <c r="BA8" s="293" t="s">
        <v>287</v>
      </c>
      <c r="BB8" s="293" t="s">
        <v>269</v>
      </c>
      <c r="BC8" s="293" t="s">
        <v>288</v>
      </c>
      <c r="BD8" s="293" t="s">
        <v>89</v>
      </c>
    </row>
    <row r="9" spans="2:56" s="1" customFormat="1" ht="23.25" customHeight="1">
      <c r="B9" s="21"/>
      <c r="E9" s="167" t="s">
        <v>172</v>
      </c>
      <c r="F9" s="1"/>
      <c r="G9" s="1"/>
      <c r="H9" s="1"/>
      <c r="L9" s="21"/>
      <c r="AZ9" s="293" t="s">
        <v>289</v>
      </c>
      <c r="BA9" s="293" t="s">
        <v>290</v>
      </c>
      <c r="BB9" s="293" t="s">
        <v>269</v>
      </c>
      <c r="BC9" s="293" t="s">
        <v>291</v>
      </c>
      <c r="BD9" s="293" t="s">
        <v>89</v>
      </c>
    </row>
    <row r="10" spans="2:56" s="1" customFormat="1" ht="12" customHeight="1">
      <c r="B10" s="21"/>
      <c r="D10" s="166" t="s">
        <v>173</v>
      </c>
      <c r="L10" s="21"/>
      <c r="AZ10" s="293" t="s">
        <v>292</v>
      </c>
      <c r="BA10" s="293" t="s">
        <v>293</v>
      </c>
      <c r="BB10" s="293" t="s">
        <v>269</v>
      </c>
      <c r="BC10" s="293" t="s">
        <v>294</v>
      </c>
      <c r="BD10" s="293" t="s">
        <v>89</v>
      </c>
    </row>
    <row r="11" spans="1:56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Z11" s="293" t="s">
        <v>295</v>
      </c>
      <c r="BA11" s="293" t="s">
        <v>296</v>
      </c>
      <c r="BB11" s="293" t="s">
        <v>269</v>
      </c>
      <c r="BC11" s="293" t="s">
        <v>297</v>
      </c>
      <c r="BD11" s="293" t="s">
        <v>89</v>
      </c>
    </row>
    <row r="12" spans="1:56" s="2" customFormat="1" ht="12" customHeight="1">
      <c r="A12" s="41"/>
      <c r="B12" s="44"/>
      <c r="C12" s="41"/>
      <c r="D12" s="166" t="s">
        <v>175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Z12" s="293" t="s">
        <v>298</v>
      </c>
      <c r="BA12" s="293" t="s">
        <v>299</v>
      </c>
      <c r="BB12" s="293" t="s">
        <v>269</v>
      </c>
      <c r="BC12" s="293" t="s">
        <v>300</v>
      </c>
      <c r="BD12" s="293" t="s">
        <v>89</v>
      </c>
    </row>
    <row r="13" spans="1:56" s="2" customFormat="1" ht="16.5" customHeight="1">
      <c r="A13" s="41"/>
      <c r="B13" s="44"/>
      <c r="C13" s="41"/>
      <c r="D13" s="41"/>
      <c r="E13" s="169" t="s">
        <v>301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Z13" s="293" t="s">
        <v>302</v>
      </c>
      <c r="BA13" s="293" t="s">
        <v>303</v>
      </c>
      <c r="BB13" s="293" t="s">
        <v>269</v>
      </c>
      <c r="BC13" s="293" t="s">
        <v>304</v>
      </c>
      <c r="BD13" s="293" t="s">
        <v>89</v>
      </c>
    </row>
    <row r="14" spans="1:56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Z14" s="293" t="s">
        <v>305</v>
      </c>
      <c r="BA14" s="293" t="s">
        <v>306</v>
      </c>
      <c r="BB14" s="293" t="s">
        <v>307</v>
      </c>
      <c r="BC14" s="293" t="s">
        <v>308</v>
      </c>
      <c r="BD14" s="293" t="s">
        <v>89</v>
      </c>
    </row>
    <row r="15" spans="1:56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Z15" s="293" t="s">
        <v>309</v>
      </c>
      <c r="BA15" s="293" t="s">
        <v>310</v>
      </c>
      <c r="BB15" s="293" t="s">
        <v>269</v>
      </c>
      <c r="BC15" s="293" t="s">
        <v>311</v>
      </c>
      <c r="BD15" s="293" t="s">
        <v>89</v>
      </c>
    </row>
    <row r="16" spans="1:56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6. 9. 2021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Z16" s="293" t="s">
        <v>312</v>
      </c>
      <c r="BA16" s="293" t="s">
        <v>313</v>
      </c>
      <c r="BB16" s="293" t="s">
        <v>269</v>
      </c>
      <c r="BC16" s="293" t="s">
        <v>314</v>
      </c>
      <c r="BD16" s="293" t="s">
        <v>89</v>
      </c>
    </row>
    <row r="17" spans="1:56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Z17" s="293" t="s">
        <v>315</v>
      </c>
      <c r="BA17" s="293" t="s">
        <v>316</v>
      </c>
      <c r="BB17" s="293" t="s">
        <v>269</v>
      </c>
      <c r="BC17" s="293" t="s">
        <v>317</v>
      </c>
      <c r="BD17" s="293" t="s">
        <v>89</v>
      </c>
    </row>
    <row r="18" spans="1:56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Z18" s="293" t="s">
        <v>318</v>
      </c>
      <c r="BA18" s="293" t="s">
        <v>319</v>
      </c>
      <c r="BB18" s="293" t="s">
        <v>269</v>
      </c>
      <c r="BC18" s="293" t="s">
        <v>320</v>
      </c>
      <c r="BD18" s="293" t="s">
        <v>89</v>
      </c>
    </row>
    <row r="19" spans="1:56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Z19" s="293" t="s">
        <v>321</v>
      </c>
      <c r="BA19" s="293" t="s">
        <v>322</v>
      </c>
      <c r="BB19" s="293" t="s">
        <v>307</v>
      </c>
      <c r="BC19" s="293" t="s">
        <v>323</v>
      </c>
      <c r="BD19" s="293" t="s">
        <v>89</v>
      </c>
    </row>
    <row r="20" spans="1:56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Z20" s="293" t="s">
        <v>324</v>
      </c>
      <c r="BA20" s="293" t="s">
        <v>325</v>
      </c>
      <c r="BB20" s="293" t="s">
        <v>269</v>
      </c>
      <c r="BC20" s="293" t="s">
        <v>326</v>
      </c>
      <c r="BD20" s="293" t="s">
        <v>89</v>
      </c>
    </row>
    <row r="21" spans="1:56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Z21" s="293" t="s">
        <v>327</v>
      </c>
      <c r="BA21" s="293" t="s">
        <v>328</v>
      </c>
      <c r="BB21" s="293" t="s">
        <v>269</v>
      </c>
      <c r="BC21" s="293" t="s">
        <v>329</v>
      </c>
      <c r="BD21" s="293" t="s">
        <v>89</v>
      </c>
    </row>
    <row r="22" spans="1:56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Z22" s="293" t="s">
        <v>330</v>
      </c>
      <c r="BA22" s="293" t="s">
        <v>331</v>
      </c>
      <c r="BB22" s="293" t="s">
        <v>332</v>
      </c>
      <c r="BC22" s="293" t="s">
        <v>333</v>
      </c>
      <c r="BD22" s="293" t="s">
        <v>89</v>
      </c>
    </row>
    <row r="23" spans="1:56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Z23" s="293" t="s">
        <v>334</v>
      </c>
      <c r="BA23" s="293" t="s">
        <v>335</v>
      </c>
      <c r="BB23" s="293" t="s">
        <v>332</v>
      </c>
      <c r="BC23" s="293" t="s">
        <v>336</v>
      </c>
      <c r="BD23" s="293" t="s">
        <v>89</v>
      </c>
    </row>
    <row r="24" spans="1:56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Z24" s="293" t="s">
        <v>337</v>
      </c>
      <c r="BA24" s="293" t="s">
        <v>335</v>
      </c>
      <c r="BB24" s="293" t="s">
        <v>332</v>
      </c>
      <c r="BC24" s="293" t="s">
        <v>338</v>
      </c>
      <c r="BD24" s="293" t="s">
        <v>89</v>
      </c>
    </row>
    <row r="25" spans="1:56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Z25" s="293" t="s">
        <v>339</v>
      </c>
      <c r="BA25" s="293" t="s">
        <v>340</v>
      </c>
      <c r="BB25" s="293" t="s">
        <v>269</v>
      </c>
      <c r="BC25" s="293" t="s">
        <v>341</v>
      </c>
      <c r="BD25" s="293" t="s">
        <v>89</v>
      </c>
    </row>
    <row r="26" spans="1:56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Z26" s="293" t="s">
        <v>342</v>
      </c>
      <c r="BA26" s="293" t="s">
        <v>343</v>
      </c>
      <c r="BB26" s="293" t="s">
        <v>269</v>
      </c>
      <c r="BC26" s="293" t="s">
        <v>344</v>
      </c>
      <c r="BD26" s="293" t="s">
        <v>89</v>
      </c>
    </row>
    <row r="27" spans="1:56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Z27" s="293" t="s">
        <v>345</v>
      </c>
      <c r="BA27" s="293" t="s">
        <v>346</v>
      </c>
      <c r="BB27" s="293" t="s">
        <v>269</v>
      </c>
      <c r="BC27" s="293" t="s">
        <v>347</v>
      </c>
      <c r="BD27" s="293" t="s">
        <v>89</v>
      </c>
    </row>
    <row r="28" spans="1:56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Z28" s="293" t="s">
        <v>348</v>
      </c>
      <c r="BA28" s="293" t="s">
        <v>349</v>
      </c>
      <c r="BB28" s="293" t="s">
        <v>269</v>
      </c>
      <c r="BC28" s="293" t="s">
        <v>350</v>
      </c>
      <c r="BD28" s="293" t="s">
        <v>89</v>
      </c>
    </row>
    <row r="29" spans="1:56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Z29" s="293" t="s">
        <v>351</v>
      </c>
      <c r="BA29" s="293" t="s">
        <v>352</v>
      </c>
      <c r="BB29" s="293" t="s">
        <v>269</v>
      </c>
      <c r="BC29" s="293" t="s">
        <v>353</v>
      </c>
      <c r="BD29" s="293" t="s">
        <v>89</v>
      </c>
    </row>
    <row r="30" spans="1:56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Z30" s="293" t="s">
        <v>354</v>
      </c>
      <c r="BA30" s="293" t="s">
        <v>355</v>
      </c>
      <c r="BB30" s="293" t="s">
        <v>269</v>
      </c>
      <c r="BC30" s="293" t="s">
        <v>356</v>
      </c>
      <c r="BD30" s="293" t="s">
        <v>89</v>
      </c>
    </row>
    <row r="31" spans="1:56" s="8" customFormat="1" ht="71.25" customHeight="1">
      <c r="A31" s="171"/>
      <c r="B31" s="172"/>
      <c r="C31" s="171"/>
      <c r="D31" s="171"/>
      <c r="E31" s="173" t="s">
        <v>177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Z31" s="294" t="s">
        <v>357</v>
      </c>
      <c r="BA31" s="294" t="s">
        <v>358</v>
      </c>
      <c r="BB31" s="294" t="s">
        <v>269</v>
      </c>
      <c r="BC31" s="294" t="s">
        <v>359</v>
      </c>
      <c r="BD31" s="294" t="s">
        <v>89</v>
      </c>
    </row>
    <row r="32" spans="1:56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Z32" s="293" t="s">
        <v>360</v>
      </c>
      <c r="BA32" s="293" t="s">
        <v>361</v>
      </c>
      <c r="BB32" s="293" t="s">
        <v>332</v>
      </c>
      <c r="BC32" s="293" t="s">
        <v>362</v>
      </c>
      <c r="BD32" s="293" t="s">
        <v>89</v>
      </c>
    </row>
    <row r="33" spans="1:56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Z33" s="293" t="s">
        <v>363</v>
      </c>
      <c r="BA33" s="293" t="s">
        <v>364</v>
      </c>
      <c r="BB33" s="293" t="s">
        <v>269</v>
      </c>
      <c r="BC33" s="293" t="s">
        <v>365</v>
      </c>
      <c r="BD33" s="293" t="s">
        <v>89</v>
      </c>
    </row>
    <row r="34" spans="1:56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Z34" s="293" t="s">
        <v>366</v>
      </c>
      <c r="BA34" s="293" t="s">
        <v>367</v>
      </c>
      <c r="BB34" s="293" t="s">
        <v>269</v>
      </c>
      <c r="BC34" s="293" t="s">
        <v>368</v>
      </c>
      <c r="BD34" s="293" t="s">
        <v>89</v>
      </c>
    </row>
    <row r="35" spans="1:56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J126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Z35" s="293" t="s">
        <v>369</v>
      </c>
      <c r="BA35" s="293" t="s">
        <v>370</v>
      </c>
      <c r="BB35" s="293" t="s">
        <v>269</v>
      </c>
      <c r="BC35" s="293" t="s">
        <v>371</v>
      </c>
      <c r="BD35" s="293" t="s">
        <v>89</v>
      </c>
    </row>
    <row r="36" spans="1:56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Z36" s="293" t="s">
        <v>372</v>
      </c>
      <c r="BA36" s="293" t="s">
        <v>373</v>
      </c>
      <c r="BB36" s="293" t="s">
        <v>269</v>
      </c>
      <c r="BC36" s="293" t="s">
        <v>374</v>
      </c>
      <c r="BD36" s="293" t="s">
        <v>89</v>
      </c>
    </row>
    <row r="37" spans="1:56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Z37" s="293" t="s">
        <v>375</v>
      </c>
      <c r="BA37" s="293" t="s">
        <v>376</v>
      </c>
      <c r="BB37" s="293" t="s">
        <v>307</v>
      </c>
      <c r="BC37" s="293" t="s">
        <v>377</v>
      </c>
      <c r="BD37" s="293" t="s">
        <v>89</v>
      </c>
    </row>
    <row r="38" spans="1:56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Z38" s="293" t="s">
        <v>378</v>
      </c>
      <c r="BA38" s="293" t="s">
        <v>379</v>
      </c>
      <c r="BB38" s="293" t="s">
        <v>269</v>
      </c>
      <c r="BC38" s="293" t="s">
        <v>380</v>
      </c>
      <c r="BD38" s="293" t="s">
        <v>89</v>
      </c>
    </row>
    <row r="39" spans="1:56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ROUND((SUM(BE126:BE133)+SUM(BE157:BE1152)),2)</f>
        <v>0</v>
      </c>
      <c r="G39" s="41"/>
      <c r="H39" s="41"/>
      <c r="I39" s="182">
        <v>0.21</v>
      </c>
      <c r="J39" s="181">
        <f>ROUND(((SUM(BE126:BE133)+SUM(BE157:BE1152))*I39),2)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Z39" s="293" t="s">
        <v>381</v>
      </c>
      <c r="BA39" s="293" t="s">
        <v>382</v>
      </c>
      <c r="BB39" s="293" t="s">
        <v>332</v>
      </c>
      <c r="BC39" s="293" t="s">
        <v>383</v>
      </c>
      <c r="BD39" s="293" t="s">
        <v>89</v>
      </c>
    </row>
    <row r="40" spans="1:56" s="2" customFormat="1" ht="14.4" customHeight="1">
      <c r="A40" s="41"/>
      <c r="B40" s="44"/>
      <c r="C40" s="41"/>
      <c r="D40" s="41"/>
      <c r="E40" s="166" t="s">
        <v>47</v>
      </c>
      <c r="F40" s="181">
        <f>ROUND((SUM(BF126:BF133)+SUM(BF157:BF1152)),2)</f>
        <v>0</v>
      </c>
      <c r="G40" s="41"/>
      <c r="H40" s="41"/>
      <c r="I40" s="182">
        <v>0.15</v>
      </c>
      <c r="J40" s="181">
        <f>ROUND(((SUM(BF126:BF133)+SUM(BF157:BF1152))*I40),2)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Z40" s="293" t="s">
        <v>384</v>
      </c>
      <c r="BA40" s="293" t="s">
        <v>385</v>
      </c>
      <c r="BB40" s="293" t="s">
        <v>307</v>
      </c>
      <c r="BC40" s="293" t="s">
        <v>386</v>
      </c>
      <c r="BD40" s="293" t="s">
        <v>89</v>
      </c>
    </row>
    <row r="41" spans="1:56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ROUND((SUM(BG126:BG133)+SUM(BG157:BG1152)),2)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Z41" s="293" t="s">
        <v>387</v>
      </c>
      <c r="BA41" s="293" t="s">
        <v>388</v>
      </c>
      <c r="BB41" s="293" t="s">
        <v>332</v>
      </c>
      <c r="BC41" s="293" t="s">
        <v>389</v>
      </c>
      <c r="BD41" s="293" t="s">
        <v>89</v>
      </c>
    </row>
    <row r="42" spans="1:56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ROUND((SUM(BH126:BH133)+SUM(BH157:BH1152)),2)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Z42" s="293" t="s">
        <v>390</v>
      </c>
      <c r="BA42" s="293" t="s">
        <v>391</v>
      </c>
      <c r="BB42" s="293" t="s">
        <v>269</v>
      </c>
      <c r="BC42" s="293" t="s">
        <v>392</v>
      </c>
      <c r="BD42" s="293" t="s">
        <v>89</v>
      </c>
    </row>
    <row r="43" spans="1:56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ROUND((SUM(BI126:BI133)+SUM(BI157:BI1152)),2)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Z43" s="293" t="s">
        <v>393</v>
      </c>
      <c r="BA43" s="293" t="s">
        <v>394</v>
      </c>
      <c r="BB43" s="293" t="s">
        <v>269</v>
      </c>
      <c r="BC43" s="293" t="s">
        <v>395</v>
      </c>
      <c r="BD43" s="293" t="s">
        <v>89</v>
      </c>
    </row>
    <row r="44" spans="1:56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Z44" s="293" t="s">
        <v>396</v>
      </c>
      <c r="BA44" s="293" t="s">
        <v>397</v>
      </c>
      <c r="BB44" s="293" t="s">
        <v>269</v>
      </c>
      <c r="BC44" s="293" t="s">
        <v>398</v>
      </c>
      <c r="BD44" s="293" t="s">
        <v>89</v>
      </c>
    </row>
    <row r="45" spans="1:56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Z45" s="293" t="s">
        <v>399</v>
      </c>
      <c r="BA45" s="293" t="s">
        <v>400</v>
      </c>
      <c r="BB45" s="293" t="s">
        <v>269</v>
      </c>
      <c r="BC45" s="293" t="s">
        <v>401</v>
      </c>
      <c r="BD45" s="293" t="s">
        <v>89</v>
      </c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175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222/2021/KCst - Stavební práce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6. 9. 2021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J157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402</v>
      </c>
      <c r="E101" s="209"/>
      <c r="F101" s="209"/>
      <c r="G101" s="209"/>
      <c r="H101" s="209"/>
      <c r="I101" s="209"/>
      <c r="J101" s="210">
        <f>J158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403</v>
      </c>
      <c r="E102" s="214"/>
      <c r="F102" s="214"/>
      <c r="G102" s="214"/>
      <c r="H102" s="214"/>
      <c r="I102" s="214"/>
      <c r="J102" s="215">
        <f>J159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404</v>
      </c>
      <c r="E103" s="214"/>
      <c r="F103" s="214"/>
      <c r="G103" s="214"/>
      <c r="H103" s="214"/>
      <c r="I103" s="214"/>
      <c r="J103" s="215">
        <f>J186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2"/>
      <c r="C104" s="135"/>
      <c r="D104" s="213" t="s">
        <v>405</v>
      </c>
      <c r="E104" s="214"/>
      <c r="F104" s="214"/>
      <c r="G104" s="214"/>
      <c r="H104" s="214"/>
      <c r="I104" s="214"/>
      <c r="J104" s="215">
        <f>J275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2"/>
      <c r="C105" s="135"/>
      <c r="D105" s="213" t="s">
        <v>406</v>
      </c>
      <c r="E105" s="214"/>
      <c r="F105" s="214"/>
      <c r="G105" s="214"/>
      <c r="H105" s="214"/>
      <c r="I105" s="214"/>
      <c r="J105" s="215">
        <f>J305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2"/>
      <c r="C106" s="135"/>
      <c r="D106" s="213" t="s">
        <v>407</v>
      </c>
      <c r="E106" s="214"/>
      <c r="F106" s="214"/>
      <c r="G106" s="214"/>
      <c r="H106" s="214"/>
      <c r="I106" s="214"/>
      <c r="J106" s="215">
        <f>J383</f>
        <v>0</v>
      </c>
      <c r="K106" s="135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2"/>
      <c r="C107" s="135"/>
      <c r="D107" s="213" t="s">
        <v>408</v>
      </c>
      <c r="E107" s="214"/>
      <c r="F107" s="214"/>
      <c r="G107" s="214"/>
      <c r="H107" s="214"/>
      <c r="I107" s="214"/>
      <c r="J107" s="215">
        <f>J503</f>
        <v>0</v>
      </c>
      <c r="K107" s="135"/>
      <c r="L107" s="21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4.85" customHeight="1">
      <c r="A108" s="10"/>
      <c r="B108" s="212"/>
      <c r="C108" s="135"/>
      <c r="D108" s="213" t="s">
        <v>409</v>
      </c>
      <c r="E108" s="214"/>
      <c r="F108" s="214"/>
      <c r="G108" s="214"/>
      <c r="H108" s="214"/>
      <c r="I108" s="214"/>
      <c r="J108" s="215">
        <f>J526</f>
        <v>0</v>
      </c>
      <c r="K108" s="135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4.85" customHeight="1">
      <c r="A109" s="10"/>
      <c r="B109" s="212"/>
      <c r="C109" s="135"/>
      <c r="D109" s="213" t="s">
        <v>410</v>
      </c>
      <c r="E109" s="214"/>
      <c r="F109" s="214"/>
      <c r="G109" s="214"/>
      <c r="H109" s="214"/>
      <c r="I109" s="214"/>
      <c r="J109" s="215">
        <f>J578</f>
        <v>0</v>
      </c>
      <c r="K109" s="135"/>
      <c r="L109" s="21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2"/>
      <c r="C110" s="135"/>
      <c r="D110" s="213" t="s">
        <v>411</v>
      </c>
      <c r="E110" s="214"/>
      <c r="F110" s="214"/>
      <c r="G110" s="214"/>
      <c r="H110" s="214"/>
      <c r="I110" s="214"/>
      <c r="J110" s="215">
        <f>J606</f>
        <v>0</v>
      </c>
      <c r="K110" s="135"/>
      <c r="L110" s="21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12"/>
      <c r="C111" s="135"/>
      <c r="D111" s="213" t="s">
        <v>412</v>
      </c>
      <c r="E111" s="214"/>
      <c r="F111" s="214"/>
      <c r="G111" s="214"/>
      <c r="H111" s="214"/>
      <c r="I111" s="214"/>
      <c r="J111" s="215">
        <f>J627</f>
        <v>0</v>
      </c>
      <c r="K111" s="135"/>
      <c r="L111" s="21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9" customFormat="1" ht="24.95" customHeight="1">
      <c r="A112" s="9"/>
      <c r="B112" s="206"/>
      <c r="C112" s="207"/>
      <c r="D112" s="208" t="s">
        <v>413</v>
      </c>
      <c r="E112" s="209"/>
      <c r="F112" s="209"/>
      <c r="G112" s="209"/>
      <c r="H112" s="209"/>
      <c r="I112" s="209"/>
      <c r="J112" s="210">
        <f>J629</f>
        <v>0</v>
      </c>
      <c r="K112" s="207"/>
      <c r="L112" s="211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10" customFormat="1" ht="19.9" customHeight="1">
      <c r="A113" s="10"/>
      <c r="B113" s="212"/>
      <c r="C113" s="135"/>
      <c r="D113" s="213" t="s">
        <v>414</v>
      </c>
      <c r="E113" s="214"/>
      <c r="F113" s="214"/>
      <c r="G113" s="214"/>
      <c r="H113" s="214"/>
      <c r="I113" s="214"/>
      <c r="J113" s="215">
        <f>J630</f>
        <v>0</v>
      </c>
      <c r="K113" s="135"/>
      <c r="L113" s="21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12"/>
      <c r="C114" s="135"/>
      <c r="D114" s="213" t="s">
        <v>415</v>
      </c>
      <c r="E114" s="214"/>
      <c r="F114" s="214"/>
      <c r="G114" s="214"/>
      <c r="H114" s="214"/>
      <c r="I114" s="214"/>
      <c r="J114" s="215">
        <f>J698</f>
        <v>0</v>
      </c>
      <c r="K114" s="135"/>
      <c r="L114" s="21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12"/>
      <c r="C115" s="135"/>
      <c r="D115" s="213" t="s">
        <v>416</v>
      </c>
      <c r="E115" s="214"/>
      <c r="F115" s="214"/>
      <c r="G115" s="214"/>
      <c r="H115" s="214"/>
      <c r="I115" s="214"/>
      <c r="J115" s="215">
        <f>J727</f>
        <v>0</v>
      </c>
      <c r="K115" s="135"/>
      <c r="L115" s="21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12"/>
      <c r="C116" s="135"/>
      <c r="D116" s="213" t="s">
        <v>417</v>
      </c>
      <c r="E116" s="214"/>
      <c r="F116" s="214"/>
      <c r="G116" s="214"/>
      <c r="H116" s="214"/>
      <c r="I116" s="214"/>
      <c r="J116" s="215">
        <f>J787</f>
        <v>0</v>
      </c>
      <c r="K116" s="135"/>
      <c r="L116" s="216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212"/>
      <c r="C117" s="135"/>
      <c r="D117" s="213" t="s">
        <v>418</v>
      </c>
      <c r="E117" s="214"/>
      <c r="F117" s="214"/>
      <c r="G117" s="214"/>
      <c r="H117" s="214"/>
      <c r="I117" s="214"/>
      <c r="J117" s="215">
        <f>J791</f>
        <v>0</v>
      </c>
      <c r="K117" s="135"/>
      <c r="L117" s="216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212"/>
      <c r="C118" s="135"/>
      <c r="D118" s="213" t="s">
        <v>419</v>
      </c>
      <c r="E118" s="214"/>
      <c r="F118" s="214"/>
      <c r="G118" s="214"/>
      <c r="H118" s="214"/>
      <c r="I118" s="214"/>
      <c r="J118" s="215">
        <f>J796</f>
        <v>0</v>
      </c>
      <c r="K118" s="135"/>
      <c r="L118" s="216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212"/>
      <c r="C119" s="135"/>
      <c r="D119" s="213" t="s">
        <v>420</v>
      </c>
      <c r="E119" s="214"/>
      <c r="F119" s="214"/>
      <c r="G119" s="214"/>
      <c r="H119" s="214"/>
      <c r="I119" s="214"/>
      <c r="J119" s="215">
        <f>J801</f>
        <v>0</v>
      </c>
      <c r="K119" s="135"/>
      <c r="L119" s="216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212"/>
      <c r="C120" s="135"/>
      <c r="D120" s="213" t="s">
        <v>421</v>
      </c>
      <c r="E120" s="214"/>
      <c r="F120" s="214"/>
      <c r="G120" s="214"/>
      <c r="H120" s="214"/>
      <c r="I120" s="214"/>
      <c r="J120" s="215">
        <f>J845</f>
        <v>0</v>
      </c>
      <c r="K120" s="135"/>
      <c r="L120" s="216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212"/>
      <c r="C121" s="135"/>
      <c r="D121" s="213" t="s">
        <v>422</v>
      </c>
      <c r="E121" s="214"/>
      <c r="F121" s="214"/>
      <c r="G121" s="214"/>
      <c r="H121" s="214"/>
      <c r="I121" s="214"/>
      <c r="J121" s="215">
        <f>J1044</f>
        <v>0</v>
      </c>
      <c r="K121" s="135"/>
      <c r="L121" s="216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212"/>
      <c r="C122" s="135"/>
      <c r="D122" s="213" t="s">
        <v>423</v>
      </c>
      <c r="E122" s="214"/>
      <c r="F122" s="214"/>
      <c r="G122" s="214"/>
      <c r="H122" s="214"/>
      <c r="I122" s="214"/>
      <c r="J122" s="215">
        <f>J1085</f>
        <v>0</v>
      </c>
      <c r="K122" s="135"/>
      <c r="L122" s="216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9" customFormat="1" ht="24.95" customHeight="1">
      <c r="A123" s="9"/>
      <c r="B123" s="206"/>
      <c r="C123" s="207"/>
      <c r="D123" s="208" t="s">
        <v>424</v>
      </c>
      <c r="E123" s="209"/>
      <c r="F123" s="209"/>
      <c r="G123" s="209"/>
      <c r="H123" s="209"/>
      <c r="I123" s="209"/>
      <c r="J123" s="210">
        <f>J1114</f>
        <v>0</v>
      </c>
      <c r="K123" s="207"/>
      <c r="L123" s="211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s="2" customFormat="1" ht="21.8" customHeight="1">
      <c r="A124" s="41"/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2" customFormat="1" ht="6.95" customHeight="1">
      <c r="A125" s="41"/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29.25" customHeight="1">
      <c r="A126" s="41"/>
      <c r="B126" s="42"/>
      <c r="C126" s="205" t="s">
        <v>189</v>
      </c>
      <c r="D126" s="43"/>
      <c r="E126" s="43"/>
      <c r="F126" s="43"/>
      <c r="G126" s="43"/>
      <c r="H126" s="43"/>
      <c r="I126" s="43"/>
      <c r="J126" s="217">
        <f>ROUND(J127+J128+J129+J130+J131+J132,2)</f>
        <v>0</v>
      </c>
      <c r="K126" s="43"/>
      <c r="L126" s="66"/>
      <c r="N126" s="218" t="s">
        <v>45</v>
      </c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65" s="2" customFormat="1" ht="18" customHeight="1">
      <c r="A127" s="41"/>
      <c r="B127" s="42"/>
      <c r="C127" s="43"/>
      <c r="D127" s="156" t="s">
        <v>190</v>
      </c>
      <c r="E127" s="151"/>
      <c r="F127" s="151"/>
      <c r="G127" s="43"/>
      <c r="H127" s="43"/>
      <c r="I127" s="43"/>
      <c r="J127" s="152">
        <v>0</v>
      </c>
      <c r="K127" s="43"/>
      <c r="L127" s="219"/>
      <c r="M127" s="220"/>
      <c r="N127" s="221" t="s">
        <v>46</v>
      </c>
      <c r="O127" s="220"/>
      <c r="P127" s="220"/>
      <c r="Q127" s="220"/>
      <c r="R127" s="220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  <c r="AF127" s="220"/>
      <c r="AG127" s="220"/>
      <c r="AH127" s="220"/>
      <c r="AI127" s="220"/>
      <c r="AJ127" s="220"/>
      <c r="AK127" s="220"/>
      <c r="AL127" s="220"/>
      <c r="AM127" s="220"/>
      <c r="AN127" s="220"/>
      <c r="AO127" s="220"/>
      <c r="AP127" s="220"/>
      <c r="AQ127" s="220"/>
      <c r="AR127" s="220"/>
      <c r="AS127" s="220"/>
      <c r="AT127" s="220"/>
      <c r="AU127" s="220"/>
      <c r="AV127" s="220"/>
      <c r="AW127" s="220"/>
      <c r="AX127" s="220"/>
      <c r="AY127" s="223" t="s">
        <v>104</v>
      </c>
      <c r="AZ127" s="220"/>
      <c r="BA127" s="220"/>
      <c r="BB127" s="220"/>
      <c r="BC127" s="220"/>
      <c r="BD127" s="220"/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223" t="s">
        <v>87</v>
      </c>
      <c r="BK127" s="220"/>
      <c r="BL127" s="220"/>
      <c r="BM127" s="220"/>
    </row>
    <row r="128" spans="1:65" s="2" customFormat="1" ht="18" customHeight="1">
      <c r="A128" s="41"/>
      <c r="B128" s="42"/>
      <c r="C128" s="43"/>
      <c r="D128" s="156" t="s">
        <v>191</v>
      </c>
      <c r="E128" s="151"/>
      <c r="F128" s="151"/>
      <c r="G128" s="43"/>
      <c r="H128" s="43"/>
      <c r="I128" s="43"/>
      <c r="J128" s="152">
        <v>0</v>
      </c>
      <c r="K128" s="43"/>
      <c r="L128" s="219"/>
      <c r="M128" s="220"/>
      <c r="N128" s="221" t="s">
        <v>46</v>
      </c>
      <c r="O128" s="220"/>
      <c r="P128" s="220"/>
      <c r="Q128" s="220"/>
      <c r="R128" s="220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  <c r="AF128" s="220"/>
      <c r="AG128" s="220"/>
      <c r="AH128" s="220"/>
      <c r="AI128" s="220"/>
      <c r="AJ128" s="220"/>
      <c r="AK128" s="220"/>
      <c r="AL128" s="220"/>
      <c r="AM128" s="220"/>
      <c r="AN128" s="220"/>
      <c r="AO128" s="220"/>
      <c r="AP128" s="220"/>
      <c r="AQ128" s="220"/>
      <c r="AR128" s="220"/>
      <c r="AS128" s="220"/>
      <c r="AT128" s="220"/>
      <c r="AU128" s="220"/>
      <c r="AV128" s="220"/>
      <c r="AW128" s="220"/>
      <c r="AX128" s="220"/>
      <c r="AY128" s="223" t="s">
        <v>104</v>
      </c>
      <c r="AZ128" s="220"/>
      <c r="BA128" s="220"/>
      <c r="BB128" s="220"/>
      <c r="BC128" s="220"/>
      <c r="BD128" s="220"/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223" t="s">
        <v>87</v>
      </c>
      <c r="BK128" s="220"/>
      <c r="BL128" s="220"/>
      <c r="BM128" s="220"/>
    </row>
    <row r="129" spans="1:65" s="2" customFormat="1" ht="18" customHeight="1">
      <c r="A129" s="41"/>
      <c r="B129" s="42"/>
      <c r="C129" s="43"/>
      <c r="D129" s="156" t="s">
        <v>192</v>
      </c>
      <c r="E129" s="151"/>
      <c r="F129" s="151"/>
      <c r="G129" s="43"/>
      <c r="H129" s="43"/>
      <c r="I129" s="43"/>
      <c r="J129" s="152">
        <v>0</v>
      </c>
      <c r="K129" s="43"/>
      <c r="L129" s="219"/>
      <c r="M129" s="220"/>
      <c r="N129" s="221" t="s">
        <v>46</v>
      </c>
      <c r="O129" s="220"/>
      <c r="P129" s="220"/>
      <c r="Q129" s="220"/>
      <c r="R129" s="220"/>
      <c r="S129" s="222"/>
      <c r="T129" s="222"/>
      <c r="U129" s="222"/>
      <c r="V129" s="222"/>
      <c r="W129" s="222"/>
      <c r="X129" s="222"/>
      <c r="Y129" s="222"/>
      <c r="Z129" s="222"/>
      <c r="AA129" s="222"/>
      <c r="AB129" s="222"/>
      <c r="AC129" s="222"/>
      <c r="AD129" s="222"/>
      <c r="AE129" s="222"/>
      <c r="AF129" s="220"/>
      <c r="AG129" s="220"/>
      <c r="AH129" s="220"/>
      <c r="AI129" s="220"/>
      <c r="AJ129" s="220"/>
      <c r="AK129" s="220"/>
      <c r="AL129" s="220"/>
      <c r="AM129" s="220"/>
      <c r="AN129" s="220"/>
      <c r="AO129" s="220"/>
      <c r="AP129" s="220"/>
      <c r="AQ129" s="220"/>
      <c r="AR129" s="220"/>
      <c r="AS129" s="220"/>
      <c r="AT129" s="220"/>
      <c r="AU129" s="220"/>
      <c r="AV129" s="220"/>
      <c r="AW129" s="220"/>
      <c r="AX129" s="220"/>
      <c r="AY129" s="223" t="s">
        <v>104</v>
      </c>
      <c r="AZ129" s="220"/>
      <c r="BA129" s="220"/>
      <c r="BB129" s="220"/>
      <c r="BC129" s="220"/>
      <c r="BD129" s="220"/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223" t="s">
        <v>87</v>
      </c>
      <c r="BK129" s="220"/>
      <c r="BL129" s="220"/>
      <c r="BM129" s="220"/>
    </row>
    <row r="130" spans="1:65" s="2" customFormat="1" ht="18" customHeight="1">
      <c r="A130" s="41"/>
      <c r="B130" s="42"/>
      <c r="C130" s="43"/>
      <c r="D130" s="156" t="s">
        <v>193</v>
      </c>
      <c r="E130" s="151"/>
      <c r="F130" s="151"/>
      <c r="G130" s="43"/>
      <c r="H130" s="43"/>
      <c r="I130" s="43"/>
      <c r="J130" s="152">
        <v>0</v>
      </c>
      <c r="K130" s="43"/>
      <c r="L130" s="219"/>
      <c r="M130" s="220"/>
      <c r="N130" s="221" t="s">
        <v>46</v>
      </c>
      <c r="O130" s="220"/>
      <c r="P130" s="220"/>
      <c r="Q130" s="220"/>
      <c r="R130" s="220"/>
      <c r="S130" s="222"/>
      <c r="T130" s="222"/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222"/>
      <c r="AF130" s="220"/>
      <c r="AG130" s="220"/>
      <c r="AH130" s="220"/>
      <c r="AI130" s="220"/>
      <c r="AJ130" s="220"/>
      <c r="AK130" s="220"/>
      <c r="AL130" s="220"/>
      <c r="AM130" s="220"/>
      <c r="AN130" s="220"/>
      <c r="AO130" s="220"/>
      <c r="AP130" s="220"/>
      <c r="AQ130" s="220"/>
      <c r="AR130" s="220"/>
      <c r="AS130" s="220"/>
      <c r="AT130" s="220"/>
      <c r="AU130" s="220"/>
      <c r="AV130" s="220"/>
      <c r="AW130" s="220"/>
      <c r="AX130" s="220"/>
      <c r="AY130" s="223" t="s">
        <v>104</v>
      </c>
      <c r="AZ130" s="220"/>
      <c r="BA130" s="220"/>
      <c r="BB130" s="220"/>
      <c r="BC130" s="220"/>
      <c r="BD130" s="220"/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223" t="s">
        <v>87</v>
      </c>
      <c r="BK130" s="220"/>
      <c r="BL130" s="220"/>
      <c r="BM130" s="220"/>
    </row>
    <row r="131" spans="1:65" s="2" customFormat="1" ht="18" customHeight="1">
      <c r="A131" s="41"/>
      <c r="B131" s="42"/>
      <c r="C131" s="43"/>
      <c r="D131" s="156" t="s">
        <v>194</v>
      </c>
      <c r="E131" s="151"/>
      <c r="F131" s="151"/>
      <c r="G131" s="43"/>
      <c r="H131" s="43"/>
      <c r="I131" s="43"/>
      <c r="J131" s="152">
        <v>0</v>
      </c>
      <c r="K131" s="43"/>
      <c r="L131" s="219"/>
      <c r="M131" s="220"/>
      <c r="N131" s="221" t="s">
        <v>46</v>
      </c>
      <c r="O131" s="220"/>
      <c r="P131" s="220"/>
      <c r="Q131" s="220"/>
      <c r="R131" s="220"/>
      <c r="S131" s="222"/>
      <c r="T131" s="222"/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2"/>
      <c r="AF131" s="220"/>
      <c r="AG131" s="220"/>
      <c r="AH131" s="220"/>
      <c r="AI131" s="220"/>
      <c r="AJ131" s="220"/>
      <c r="AK131" s="220"/>
      <c r="AL131" s="220"/>
      <c r="AM131" s="220"/>
      <c r="AN131" s="220"/>
      <c r="AO131" s="220"/>
      <c r="AP131" s="220"/>
      <c r="AQ131" s="220"/>
      <c r="AR131" s="220"/>
      <c r="AS131" s="220"/>
      <c r="AT131" s="220"/>
      <c r="AU131" s="220"/>
      <c r="AV131" s="220"/>
      <c r="AW131" s="220"/>
      <c r="AX131" s="220"/>
      <c r="AY131" s="223" t="s">
        <v>104</v>
      </c>
      <c r="AZ131" s="220"/>
      <c r="BA131" s="220"/>
      <c r="BB131" s="220"/>
      <c r="BC131" s="220"/>
      <c r="BD131" s="220"/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223" t="s">
        <v>87</v>
      </c>
      <c r="BK131" s="220"/>
      <c r="BL131" s="220"/>
      <c r="BM131" s="220"/>
    </row>
    <row r="132" spans="1:65" s="2" customFormat="1" ht="18" customHeight="1">
      <c r="A132" s="41"/>
      <c r="B132" s="42"/>
      <c r="C132" s="43"/>
      <c r="D132" s="151" t="s">
        <v>195</v>
      </c>
      <c r="E132" s="43"/>
      <c r="F132" s="43"/>
      <c r="G132" s="43"/>
      <c r="H132" s="43"/>
      <c r="I132" s="43"/>
      <c r="J132" s="152">
        <f>ROUND(J34*T132,2)</f>
        <v>0</v>
      </c>
      <c r="K132" s="43"/>
      <c r="L132" s="219"/>
      <c r="M132" s="220"/>
      <c r="N132" s="221" t="s">
        <v>46</v>
      </c>
      <c r="O132" s="220"/>
      <c r="P132" s="220"/>
      <c r="Q132" s="220"/>
      <c r="R132" s="220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  <c r="AE132" s="222"/>
      <c r="AF132" s="220"/>
      <c r="AG132" s="220"/>
      <c r="AH132" s="220"/>
      <c r="AI132" s="220"/>
      <c r="AJ132" s="220"/>
      <c r="AK132" s="220"/>
      <c r="AL132" s="220"/>
      <c r="AM132" s="220"/>
      <c r="AN132" s="220"/>
      <c r="AO132" s="220"/>
      <c r="AP132" s="220"/>
      <c r="AQ132" s="220"/>
      <c r="AR132" s="220"/>
      <c r="AS132" s="220"/>
      <c r="AT132" s="220"/>
      <c r="AU132" s="220"/>
      <c r="AV132" s="220"/>
      <c r="AW132" s="220"/>
      <c r="AX132" s="220"/>
      <c r="AY132" s="223" t="s">
        <v>196</v>
      </c>
      <c r="AZ132" s="220"/>
      <c r="BA132" s="220"/>
      <c r="BB132" s="220"/>
      <c r="BC132" s="220"/>
      <c r="BD132" s="220"/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223" t="s">
        <v>87</v>
      </c>
      <c r="BK132" s="220"/>
      <c r="BL132" s="220"/>
      <c r="BM132" s="220"/>
    </row>
    <row r="133" spans="1:31" s="2" customFormat="1" ht="12">
      <c r="A133" s="41"/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29.25" customHeight="1">
      <c r="A134" s="41"/>
      <c r="B134" s="42"/>
      <c r="C134" s="159" t="s">
        <v>169</v>
      </c>
      <c r="D134" s="160"/>
      <c r="E134" s="160"/>
      <c r="F134" s="160"/>
      <c r="G134" s="160"/>
      <c r="H134" s="160"/>
      <c r="I134" s="160"/>
      <c r="J134" s="161">
        <f>ROUND(J100+J126,2)</f>
        <v>0</v>
      </c>
      <c r="K134" s="160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6.95" customHeight="1">
      <c r="A135" s="41"/>
      <c r="B135" s="69"/>
      <c r="C135" s="70"/>
      <c r="D135" s="70"/>
      <c r="E135" s="70"/>
      <c r="F135" s="70"/>
      <c r="G135" s="70"/>
      <c r="H135" s="70"/>
      <c r="I135" s="70"/>
      <c r="J135" s="70"/>
      <c r="K135" s="70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9" spans="1:31" s="2" customFormat="1" ht="6.95" customHeight="1">
      <c r="A139" s="41"/>
      <c r="B139" s="71"/>
      <c r="C139" s="72"/>
      <c r="D139" s="72"/>
      <c r="E139" s="72"/>
      <c r="F139" s="72"/>
      <c r="G139" s="72"/>
      <c r="H139" s="72"/>
      <c r="I139" s="72"/>
      <c r="J139" s="72"/>
      <c r="K139" s="72"/>
      <c r="L139" s="66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spans="1:31" s="2" customFormat="1" ht="24.95" customHeight="1">
      <c r="A140" s="41"/>
      <c r="B140" s="42"/>
      <c r="C140" s="24" t="s">
        <v>197</v>
      </c>
      <c r="D140" s="43"/>
      <c r="E140" s="43"/>
      <c r="F140" s="43"/>
      <c r="G140" s="43"/>
      <c r="H140" s="43"/>
      <c r="I140" s="43"/>
      <c r="J140" s="43"/>
      <c r="K140" s="43"/>
      <c r="L140" s="66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spans="1:31" s="2" customFormat="1" ht="6.95" customHeight="1">
      <c r="A141" s="41"/>
      <c r="B141" s="42"/>
      <c r="C141" s="43"/>
      <c r="D141" s="43"/>
      <c r="E141" s="43"/>
      <c r="F141" s="43"/>
      <c r="G141" s="43"/>
      <c r="H141" s="43"/>
      <c r="I141" s="43"/>
      <c r="J141" s="43"/>
      <c r="K141" s="43"/>
      <c r="L141" s="66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  <row r="142" spans="1:31" s="2" customFormat="1" ht="12" customHeight="1">
      <c r="A142" s="41"/>
      <c r="B142" s="42"/>
      <c r="C142" s="33" t="s">
        <v>16</v>
      </c>
      <c r="D142" s="43"/>
      <c r="E142" s="43"/>
      <c r="F142" s="43"/>
      <c r="G142" s="43"/>
      <c r="H142" s="43"/>
      <c r="I142" s="43"/>
      <c r="J142" s="43"/>
      <c r="K142" s="43"/>
      <c r="L142" s="66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</row>
    <row r="143" spans="1:31" s="2" customFormat="1" ht="16.5" customHeight="1">
      <c r="A143" s="41"/>
      <c r="B143" s="42"/>
      <c r="C143" s="43"/>
      <c r="D143" s="43"/>
      <c r="E143" s="201" t="str">
        <f>E7</f>
        <v>Komunitní centrum Jahodnice - rozdělení do etap .I.etapa</v>
      </c>
      <c r="F143" s="33"/>
      <c r="G143" s="33"/>
      <c r="H143" s="33"/>
      <c r="I143" s="43"/>
      <c r="J143" s="43"/>
      <c r="K143" s="43"/>
      <c r="L143" s="66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</row>
    <row r="144" spans="2:12" s="1" customFormat="1" ht="12" customHeight="1">
      <c r="B144" s="22"/>
      <c r="C144" s="33" t="s">
        <v>171</v>
      </c>
      <c r="D144" s="23"/>
      <c r="E144" s="23"/>
      <c r="F144" s="23"/>
      <c r="G144" s="23"/>
      <c r="H144" s="23"/>
      <c r="I144" s="23"/>
      <c r="J144" s="23"/>
      <c r="K144" s="23"/>
      <c r="L144" s="21"/>
    </row>
    <row r="145" spans="2:12" s="1" customFormat="1" ht="23.25" customHeight="1">
      <c r="B145" s="22"/>
      <c r="C145" s="23"/>
      <c r="D145" s="23"/>
      <c r="E145" s="201" t="s">
        <v>172</v>
      </c>
      <c r="F145" s="23"/>
      <c r="G145" s="23"/>
      <c r="H145" s="23"/>
      <c r="I145" s="23"/>
      <c r="J145" s="23"/>
      <c r="K145" s="23"/>
      <c r="L145" s="21"/>
    </row>
    <row r="146" spans="2:12" s="1" customFormat="1" ht="12" customHeight="1">
      <c r="B146" s="22"/>
      <c r="C146" s="33" t="s">
        <v>173</v>
      </c>
      <c r="D146" s="23"/>
      <c r="E146" s="23"/>
      <c r="F146" s="23"/>
      <c r="G146" s="23"/>
      <c r="H146" s="23"/>
      <c r="I146" s="23"/>
      <c r="J146" s="23"/>
      <c r="K146" s="23"/>
      <c r="L146" s="21"/>
    </row>
    <row r="147" spans="1:31" s="2" customFormat="1" ht="16.5" customHeight="1">
      <c r="A147" s="41"/>
      <c r="B147" s="42"/>
      <c r="C147" s="43"/>
      <c r="D147" s="43"/>
      <c r="E147" s="202" t="s">
        <v>174</v>
      </c>
      <c r="F147" s="43"/>
      <c r="G147" s="43"/>
      <c r="H147" s="43"/>
      <c r="I147" s="43"/>
      <c r="J147" s="43"/>
      <c r="K147" s="43"/>
      <c r="L147" s="66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</row>
    <row r="148" spans="1:31" s="2" customFormat="1" ht="12" customHeight="1">
      <c r="A148" s="41"/>
      <c r="B148" s="42"/>
      <c r="C148" s="33" t="s">
        <v>175</v>
      </c>
      <c r="D148" s="43"/>
      <c r="E148" s="43"/>
      <c r="F148" s="43"/>
      <c r="G148" s="43"/>
      <c r="H148" s="43"/>
      <c r="I148" s="43"/>
      <c r="J148" s="43"/>
      <c r="K148" s="43"/>
      <c r="L148" s="66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</row>
    <row r="149" spans="1:31" s="2" customFormat="1" ht="16.5" customHeight="1">
      <c r="A149" s="41"/>
      <c r="B149" s="42"/>
      <c r="C149" s="43"/>
      <c r="D149" s="43"/>
      <c r="E149" s="79" t="str">
        <f>E13</f>
        <v>222/2021/KCst - Stavební práce</v>
      </c>
      <c r="F149" s="43"/>
      <c r="G149" s="43"/>
      <c r="H149" s="43"/>
      <c r="I149" s="43"/>
      <c r="J149" s="43"/>
      <c r="K149" s="43"/>
      <c r="L149" s="66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</row>
    <row r="150" spans="1:31" s="2" customFormat="1" ht="6.95" customHeight="1">
      <c r="A150" s="41"/>
      <c r="B150" s="42"/>
      <c r="C150" s="43"/>
      <c r="D150" s="43"/>
      <c r="E150" s="43"/>
      <c r="F150" s="43"/>
      <c r="G150" s="43"/>
      <c r="H150" s="43"/>
      <c r="I150" s="43"/>
      <c r="J150" s="43"/>
      <c r="K150" s="43"/>
      <c r="L150" s="66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</row>
    <row r="151" spans="1:31" s="2" customFormat="1" ht="12" customHeight="1">
      <c r="A151" s="41"/>
      <c r="B151" s="42"/>
      <c r="C151" s="33" t="s">
        <v>20</v>
      </c>
      <c r="D151" s="43"/>
      <c r="E151" s="43"/>
      <c r="F151" s="28" t="str">
        <f>F16</f>
        <v>Baštýřská 67/2,19800 Praha 14</v>
      </c>
      <c r="G151" s="43"/>
      <c r="H151" s="43"/>
      <c r="I151" s="33" t="s">
        <v>22</v>
      </c>
      <c r="J151" s="82" t="str">
        <f>IF(J16="","",J16)</f>
        <v>6. 9. 2021</v>
      </c>
      <c r="K151" s="43"/>
      <c r="L151" s="66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</row>
    <row r="152" spans="1:31" s="2" customFormat="1" ht="6.95" customHeight="1">
      <c r="A152" s="41"/>
      <c r="B152" s="42"/>
      <c r="C152" s="43"/>
      <c r="D152" s="43"/>
      <c r="E152" s="43"/>
      <c r="F152" s="43"/>
      <c r="G152" s="43"/>
      <c r="H152" s="43"/>
      <c r="I152" s="43"/>
      <c r="J152" s="43"/>
      <c r="K152" s="43"/>
      <c r="L152" s="66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</row>
    <row r="153" spans="1:31" s="2" customFormat="1" ht="25.65" customHeight="1">
      <c r="A153" s="41"/>
      <c r="B153" s="42"/>
      <c r="C153" s="33" t="s">
        <v>24</v>
      </c>
      <c r="D153" s="43"/>
      <c r="E153" s="43"/>
      <c r="F153" s="28" t="str">
        <f>E19</f>
        <v>Městská část Praha 14,Br.Venclíků 1073,Praha 14</v>
      </c>
      <c r="G153" s="43"/>
      <c r="H153" s="43"/>
      <c r="I153" s="33" t="s">
        <v>31</v>
      </c>
      <c r="J153" s="37" t="str">
        <f>E25</f>
        <v>a3atelier s.r.o.,Praha 1</v>
      </c>
      <c r="K153" s="43"/>
      <c r="L153" s="66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</row>
    <row r="154" spans="1:31" s="2" customFormat="1" ht="15.15" customHeight="1">
      <c r="A154" s="41"/>
      <c r="B154" s="42"/>
      <c r="C154" s="33" t="s">
        <v>29</v>
      </c>
      <c r="D154" s="43"/>
      <c r="E154" s="43"/>
      <c r="F154" s="28" t="str">
        <f>IF(E22="","",E22)</f>
        <v>Vyplň údaj</v>
      </c>
      <c r="G154" s="43"/>
      <c r="H154" s="43"/>
      <c r="I154" s="33" t="s">
        <v>35</v>
      </c>
      <c r="J154" s="37" t="str">
        <f>E28</f>
        <v>Ing.Myšík Petr</v>
      </c>
      <c r="K154" s="43"/>
      <c r="L154" s="66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</row>
    <row r="155" spans="1:31" s="2" customFormat="1" ht="10.3" customHeight="1">
      <c r="A155" s="41"/>
      <c r="B155" s="42"/>
      <c r="C155" s="43"/>
      <c r="D155" s="43"/>
      <c r="E155" s="43"/>
      <c r="F155" s="43"/>
      <c r="G155" s="43"/>
      <c r="H155" s="43"/>
      <c r="I155" s="43"/>
      <c r="J155" s="43"/>
      <c r="K155" s="43"/>
      <c r="L155" s="66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</row>
    <row r="156" spans="1:31" s="11" customFormat="1" ht="29.25" customHeight="1">
      <c r="A156" s="225"/>
      <c r="B156" s="226"/>
      <c r="C156" s="227" t="s">
        <v>198</v>
      </c>
      <c r="D156" s="228" t="s">
        <v>66</v>
      </c>
      <c r="E156" s="228" t="s">
        <v>62</v>
      </c>
      <c r="F156" s="228" t="s">
        <v>63</v>
      </c>
      <c r="G156" s="228" t="s">
        <v>199</v>
      </c>
      <c r="H156" s="228" t="s">
        <v>200</v>
      </c>
      <c r="I156" s="228" t="s">
        <v>201</v>
      </c>
      <c r="J156" s="229" t="s">
        <v>181</v>
      </c>
      <c r="K156" s="230" t="s">
        <v>202</v>
      </c>
      <c r="L156" s="231"/>
      <c r="M156" s="103" t="s">
        <v>1</v>
      </c>
      <c r="N156" s="104" t="s">
        <v>45</v>
      </c>
      <c r="O156" s="104" t="s">
        <v>203</v>
      </c>
      <c r="P156" s="104" t="s">
        <v>204</v>
      </c>
      <c r="Q156" s="104" t="s">
        <v>205</v>
      </c>
      <c r="R156" s="104" t="s">
        <v>206</v>
      </c>
      <c r="S156" s="104" t="s">
        <v>207</v>
      </c>
      <c r="T156" s="105" t="s">
        <v>208</v>
      </c>
      <c r="U156" s="225"/>
      <c r="V156" s="225"/>
      <c r="W156" s="225"/>
      <c r="X156" s="225"/>
      <c r="Y156" s="225"/>
      <c r="Z156" s="225"/>
      <c r="AA156" s="225"/>
      <c r="AB156" s="225"/>
      <c r="AC156" s="225"/>
      <c r="AD156" s="225"/>
      <c r="AE156" s="225"/>
    </row>
    <row r="157" spans="1:63" s="2" customFormat="1" ht="22.8" customHeight="1">
      <c r="A157" s="41"/>
      <c r="B157" s="42"/>
      <c r="C157" s="110" t="s">
        <v>209</v>
      </c>
      <c r="D157" s="43"/>
      <c r="E157" s="43"/>
      <c r="F157" s="43"/>
      <c r="G157" s="43"/>
      <c r="H157" s="43"/>
      <c r="I157" s="43"/>
      <c r="J157" s="232">
        <f>BK157</f>
        <v>0</v>
      </c>
      <c r="K157" s="43"/>
      <c r="L157" s="44"/>
      <c r="M157" s="106"/>
      <c r="N157" s="233"/>
      <c r="O157" s="107"/>
      <c r="P157" s="234">
        <f>P158+P629+P1114</f>
        <v>0</v>
      </c>
      <c r="Q157" s="107"/>
      <c r="R157" s="234">
        <f>R158+R629+R1114</f>
        <v>2826.4546634100006</v>
      </c>
      <c r="S157" s="107"/>
      <c r="T157" s="235">
        <f>T158+T629+T1114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18" t="s">
        <v>80</v>
      </c>
      <c r="AU157" s="18" t="s">
        <v>183</v>
      </c>
      <c r="BK157" s="236">
        <f>BK158+BK629+BK1114</f>
        <v>0</v>
      </c>
    </row>
    <row r="158" spans="1:63" s="12" customFormat="1" ht="25.9" customHeight="1">
      <c r="A158" s="12"/>
      <c r="B158" s="237"/>
      <c r="C158" s="238"/>
      <c r="D158" s="239" t="s">
        <v>80</v>
      </c>
      <c r="E158" s="240" t="s">
        <v>425</v>
      </c>
      <c r="F158" s="240" t="s">
        <v>426</v>
      </c>
      <c r="G158" s="238"/>
      <c r="H158" s="238"/>
      <c r="I158" s="241"/>
      <c r="J158" s="242">
        <f>BK158</f>
        <v>0</v>
      </c>
      <c r="K158" s="238"/>
      <c r="L158" s="243"/>
      <c r="M158" s="244"/>
      <c r="N158" s="245"/>
      <c r="O158" s="245"/>
      <c r="P158" s="246">
        <f>P159+P186+P275+P305+P383+P503+P606+P627</f>
        <v>0</v>
      </c>
      <c r="Q158" s="245"/>
      <c r="R158" s="246">
        <f>R159+R186+R275+R305+R383+R503+R606+R627</f>
        <v>2707.4638372300005</v>
      </c>
      <c r="S158" s="245"/>
      <c r="T158" s="247">
        <f>T159+T186+T275+T305+T383+T503+T606+T627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48" t="s">
        <v>87</v>
      </c>
      <c r="AT158" s="249" t="s">
        <v>80</v>
      </c>
      <c r="AU158" s="249" t="s">
        <v>81</v>
      </c>
      <c r="AY158" s="248" t="s">
        <v>211</v>
      </c>
      <c r="BK158" s="250">
        <f>BK159+BK186+BK275+BK305+BK383+BK503+BK606+BK627</f>
        <v>0</v>
      </c>
    </row>
    <row r="159" spans="1:63" s="12" customFormat="1" ht="22.8" customHeight="1">
      <c r="A159" s="12"/>
      <c r="B159" s="237"/>
      <c r="C159" s="238"/>
      <c r="D159" s="239" t="s">
        <v>80</v>
      </c>
      <c r="E159" s="251" t="s">
        <v>87</v>
      </c>
      <c r="F159" s="251" t="s">
        <v>427</v>
      </c>
      <c r="G159" s="238"/>
      <c r="H159" s="238"/>
      <c r="I159" s="241"/>
      <c r="J159" s="252">
        <f>BK159</f>
        <v>0</v>
      </c>
      <c r="K159" s="238"/>
      <c r="L159" s="243"/>
      <c r="M159" s="244"/>
      <c r="N159" s="245"/>
      <c r="O159" s="245"/>
      <c r="P159" s="246">
        <f>SUM(P160:P185)</f>
        <v>0</v>
      </c>
      <c r="Q159" s="245"/>
      <c r="R159" s="246">
        <f>SUM(R160:R185)</f>
        <v>4.705007999999999</v>
      </c>
      <c r="S159" s="245"/>
      <c r="T159" s="247">
        <f>SUM(T160:T185)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48" t="s">
        <v>87</v>
      </c>
      <c r="AT159" s="249" t="s">
        <v>80</v>
      </c>
      <c r="AU159" s="249" t="s">
        <v>87</v>
      </c>
      <c r="AY159" s="248" t="s">
        <v>211</v>
      </c>
      <c r="BK159" s="250">
        <f>SUM(BK160:BK185)</f>
        <v>0</v>
      </c>
    </row>
    <row r="160" spans="1:65" s="2" customFormat="1" ht="24.15" customHeight="1">
      <c r="A160" s="41"/>
      <c r="B160" s="42"/>
      <c r="C160" s="253" t="s">
        <v>87</v>
      </c>
      <c r="D160" s="253" t="s">
        <v>214</v>
      </c>
      <c r="E160" s="254" t="s">
        <v>428</v>
      </c>
      <c r="F160" s="255" t="s">
        <v>429</v>
      </c>
      <c r="G160" s="256" t="s">
        <v>332</v>
      </c>
      <c r="H160" s="257">
        <v>2466.417</v>
      </c>
      <c r="I160" s="258"/>
      <c r="J160" s="259">
        <f>ROUND(I160*H160,2)</f>
        <v>0</v>
      </c>
      <c r="K160" s="260"/>
      <c r="L160" s="44"/>
      <c r="M160" s="261" t="s">
        <v>1</v>
      </c>
      <c r="N160" s="262" t="s">
        <v>46</v>
      </c>
      <c r="O160" s="94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100</v>
      </c>
      <c r="AT160" s="265" t="s">
        <v>214</v>
      </c>
      <c r="AU160" s="265" t="s">
        <v>89</v>
      </c>
      <c r="AY160" s="18" t="s">
        <v>211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87</v>
      </c>
      <c r="BK160" s="155">
        <f>ROUND(I160*H160,2)</f>
        <v>0</v>
      </c>
      <c r="BL160" s="18" t="s">
        <v>100</v>
      </c>
      <c r="BM160" s="265" t="s">
        <v>430</v>
      </c>
    </row>
    <row r="161" spans="1:51" s="13" customFormat="1" ht="12">
      <c r="A161" s="13"/>
      <c r="B161" s="266"/>
      <c r="C161" s="267"/>
      <c r="D161" s="268" t="s">
        <v>236</v>
      </c>
      <c r="E161" s="269" t="s">
        <v>1</v>
      </c>
      <c r="F161" s="270" t="s">
        <v>431</v>
      </c>
      <c r="G161" s="267"/>
      <c r="H161" s="269" t="s">
        <v>1</v>
      </c>
      <c r="I161" s="271"/>
      <c r="J161" s="267"/>
      <c r="K161" s="267"/>
      <c r="L161" s="272"/>
      <c r="M161" s="273"/>
      <c r="N161" s="274"/>
      <c r="O161" s="274"/>
      <c r="P161" s="274"/>
      <c r="Q161" s="274"/>
      <c r="R161" s="274"/>
      <c r="S161" s="274"/>
      <c r="T161" s="27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76" t="s">
        <v>236</v>
      </c>
      <c r="AU161" s="276" t="s">
        <v>89</v>
      </c>
      <c r="AV161" s="13" t="s">
        <v>87</v>
      </c>
      <c r="AW161" s="13" t="s">
        <v>34</v>
      </c>
      <c r="AX161" s="13" t="s">
        <v>81</v>
      </c>
      <c r="AY161" s="276" t="s">
        <v>211</v>
      </c>
    </row>
    <row r="162" spans="1:51" s="14" customFormat="1" ht="12">
      <c r="A162" s="14"/>
      <c r="B162" s="277"/>
      <c r="C162" s="278"/>
      <c r="D162" s="268" t="s">
        <v>236</v>
      </c>
      <c r="E162" s="279" t="s">
        <v>1</v>
      </c>
      <c r="F162" s="280" t="s">
        <v>432</v>
      </c>
      <c r="G162" s="278"/>
      <c r="H162" s="281">
        <v>1561.034</v>
      </c>
      <c r="I162" s="282"/>
      <c r="J162" s="278"/>
      <c r="K162" s="278"/>
      <c r="L162" s="283"/>
      <c r="M162" s="284"/>
      <c r="N162" s="285"/>
      <c r="O162" s="285"/>
      <c r="P162" s="285"/>
      <c r="Q162" s="285"/>
      <c r="R162" s="285"/>
      <c r="S162" s="285"/>
      <c r="T162" s="28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7" t="s">
        <v>236</v>
      </c>
      <c r="AU162" s="287" t="s">
        <v>89</v>
      </c>
      <c r="AV162" s="14" t="s">
        <v>89</v>
      </c>
      <c r="AW162" s="14" t="s">
        <v>34</v>
      </c>
      <c r="AX162" s="14" t="s">
        <v>81</v>
      </c>
      <c r="AY162" s="287" t="s">
        <v>211</v>
      </c>
    </row>
    <row r="163" spans="1:51" s="14" customFormat="1" ht="12">
      <c r="A163" s="14"/>
      <c r="B163" s="277"/>
      <c r="C163" s="278"/>
      <c r="D163" s="268" t="s">
        <v>236</v>
      </c>
      <c r="E163" s="279" t="s">
        <v>1</v>
      </c>
      <c r="F163" s="280" t="s">
        <v>433</v>
      </c>
      <c r="G163" s="278"/>
      <c r="H163" s="281">
        <v>171.6</v>
      </c>
      <c r="I163" s="282"/>
      <c r="J163" s="278"/>
      <c r="K163" s="278"/>
      <c r="L163" s="283"/>
      <c r="M163" s="284"/>
      <c r="N163" s="285"/>
      <c r="O163" s="285"/>
      <c r="P163" s="285"/>
      <c r="Q163" s="285"/>
      <c r="R163" s="285"/>
      <c r="S163" s="285"/>
      <c r="T163" s="28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7" t="s">
        <v>236</v>
      </c>
      <c r="AU163" s="287" t="s">
        <v>89</v>
      </c>
      <c r="AV163" s="14" t="s">
        <v>89</v>
      </c>
      <c r="AW163" s="14" t="s">
        <v>34</v>
      </c>
      <c r="AX163" s="14" t="s">
        <v>81</v>
      </c>
      <c r="AY163" s="287" t="s">
        <v>211</v>
      </c>
    </row>
    <row r="164" spans="1:51" s="14" customFormat="1" ht="12">
      <c r="A164" s="14"/>
      <c r="B164" s="277"/>
      <c r="C164" s="278"/>
      <c r="D164" s="268" t="s">
        <v>236</v>
      </c>
      <c r="E164" s="279" t="s">
        <v>1</v>
      </c>
      <c r="F164" s="280" t="s">
        <v>434</v>
      </c>
      <c r="G164" s="278"/>
      <c r="H164" s="281">
        <v>35.1</v>
      </c>
      <c r="I164" s="282"/>
      <c r="J164" s="278"/>
      <c r="K164" s="278"/>
      <c r="L164" s="283"/>
      <c r="M164" s="284"/>
      <c r="N164" s="285"/>
      <c r="O164" s="285"/>
      <c r="P164" s="285"/>
      <c r="Q164" s="285"/>
      <c r="R164" s="285"/>
      <c r="S164" s="285"/>
      <c r="T164" s="28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87" t="s">
        <v>236</v>
      </c>
      <c r="AU164" s="287" t="s">
        <v>89</v>
      </c>
      <c r="AV164" s="14" t="s">
        <v>89</v>
      </c>
      <c r="AW164" s="14" t="s">
        <v>34</v>
      </c>
      <c r="AX164" s="14" t="s">
        <v>81</v>
      </c>
      <c r="AY164" s="287" t="s">
        <v>211</v>
      </c>
    </row>
    <row r="165" spans="1:51" s="14" customFormat="1" ht="12">
      <c r="A165" s="14"/>
      <c r="B165" s="277"/>
      <c r="C165" s="278"/>
      <c r="D165" s="268" t="s">
        <v>236</v>
      </c>
      <c r="E165" s="279" t="s">
        <v>1</v>
      </c>
      <c r="F165" s="280" t="s">
        <v>435</v>
      </c>
      <c r="G165" s="278"/>
      <c r="H165" s="281">
        <v>576.683</v>
      </c>
      <c r="I165" s="282"/>
      <c r="J165" s="278"/>
      <c r="K165" s="278"/>
      <c r="L165" s="283"/>
      <c r="M165" s="284"/>
      <c r="N165" s="285"/>
      <c r="O165" s="285"/>
      <c r="P165" s="285"/>
      <c r="Q165" s="285"/>
      <c r="R165" s="285"/>
      <c r="S165" s="285"/>
      <c r="T165" s="28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7" t="s">
        <v>236</v>
      </c>
      <c r="AU165" s="287" t="s">
        <v>89</v>
      </c>
      <c r="AV165" s="14" t="s">
        <v>89</v>
      </c>
      <c r="AW165" s="14" t="s">
        <v>34</v>
      </c>
      <c r="AX165" s="14" t="s">
        <v>81</v>
      </c>
      <c r="AY165" s="287" t="s">
        <v>211</v>
      </c>
    </row>
    <row r="166" spans="1:51" s="14" customFormat="1" ht="12">
      <c r="A166" s="14"/>
      <c r="B166" s="277"/>
      <c r="C166" s="278"/>
      <c r="D166" s="268" t="s">
        <v>236</v>
      </c>
      <c r="E166" s="279" t="s">
        <v>1</v>
      </c>
      <c r="F166" s="280" t="s">
        <v>436</v>
      </c>
      <c r="G166" s="278"/>
      <c r="H166" s="281">
        <v>27</v>
      </c>
      <c r="I166" s="282"/>
      <c r="J166" s="278"/>
      <c r="K166" s="278"/>
      <c r="L166" s="283"/>
      <c r="M166" s="284"/>
      <c r="N166" s="285"/>
      <c r="O166" s="285"/>
      <c r="P166" s="285"/>
      <c r="Q166" s="285"/>
      <c r="R166" s="285"/>
      <c r="S166" s="285"/>
      <c r="T166" s="28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87" t="s">
        <v>236</v>
      </c>
      <c r="AU166" s="287" t="s">
        <v>89</v>
      </c>
      <c r="AV166" s="14" t="s">
        <v>89</v>
      </c>
      <c r="AW166" s="14" t="s">
        <v>34</v>
      </c>
      <c r="AX166" s="14" t="s">
        <v>81</v>
      </c>
      <c r="AY166" s="287" t="s">
        <v>211</v>
      </c>
    </row>
    <row r="167" spans="1:51" s="13" customFormat="1" ht="12">
      <c r="A167" s="13"/>
      <c r="B167" s="266"/>
      <c r="C167" s="267"/>
      <c r="D167" s="268" t="s">
        <v>236</v>
      </c>
      <c r="E167" s="269" t="s">
        <v>1</v>
      </c>
      <c r="F167" s="270" t="s">
        <v>376</v>
      </c>
      <c r="G167" s="267"/>
      <c r="H167" s="269" t="s">
        <v>1</v>
      </c>
      <c r="I167" s="271"/>
      <c r="J167" s="267"/>
      <c r="K167" s="267"/>
      <c r="L167" s="272"/>
      <c r="M167" s="273"/>
      <c r="N167" s="274"/>
      <c r="O167" s="274"/>
      <c r="P167" s="274"/>
      <c r="Q167" s="274"/>
      <c r="R167" s="274"/>
      <c r="S167" s="274"/>
      <c r="T167" s="27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76" t="s">
        <v>236</v>
      </c>
      <c r="AU167" s="276" t="s">
        <v>89</v>
      </c>
      <c r="AV167" s="13" t="s">
        <v>87</v>
      </c>
      <c r="AW167" s="13" t="s">
        <v>34</v>
      </c>
      <c r="AX167" s="13" t="s">
        <v>81</v>
      </c>
      <c r="AY167" s="276" t="s">
        <v>211</v>
      </c>
    </row>
    <row r="168" spans="1:51" s="14" customFormat="1" ht="12">
      <c r="A168" s="14"/>
      <c r="B168" s="277"/>
      <c r="C168" s="278"/>
      <c r="D168" s="268" t="s">
        <v>236</v>
      </c>
      <c r="E168" s="279" t="s">
        <v>1</v>
      </c>
      <c r="F168" s="280" t="s">
        <v>437</v>
      </c>
      <c r="G168" s="278"/>
      <c r="H168" s="281">
        <v>90</v>
      </c>
      <c r="I168" s="282"/>
      <c r="J168" s="278"/>
      <c r="K168" s="278"/>
      <c r="L168" s="283"/>
      <c r="M168" s="284"/>
      <c r="N168" s="285"/>
      <c r="O168" s="285"/>
      <c r="P168" s="285"/>
      <c r="Q168" s="285"/>
      <c r="R168" s="285"/>
      <c r="S168" s="285"/>
      <c r="T168" s="28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7" t="s">
        <v>236</v>
      </c>
      <c r="AU168" s="287" t="s">
        <v>89</v>
      </c>
      <c r="AV168" s="14" t="s">
        <v>89</v>
      </c>
      <c r="AW168" s="14" t="s">
        <v>34</v>
      </c>
      <c r="AX168" s="14" t="s">
        <v>81</v>
      </c>
      <c r="AY168" s="287" t="s">
        <v>211</v>
      </c>
    </row>
    <row r="169" spans="1:51" s="13" customFormat="1" ht="12">
      <c r="A169" s="13"/>
      <c r="B169" s="266"/>
      <c r="C169" s="267"/>
      <c r="D169" s="268" t="s">
        <v>236</v>
      </c>
      <c r="E169" s="269" t="s">
        <v>1</v>
      </c>
      <c r="F169" s="270" t="s">
        <v>120</v>
      </c>
      <c r="G169" s="267"/>
      <c r="H169" s="269" t="s">
        <v>1</v>
      </c>
      <c r="I169" s="271"/>
      <c r="J169" s="267"/>
      <c r="K169" s="267"/>
      <c r="L169" s="272"/>
      <c r="M169" s="273"/>
      <c r="N169" s="274"/>
      <c r="O169" s="274"/>
      <c r="P169" s="274"/>
      <c r="Q169" s="274"/>
      <c r="R169" s="274"/>
      <c r="S169" s="274"/>
      <c r="T169" s="27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76" t="s">
        <v>236</v>
      </c>
      <c r="AU169" s="276" t="s">
        <v>89</v>
      </c>
      <c r="AV169" s="13" t="s">
        <v>87</v>
      </c>
      <c r="AW169" s="13" t="s">
        <v>34</v>
      </c>
      <c r="AX169" s="13" t="s">
        <v>81</v>
      </c>
      <c r="AY169" s="276" t="s">
        <v>211</v>
      </c>
    </row>
    <row r="170" spans="1:51" s="14" customFormat="1" ht="12">
      <c r="A170" s="14"/>
      <c r="B170" s="277"/>
      <c r="C170" s="278"/>
      <c r="D170" s="268" t="s">
        <v>236</v>
      </c>
      <c r="E170" s="279" t="s">
        <v>1</v>
      </c>
      <c r="F170" s="280" t="s">
        <v>105</v>
      </c>
      <c r="G170" s="278"/>
      <c r="H170" s="281">
        <v>5</v>
      </c>
      <c r="I170" s="282"/>
      <c r="J170" s="278"/>
      <c r="K170" s="278"/>
      <c r="L170" s="283"/>
      <c r="M170" s="284"/>
      <c r="N170" s="285"/>
      <c r="O170" s="285"/>
      <c r="P170" s="285"/>
      <c r="Q170" s="285"/>
      <c r="R170" s="285"/>
      <c r="S170" s="285"/>
      <c r="T170" s="28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7" t="s">
        <v>236</v>
      </c>
      <c r="AU170" s="287" t="s">
        <v>89</v>
      </c>
      <c r="AV170" s="14" t="s">
        <v>89</v>
      </c>
      <c r="AW170" s="14" t="s">
        <v>34</v>
      </c>
      <c r="AX170" s="14" t="s">
        <v>81</v>
      </c>
      <c r="AY170" s="287" t="s">
        <v>211</v>
      </c>
    </row>
    <row r="171" spans="1:51" s="15" customFormat="1" ht="12">
      <c r="A171" s="15"/>
      <c r="B171" s="295"/>
      <c r="C171" s="296"/>
      <c r="D171" s="268" t="s">
        <v>236</v>
      </c>
      <c r="E171" s="297" t="s">
        <v>381</v>
      </c>
      <c r="F171" s="298" t="s">
        <v>438</v>
      </c>
      <c r="G171" s="296"/>
      <c r="H171" s="299">
        <v>2466.417</v>
      </c>
      <c r="I171" s="300"/>
      <c r="J171" s="296"/>
      <c r="K171" s="296"/>
      <c r="L171" s="301"/>
      <c r="M171" s="302"/>
      <c r="N171" s="303"/>
      <c r="O171" s="303"/>
      <c r="P171" s="303"/>
      <c r="Q171" s="303"/>
      <c r="R171" s="303"/>
      <c r="S171" s="303"/>
      <c r="T171" s="304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305" t="s">
        <v>236</v>
      </c>
      <c r="AU171" s="305" t="s">
        <v>89</v>
      </c>
      <c r="AV171" s="15" t="s">
        <v>100</v>
      </c>
      <c r="AW171" s="15" t="s">
        <v>34</v>
      </c>
      <c r="AX171" s="15" t="s">
        <v>87</v>
      </c>
      <c r="AY171" s="305" t="s">
        <v>211</v>
      </c>
    </row>
    <row r="172" spans="1:65" s="2" customFormat="1" ht="24.15" customHeight="1">
      <c r="A172" s="41"/>
      <c r="B172" s="42"/>
      <c r="C172" s="253" t="s">
        <v>89</v>
      </c>
      <c r="D172" s="253" t="s">
        <v>214</v>
      </c>
      <c r="E172" s="254" t="s">
        <v>439</v>
      </c>
      <c r="F172" s="255" t="s">
        <v>440</v>
      </c>
      <c r="G172" s="256" t="s">
        <v>332</v>
      </c>
      <c r="H172" s="257">
        <v>2466.417</v>
      </c>
      <c r="I172" s="258"/>
      <c r="J172" s="259">
        <f>ROUND(I172*H172,2)</f>
        <v>0</v>
      </c>
      <c r="K172" s="260"/>
      <c r="L172" s="44"/>
      <c r="M172" s="261" t="s">
        <v>1</v>
      </c>
      <c r="N172" s="262" t="s">
        <v>46</v>
      </c>
      <c r="O172" s="94"/>
      <c r="P172" s="263">
        <f>O172*H172</f>
        <v>0</v>
      </c>
      <c r="Q172" s="263">
        <v>0</v>
      </c>
      <c r="R172" s="263">
        <f>Q172*H172</f>
        <v>0</v>
      </c>
      <c r="S172" s="263">
        <v>0</v>
      </c>
      <c r="T172" s="264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5" t="s">
        <v>100</v>
      </c>
      <c r="AT172" s="265" t="s">
        <v>214</v>
      </c>
      <c r="AU172" s="265" t="s">
        <v>89</v>
      </c>
      <c r="AY172" s="18" t="s">
        <v>211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8" t="s">
        <v>87</v>
      </c>
      <c r="BK172" s="155">
        <f>ROUND(I172*H172,2)</f>
        <v>0</v>
      </c>
      <c r="BL172" s="18" t="s">
        <v>100</v>
      </c>
      <c r="BM172" s="265" t="s">
        <v>441</v>
      </c>
    </row>
    <row r="173" spans="1:51" s="14" customFormat="1" ht="12">
      <c r="A173" s="14"/>
      <c r="B173" s="277"/>
      <c r="C173" s="278"/>
      <c r="D173" s="268" t="s">
        <v>236</v>
      </c>
      <c r="E173" s="279" t="s">
        <v>1</v>
      </c>
      <c r="F173" s="280" t="s">
        <v>381</v>
      </c>
      <c r="G173" s="278"/>
      <c r="H173" s="281">
        <v>2466.417</v>
      </c>
      <c r="I173" s="282"/>
      <c r="J173" s="278"/>
      <c r="K173" s="278"/>
      <c r="L173" s="283"/>
      <c r="M173" s="284"/>
      <c r="N173" s="285"/>
      <c r="O173" s="285"/>
      <c r="P173" s="285"/>
      <c r="Q173" s="285"/>
      <c r="R173" s="285"/>
      <c r="S173" s="285"/>
      <c r="T173" s="28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87" t="s">
        <v>236</v>
      </c>
      <c r="AU173" s="287" t="s">
        <v>89</v>
      </c>
      <c r="AV173" s="14" t="s">
        <v>89</v>
      </c>
      <c r="AW173" s="14" t="s">
        <v>34</v>
      </c>
      <c r="AX173" s="14" t="s">
        <v>87</v>
      </c>
      <c r="AY173" s="287" t="s">
        <v>211</v>
      </c>
    </row>
    <row r="174" spans="1:65" s="2" customFormat="1" ht="24.15" customHeight="1">
      <c r="A174" s="41"/>
      <c r="B174" s="42"/>
      <c r="C174" s="253" t="s">
        <v>96</v>
      </c>
      <c r="D174" s="253" t="s">
        <v>214</v>
      </c>
      <c r="E174" s="254" t="s">
        <v>442</v>
      </c>
      <c r="F174" s="255" t="s">
        <v>443</v>
      </c>
      <c r="G174" s="256" t="s">
        <v>307</v>
      </c>
      <c r="H174" s="257">
        <v>30.4</v>
      </c>
      <c r="I174" s="258"/>
      <c r="J174" s="259">
        <f>ROUND(I174*H174,2)</f>
        <v>0</v>
      </c>
      <c r="K174" s="260"/>
      <c r="L174" s="44"/>
      <c r="M174" s="261" t="s">
        <v>1</v>
      </c>
      <c r="N174" s="262" t="s">
        <v>46</v>
      </c>
      <c r="O174" s="94"/>
      <c r="P174" s="263">
        <f>O174*H174</f>
        <v>0</v>
      </c>
      <c r="Q174" s="263">
        <v>0.15477</v>
      </c>
      <c r="R174" s="263">
        <f>Q174*H174</f>
        <v>4.705007999999999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100</v>
      </c>
      <c r="AT174" s="265" t="s">
        <v>214</v>
      </c>
      <c r="AU174" s="265" t="s">
        <v>89</v>
      </c>
      <c r="AY174" s="18" t="s">
        <v>211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87</v>
      </c>
      <c r="BK174" s="155">
        <f>ROUND(I174*H174,2)</f>
        <v>0</v>
      </c>
      <c r="BL174" s="18" t="s">
        <v>100</v>
      </c>
      <c r="BM174" s="265" t="s">
        <v>444</v>
      </c>
    </row>
    <row r="175" spans="1:51" s="14" customFormat="1" ht="12">
      <c r="A175" s="14"/>
      <c r="B175" s="277"/>
      <c r="C175" s="278"/>
      <c r="D175" s="268" t="s">
        <v>236</v>
      </c>
      <c r="E175" s="279" t="s">
        <v>384</v>
      </c>
      <c r="F175" s="280" t="s">
        <v>445</v>
      </c>
      <c r="G175" s="278"/>
      <c r="H175" s="281">
        <v>30.4</v>
      </c>
      <c r="I175" s="282"/>
      <c r="J175" s="278"/>
      <c r="K175" s="278"/>
      <c r="L175" s="283"/>
      <c r="M175" s="284"/>
      <c r="N175" s="285"/>
      <c r="O175" s="285"/>
      <c r="P175" s="285"/>
      <c r="Q175" s="285"/>
      <c r="R175" s="285"/>
      <c r="S175" s="285"/>
      <c r="T175" s="28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87" t="s">
        <v>236</v>
      </c>
      <c r="AU175" s="287" t="s">
        <v>89</v>
      </c>
      <c r="AV175" s="14" t="s">
        <v>89</v>
      </c>
      <c r="AW175" s="14" t="s">
        <v>34</v>
      </c>
      <c r="AX175" s="14" t="s">
        <v>87</v>
      </c>
      <c r="AY175" s="287" t="s">
        <v>211</v>
      </c>
    </row>
    <row r="176" spans="1:65" s="2" customFormat="1" ht="24.15" customHeight="1">
      <c r="A176" s="41"/>
      <c r="B176" s="42"/>
      <c r="C176" s="253" t="s">
        <v>100</v>
      </c>
      <c r="D176" s="253" t="s">
        <v>214</v>
      </c>
      <c r="E176" s="254" t="s">
        <v>446</v>
      </c>
      <c r="F176" s="255" t="s">
        <v>447</v>
      </c>
      <c r="G176" s="256" t="s">
        <v>307</v>
      </c>
      <c r="H176" s="257">
        <v>30.4</v>
      </c>
      <c r="I176" s="258"/>
      <c r="J176" s="259">
        <f>ROUND(I176*H176,2)</f>
        <v>0</v>
      </c>
      <c r="K176" s="260"/>
      <c r="L176" s="44"/>
      <c r="M176" s="261" t="s">
        <v>1</v>
      </c>
      <c r="N176" s="262" t="s">
        <v>46</v>
      </c>
      <c r="O176" s="94"/>
      <c r="P176" s="263">
        <f>O176*H176</f>
        <v>0</v>
      </c>
      <c r="Q176" s="263">
        <v>0</v>
      </c>
      <c r="R176" s="263">
        <f>Q176*H176</f>
        <v>0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100</v>
      </c>
      <c r="AT176" s="265" t="s">
        <v>214</v>
      </c>
      <c r="AU176" s="265" t="s">
        <v>89</v>
      </c>
      <c r="AY176" s="18" t="s">
        <v>211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87</v>
      </c>
      <c r="BK176" s="155">
        <f>ROUND(I176*H176,2)</f>
        <v>0</v>
      </c>
      <c r="BL176" s="18" t="s">
        <v>100</v>
      </c>
      <c r="BM176" s="265" t="s">
        <v>448</v>
      </c>
    </row>
    <row r="177" spans="1:51" s="14" customFormat="1" ht="12">
      <c r="A177" s="14"/>
      <c r="B177" s="277"/>
      <c r="C177" s="278"/>
      <c r="D177" s="268" t="s">
        <v>236</v>
      </c>
      <c r="E177" s="279" t="s">
        <v>1</v>
      </c>
      <c r="F177" s="280" t="s">
        <v>384</v>
      </c>
      <c r="G177" s="278"/>
      <c r="H177" s="281">
        <v>30.4</v>
      </c>
      <c r="I177" s="282"/>
      <c r="J177" s="278"/>
      <c r="K177" s="278"/>
      <c r="L177" s="283"/>
      <c r="M177" s="284"/>
      <c r="N177" s="285"/>
      <c r="O177" s="285"/>
      <c r="P177" s="285"/>
      <c r="Q177" s="285"/>
      <c r="R177" s="285"/>
      <c r="S177" s="285"/>
      <c r="T177" s="28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87" t="s">
        <v>236</v>
      </c>
      <c r="AU177" s="287" t="s">
        <v>89</v>
      </c>
      <c r="AV177" s="14" t="s">
        <v>89</v>
      </c>
      <c r="AW177" s="14" t="s">
        <v>34</v>
      </c>
      <c r="AX177" s="14" t="s">
        <v>87</v>
      </c>
      <c r="AY177" s="287" t="s">
        <v>211</v>
      </c>
    </row>
    <row r="178" spans="1:65" s="2" customFormat="1" ht="24.15" customHeight="1">
      <c r="A178" s="41"/>
      <c r="B178" s="42"/>
      <c r="C178" s="253" t="s">
        <v>105</v>
      </c>
      <c r="D178" s="253" t="s">
        <v>214</v>
      </c>
      <c r="E178" s="254" t="s">
        <v>449</v>
      </c>
      <c r="F178" s="255" t="s">
        <v>450</v>
      </c>
      <c r="G178" s="256" t="s">
        <v>332</v>
      </c>
      <c r="H178" s="257">
        <v>2959.7</v>
      </c>
      <c r="I178" s="258"/>
      <c r="J178" s="259">
        <f>ROUND(I178*H178,2)</f>
        <v>0</v>
      </c>
      <c r="K178" s="260"/>
      <c r="L178" s="44"/>
      <c r="M178" s="261" t="s">
        <v>1</v>
      </c>
      <c r="N178" s="262" t="s">
        <v>46</v>
      </c>
      <c r="O178" s="94"/>
      <c r="P178" s="263">
        <f>O178*H178</f>
        <v>0</v>
      </c>
      <c r="Q178" s="263">
        <v>0</v>
      </c>
      <c r="R178" s="263">
        <f>Q178*H178</f>
        <v>0</v>
      </c>
      <c r="S178" s="263">
        <v>0</v>
      </c>
      <c r="T178" s="264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5" t="s">
        <v>100</v>
      </c>
      <c r="AT178" s="265" t="s">
        <v>214</v>
      </c>
      <c r="AU178" s="265" t="s">
        <v>89</v>
      </c>
      <c r="AY178" s="18" t="s">
        <v>211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8" t="s">
        <v>87</v>
      </c>
      <c r="BK178" s="155">
        <f>ROUND(I178*H178,2)</f>
        <v>0</v>
      </c>
      <c r="BL178" s="18" t="s">
        <v>100</v>
      </c>
      <c r="BM178" s="265" t="s">
        <v>451</v>
      </c>
    </row>
    <row r="179" spans="1:51" s="14" customFormat="1" ht="12">
      <c r="A179" s="14"/>
      <c r="B179" s="277"/>
      <c r="C179" s="278"/>
      <c r="D179" s="268" t="s">
        <v>236</v>
      </c>
      <c r="E179" s="279" t="s">
        <v>1</v>
      </c>
      <c r="F179" s="280" t="s">
        <v>452</v>
      </c>
      <c r="G179" s="278"/>
      <c r="H179" s="281">
        <v>2959.7</v>
      </c>
      <c r="I179" s="282"/>
      <c r="J179" s="278"/>
      <c r="K179" s="278"/>
      <c r="L179" s="283"/>
      <c r="M179" s="284"/>
      <c r="N179" s="285"/>
      <c r="O179" s="285"/>
      <c r="P179" s="285"/>
      <c r="Q179" s="285"/>
      <c r="R179" s="285"/>
      <c r="S179" s="285"/>
      <c r="T179" s="28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87" t="s">
        <v>236</v>
      </c>
      <c r="AU179" s="287" t="s">
        <v>89</v>
      </c>
      <c r="AV179" s="14" t="s">
        <v>89</v>
      </c>
      <c r="AW179" s="14" t="s">
        <v>34</v>
      </c>
      <c r="AX179" s="14" t="s">
        <v>87</v>
      </c>
      <c r="AY179" s="287" t="s">
        <v>211</v>
      </c>
    </row>
    <row r="180" spans="1:65" s="2" customFormat="1" ht="16.5" customHeight="1">
      <c r="A180" s="41"/>
      <c r="B180" s="42"/>
      <c r="C180" s="253" t="s">
        <v>232</v>
      </c>
      <c r="D180" s="253" t="s">
        <v>214</v>
      </c>
      <c r="E180" s="254" t="s">
        <v>453</v>
      </c>
      <c r="F180" s="255" t="s">
        <v>454</v>
      </c>
      <c r="G180" s="256" t="s">
        <v>332</v>
      </c>
      <c r="H180" s="257">
        <v>2959.7</v>
      </c>
      <c r="I180" s="258"/>
      <c r="J180" s="259">
        <f>ROUND(I180*H180,2)</f>
        <v>0</v>
      </c>
      <c r="K180" s="260"/>
      <c r="L180" s="44"/>
      <c r="M180" s="261" t="s">
        <v>1</v>
      </c>
      <c r="N180" s="262" t="s">
        <v>46</v>
      </c>
      <c r="O180" s="94"/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4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5" t="s">
        <v>100</v>
      </c>
      <c r="AT180" s="265" t="s">
        <v>214</v>
      </c>
      <c r="AU180" s="265" t="s">
        <v>89</v>
      </c>
      <c r="AY180" s="18" t="s">
        <v>211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87</v>
      </c>
      <c r="BK180" s="155">
        <f>ROUND(I180*H180,2)</f>
        <v>0</v>
      </c>
      <c r="BL180" s="18" t="s">
        <v>100</v>
      </c>
      <c r="BM180" s="265" t="s">
        <v>455</v>
      </c>
    </row>
    <row r="181" spans="1:51" s="13" customFormat="1" ht="12">
      <c r="A181" s="13"/>
      <c r="B181" s="266"/>
      <c r="C181" s="267"/>
      <c r="D181" s="268" t="s">
        <v>236</v>
      </c>
      <c r="E181" s="269" t="s">
        <v>1</v>
      </c>
      <c r="F181" s="270" t="s">
        <v>456</v>
      </c>
      <c r="G181" s="267"/>
      <c r="H181" s="269" t="s">
        <v>1</v>
      </c>
      <c r="I181" s="271"/>
      <c r="J181" s="267"/>
      <c r="K181" s="267"/>
      <c r="L181" s="272"/>
      <c r="M181" s="273"/>
      <c r="N181" s="274"/>
      <c r="O181" s="274"/>
      <c r="P181" s="274"/>
      <c r="Q181" s="274"/>
      <c r="R181" s="274"/>
      <c r="S181" s="274"/>
      <c r="T181" s="27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76" t="s">
        <v>236</v>
      </c>
      <c r="AU181" s="276" t="s">
        <v>89</v>
      </c>
      <c r="AV181" s="13" t="s">
        <v>87</v>
      </c>
      <c r="AW181" s="13" t="s">
        <v>34</v>
      </c>
      <c r="AX181" s="13" t="s">
        <v>81</v>
      </c>
      <c r="AY181" s="276" t="s">
        <v>211</v>
      </c>
    </row>
    <row r="182" spans="1:51" s="14" customFormat="1" ht="12">
      <c r="A182" s="14"/>
      <c r="B182" s="277"/>
      <c r="C182" s="278"/>
      <c r="D182" s="268" t="s">
        <v>236</v>
      </c>
      <c r="E182" s="279" t="s">
        <v>1</v>
      </c>
      <c r="F182" s="280" t="s">
        <v>457</v>
      </c>
      <c r="G182" s="278"/>
      <c r="H182" s="281">
        <v>2959.7</v>
      </c>
      <c r="I182" s="282"/>
      <c r="J182" s="278"/>
      <c r="K182" s="278"/>
      <c r="L182" s="283"/>
      <c r="M182" s="284"/>
      <c r="N182" s="285"/>
      <c r="O182" s="285"/>
      <c r="P182" s="285"/>
      <c r="Q182" s="285"/>
      <c r="R182" s="285"/>
      <c r="S182" s="285"/>
      <c r="T182" s="28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7" t="s">
        <v>236</v>
      </c>
      <c r="AU182" s="287" t="s">
        <v>89</v>
      </c>
      <c r="AV182" s="14" t="s">
        <v>89</v>
      </c>
      <c r="AW182" s="14" t="s">
        <v>34</v>
      </c>
      <c r="AX182" s="14" t="s">
        <v>87</v>
      </c>
      <c r="AY182" s="287" t="s">
        <v>211</v>
      </c>
    </row>
    <row r="183" spans="1:65" s="2" customFormat="1" ht="33" customHeight="1">
      <c r="A183" s="41"/>
      <c r="B183" s="42"/>
      <c r="C183" s="253" t="s">
        <v>243</v>
      </c>
      <c r="D183" s="253" t="s">
        <v>214</v>
      </c>
      <c r="E183" s="254" t="s">
        <v>458</v>
      </c>
      <c r="F183" s="255" t="s">
        <v>459</v>
      </c>
      <c r="G183" s="256" t="s">
        <v>332</v>
      </c>
      <c r="H183" s="257">
        <v>430.27</v>
      </c>
      <c r="I183" s="258"/>
      <c r="J183" s="259">
        <f>ROUND(I183*H183,2)</f>
        <v>0</v>
      </c>
      <c r="K183" s="260"/>
      <c r="L183" s="44"/>
      <c r="M183" s="261" t="s">
        <v>1</v>
      </c>
      <c r="N183" s="262" t="s">
        <v>46</v>
      </c>
      <c r="O183" s="94"/>
      <c r="P183" s="263">
        <f>O183*H183</f>
        <v>0</v>
      </c>
      <c r="Q183" s="263">
        <v>0</v>
      </c>
      <c r="R183" s="263">
        <f>Q183*H183</f>
        <v>0</v>
      </c>
      <c r="S183" s="263">
        <v>0</v>
      </c>
      <c r="T183" s="264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5" t="s">
        <v>100</v>
      </c>
      <c r="AT183" s="265" t="s">
        <v>214</v>
      </c>
      <c r="AU183" s="265" t="s">
        <v>89</v>
      </c>
      <c r="AY183" s="18" t="s">
        <v>211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8" t="s">
        <v>87</v>
      </c>
      <c r="BK183" s="155">
        <f>ROUND(I183*H183,2)</f>
        <v>0</v>
      </c>
      <c r="BL183" s="18" t="s">
        <v>100</v>
      </c>
      <c r="BM183" s="265" t="s">
        <v>460</v>
      </c>
    </row>
    <row r="184" spans="1:51" s="13" customFormat="1" ht="12">
      <c r="A184" s="13"/>
      <c r="B184" s="266"/>
      <c r="C184" s="267"/>
      <c r="D184" s="268" t="s">
        <v>236</v>
      </c>
      <c r="E184" s="269" t="s">
        <v>1</v>
      </c>
      <c r="F184" s="270" t="s">
        <v>461</v>
      </c>
      <c r="G184" s="267"/>
      <c r="H184" s="269" t="s">
        <v>1</v>
      </c>
      <c r="I184" s="271"/>
      <c r="J184" s="267"/>
      <c r="K184" s="267"/>
      <c r="L184" s="272"/>
      <c r="M184" s="273"/>
      <c r="N184" s="274"/>
      <c r="O184" s="274"/>
      <c r="P184" s="274"/>
      <c r="Q184" s="274"/>
      <c r="R184" s="274"/>
      <c r="S184" s="274"/>
      <c r="T184" s="27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76" t="s">
        <v>236</v>
      </c>
      <c r="AU184" s="276" t="s">
        <v>89</v>
      </c>
      <c r="AV184" s="13" t="s">
        <v>87</v>
      </c>
      <c r="AW184" s="13" t="s">
        <v>34</v>
      </c>
      <c r="AX184" s="13" t="s">
        <v>81</v>
      </c>
      <c r="AY184" s="276" t="s">
        <v>211</v>
      </c>
    </row>
    <row r="185" spans="1:51" s="14" customFormat="1" ht="12">
      <c r="A185" s="14"/>
      <c r="B185" s="277"/>
      <c r="C185" s="278"/>
      <c r="D185" s="268" t="s">
        <v>236</v>
      </c>
      <c r="E185" s="279" t="s">
        <v>462</v>
      </c>
      <c r="F185" s="280" t="s">
        <v>463</v>
      </c>
      <c r="G185" s="278"/>
      <c r="H185" s="281">
        <v>430.27</v>
      </c>
      <c r="I185" s="282"/>
      <c r="J185" s="278"/>
      <c r="K185" s="278"/>
      <c r="L185" s="283"/>
      <c r="M185" s="284"/>
      <c r="N185" s="285"/>
      <c r="O185" s="285"/>
      <c r="P185" s="285"/>
      <c r="Q185" s="285"/>
      <c r="R185" s="285"/>
      <c r="S185" s="285"/>
      <c r="T185" s="286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87" t="s">
        <v>236</v>
      </c>
      <c r="AU185" s="287" t="s">
        <v>89</v>
      </c>
      <c r="AV185" s="14" t="s">
        <v>89</v>
      </c>
      <c r="AW185" s="14" t="s">
        <v>34</v>
      </c>
      <c r="AX185" s="14" t="s">
        <v>87</v>
      </c>
      <c r="AY185" s="287" t="s">
        <v>211</v>
      </c>
    </row>
    <row r="186" spans="1:63" s="12" customFormat="1" ht="22.8" customHeight="1">
      <c r="A186" s="12"/>
      <c r="B186" s="237"/>
      <c r="C186" s="238"/>
      <c r="D186" s="239" t="s">
        <v>80</v>
      </c>
      <c r="E186" s="251" t="s">
        <v>89</v>
      </c>
      <c r="F186" s="251" t="s">
        <v>464</v>
      </c>
      <c r="G186" s="238"/>
      <c r="H186" s="238"/>
      <c r="I186" s="241"/>
      <c r="J186" s="252">
        <f>BK186</f>
        <v>0</v>
      </c>
      <c r="K186" s="238"/>
      <c r="L186" s="243"/>
      <c r="M186" s="244"/>
      <c r="N186" s="245"/>
      <c r="O186" s="245"/>
      <c r="P186" s="246">
        <f>SUM(P187:P274)</f>
        <v>0</v>
      </c>
      <c r="Q186" s="245"/>
      <c r="R186" s="246">
        <f>SUM(R187:R274)</f>
        <v>1263.9007341400002</v>
      </c>
      <c r="S186" s="245"/>
      <c r="T186" s="247">
        <f>SUM(T187:T274)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48" t="s">
        <v>87</v>
      </c>
      <c r="AT186" s="249" t="s">
        <v>80</v>
      </c>
      <c r="AU186" s="249" t="s">
        <v>87</v>
      </c>
      <c r="AY186" s="248" t="s">
        <v>211</v>
      </c>
      <c r="BK186" s="250">
        <f>SUM(BK187:BK274)</f>
        <v>0</v>
      </c>
    </row>
    <row r="187" spans="1:65" s="2" customFormat="1" ht="24.15" customHeight="1">
      <c r="A187" s="41"/>
      <c r="B187" s="42"/>
      <c r="C187" s="253" t="s">
        <v>247</v>
      </c>
      <c r="D187" s="253" t="s">
        <v>214</v>
      </c>
      <c r="E187" s="254" t="s">
        <v>465</v>
      </c>
      <c r="F187" s="255" t="s">
        <v>466</v>
      </c>
      <c r="G187" s="256" t="s">
        <v>269</v>
      </c>
      <c r="H187" s="257">
        <v>437.18</v>
      </c>
      <c r="I187" s="258"/>
      <c r="J187" s="259">
        <f>ROUND(I187*H187,2)</f>
        <v>0</v>
      </c>
      <c r="K187" s="260"/>
      <c r="L187" s="44"/>
      <c r="M187" s="261" t="s">
        <v>1</v>
      </c>
      <c r="N187" s="262" t="s">
        <v>46</v>
      </c>
      <c r="O187" s="94"/>
      <c r="P187" s="263">
        <f>O187*H187</f>
        <v>0</v>
      </c>
      <c r="Q187" s="263">
        <v>0</v>
      </c>
      <c r="R187" s="263">
        <f>Q187*H187</f>
        <v>0</v>
      </c>
      <c r="S187" s="263">
        <v>0</v>
      </c>
      <c r="T187" s="264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65" t="s">
        <v>100</v>
      </c>
      <c r="AT187" s="265" t="s">
        <v>214</v>
      </c>
      <c r="AU187" s="265" t="s">
        <v>89</v>
      </c>
      <c r="AY187" s="18" t="s">
        <v>211</v>
      </c>
      <c r="BE187" s="155">
        <f>IF(N187="základní",J187,0)</f>
        <v>0</v>
      </c>
      <c r="BF187" s="155">
        <f>IF(N187="snížená",J187,0)</f>
        <v>0</v>
      </c>
      <c r="BG187" s="155">
        <f>IF(N187="zákl. přenesená",J187,0)</f>
        <v>0</v>
      </c>
      <c r="BH187" s="155">
        <f>IF(N187="sníž. přenesená",J187,0)</f>
        <v>0</v>
      </c>
      <c r="BI187" s="155">
        <f>IF(N187="nulová",J187,0)</f>
        <v>0</v>
      </c>
      <c r="BJ187" s="18" t="s">
        <v>87</v>
      </c>
      <c r="BK187" s="155">
        <f>ROUND(I187*H187,2)</f>
        <v>0</v>
      </c>
      <c r="BL187" s="18" t="s">
        <v>100</v>
      </c>
      <c r="BM187" s="265" t="s">
        <v>467</v>
      </c>
    </row>
    <row r="188" spans="1:51" s="14" customFormat="1" ht="12">
      <c r="A188" s="14"/>
      <c r="B188" s="277"/>
      <c r="C188" s="278"/>
      <c r="D188" s="268" t="s">
        <v>236</v>
      </c>
      <c r="E188" s="279" t="s">
        <v>1</v>
      </c>
      <c r="F188" s="280" t="s">
        <v>468</v>
      </c>
      <c r="G188" s="278"/>
      <c r="H188" s="281">
        <v>413.25</v>
      </c>
      <c r="I188" s="282"/>
      <c r="J188" s="278"/>
      <c r="K188" s="278"/>
      <c r="L188" s="283"/>
      <c r="M188" s="284"/>
      <c r="N188" s="285"/>
      <c r="O188" s="285"/>
      <c r="P188" s="285"/>
      <c r="Q188" s="285"/>
      <c r="R188" s="285"/>
      <c r="S188" s="285"/>
      <c r="T188" s="28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7" t="s">
        <v>236</v>
      </c>
      <c r="AU188" s="287" t="s">
        <v>89</v>
      </c>
      <c r="AV188" s="14" t="s">
        <v>89</v>
      </c>
      <c r="AW188" s="14" t="s">
        <v>34</v>
      </c>
      <c r="AX188" s="14" t="s">
        <v>81</v>
      </c>
      <c r="AY188" s="287" t="s">
        <v>211</v>
      </c>
    </row>
    <row r="189" spans="1:51" s="14" customFormat="1" ht="12">
      <c r="A189" s="14"/>
      <c r="B189" s="277"/>
      <c r="C189" s="278"/>
      <c r="D189" s="268" t="s">
        <v>236</v>
      </c>
      <c r="E189" s="279" t="s">
        <v>1</v>
      </c>
      <c r="F189" s="280" t="s">
        <v>469</v>
      </c>
      <c r="G189" s="278"/>
      <c r="H189" s="281">
        <v>23.93</v>
      </c>
      <c r="I189" s="282"/>
      <c r="J189" s="278"/>
      <c r="K189" s="278"/>
      <c r="L189" s="283"/>
      <c r="M189" s="284"/>
      <c r="N189" s="285"/>
      <c r="O189" s="285"/>
      <c r="P189" s="285"/>
      <c r="Q189" s="285"/>
      <c r="R189" s="285"/>
      <c r="S189" s="285"/>
      <c r="T189" s="28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87" t="s">
        <v>236</v>
      </c>
      <c r="AU189" s="287" t="s">
        <v>89</v>
      </c>
      <c r="AV189" s="14" t="s">
        <v>89</v>
      </c>
      <c r="AW189" s="14" t="s">
        <v>34</v>
      </c>
      <c r="AX189" s="14" t="s">
        <v>81</v>
      </c>
      <c r="AY189" s="287" t="s">
        <v>211</v>
      </c>
    </row>
    <row r="190" spans="1:51" s="15" customFormat="1" ht="12">
      <c r="A190" s="15"/>
      <c r="B190" s="295"/>
      <c r="C190" s="296"/>
      <c r="D190" s="268" t="s">
        <v>236</v>
      </c>
      <c r="E190" s="297" t="s">
        <v>1</v>
      </c>
      <c r="F190" s="298" t="s">
        <v>438</v>
      </c>
      <c r="G190" s="296"/>
      <c r="H190" s="299">
        <v>437.18</v>
      </c>
      <c r="I190" s="300"/>
      <c r="J190" s="296"/>
      <c r="K190" s="296"/>
      <c r="L190" s="301"/>
      <c r="M190" s="302"/>
      <c r="N190" s="303"/>
      <c r="O190" s="303"/>
      <c r="P190" s="303"/>
      <c r="Q190" s="303"/>
      <c r="R190" s="303"/>
      <c r="S190" s="303"/>
      <c r="T190" s="304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305" t="s">
        <v>236</v>
      </c>
      <c r="AU190" s="305" t="s">
        <v>89</v>
      </c>
      <c r="AV190" s="15" t="s">
        <v>100</v>
      </c>
      <c r="AW190" s="15" t="s">
        <v>34</v>
      </c>
      <c r="AX190" s="15" t="s">
        <v>87</v>
      </c>
      <c r="AY190" s="305" t="s">
        <v>211</v>
      </c>
    </row>
    <row r="191" spans="1:65" s="2" customFormat="1" ht="24.15" customHeight="1">
      <c r="A191" s="41"/>
      <c r="B191" s="42"/>
      <c r="C191" s="253" t="s">
        <v>253</v>
      </c>
      <c r="D191" s="253" t="s">
        <v>214</v>
      </c>
      <c r="E191" s="254" t="s">
        <v>470</v>
      </c>
      <c r="F191" s="255" t="s">
        <v>471</v>
      </c>
      <c r="G191" s="256" t="s">
        <v>332</v>
      </c>
      <c r="H191" s="257">
        <v>160.16</v>
      </c>
      <c r="I191" s="258"/>
      <c r="J191" s="259">
        <f>ROUND(I191*H191,2)</f>
        <v>0</v>
      </c>
      <c r="K191" s="260"/>
      <c r="L191" s="44"/>
      <c r="M191" s="261" t="s">
        <v>1</v>
      </c>
      <c r="N191" s="262" t="s">
        <v>46</v>
      </c>
      <c r="O191" s="94"/>
      <c r="P191" s="263">
        <f>O191*H191</f>
        <v>0</v>
      </c>
      <c r="Q191" s="263">
        <v>1.98</v>
      </c>
      <c r="R191" s="263">
        <f>Q191*H191</f>
        <v>317.1168</v>
      </c>
      <c r="S191" s="263">
        <v>0</v>
      </c>
      <c r="T191" s="264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5" t="s">
        <v>100</v>
      </c>
      <c r="AT191" s="265" t="s">
        <v>214</v>
      </c>
      <c r="AU191" s="265" t="s">
        <v>89</v>
      </c>
      <c r="AY191" s="18" t="s">
        <v>211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8" t="s">
        <v>87</v>
      </c>
      <c r="BK191" s="155">
        <f>ROUND(I191*H191,2)</f>
        <v>0</v>
      </c>
      <c r="BL191" s="18" t="s">
        <v>100</v>
      </c>
      <c r="BM191" s="265" t="s">
        <v>472</v>
      </c>
    </row>
    <row r="192" spans="1:51" s="13" customFormat="1" ht="12">
      <c r="A192" s="13"/>
      <c r="B192" s="266"/>
      <c r="C192" s="267"/>
      <c r="D192" s="268" t="s">
        <v>236</v>
      </c>
      <c r="E192" s="269" t="s">
        <v>1</v>
      </c>
      <c r="F192" s="270" t="s">
        <v>473</v>
      </c>
      <c r="G192" s="267"/>
      <c r="H192" s="269" t="s">
        <v>1</v>
      </c>
      <c r="I192" s="271"/>
      <c r="J192" s="267"/>
      <c r="K192" s="267"/>
      <c r="L192" s="272"/>
      <c r="M192" s="273"/>
      <c r="N192" s="274"/>
      <c r="O192" s="274"/>
      <c r="P192" s="274"/>
      <c r="Q192" s="274"/>
      <c r="R192" s="274"/>
      <c r="S192" s="274"/>
      <c r="T192" s="27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76" t="s">
        <v>236</v>
      </c>
      <c r="AU192" s="276" t="s">
        <v>89</v>
      </c>
      <c r="AV192" s="13" t="s">
        <v>87</v>
      </c>
      <c r="AW192" s="13" t="s">
        <v>34</v>
      </c>
      <c r="AX192" s="13" t="s">
        <v>81</v>
      </c>
      <c r="AY192" s="276" t="s">
        <v>211</v>
      </c>
    </row>
    <row r="193" spans="1:51" s="14" customFormat="1" ht="12">
      <c r="A193" s="14"/>
      <c r="B193" s="277"/>
      <c r="C193" s="278"/>
      <c r="D193" s="268" t="s">
        <v>236</v>
      </c>
      <c r="E193" s="279" t="s">
        <v>1</v>
      </c>
      <c r="F193" s="280" t="s">
        <v>474</v>
      </c>
      <c r="G193" s="278"/>
      <c r="H193" s="281">
        <v>2.34</v>
      </c>
      <c r="I193" s="282"/>
      <c r="J193" s="278"/>
      <c r="K193" s="278"/>
      <c r="L193" s="283"/>
      <c r="M193" s="284"/>
      <c r="N193" s="285"/>
      <c r="O193" s="285"/>
      <c r="P193" s="285"/>
      <c r="Q193" s="285"/>
      <c r="R193" s="285"/>
      <c r="S193" s="285"/>
      <c r="T193" s="28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87" t="s">
        <v>236</v>
      </c>
      <c r="AU193" s="287" t="s">
        <v>89</v>
      </c>
      <c r="AV193" s="14" t="s">
        <v>89</v>
      </c>
      <c r="AW193" s="14" t="s">
        <v>34</v>
      </c>
      <c r="AX193" s="14" t="s">
        <v>81</v>
      </c>
      <c r="AY193" s="287" t="s">
        <v>211</v>
      </c>
    </row>
    <row r="194" spans="1:51" s="14" customFormat="1" ht="12">
      <c r="A194" s="14"/>
      <c r="B194" s="277"/>
      <c r="C194" s="278"/>
      <c r="D194" s="268" t="s">
        <v>236</v>
      </c>
      <c r="E194" s="279" t="s">
        <v>1</v>
      </c>
      <c r="F194" s="280" t="s">
        <v>475</v>
      </c>
      <c r="G194" s="278"/>
      <c r="H194" s="281">
        <v>47.66</v>
      </c>
      <c r="I194" s="282"/>
      <c r="J194" s="278"/>
      <c r="K194" s="278"/>
      <c r="L194" s="283"/>
      <c r="M194" s="284"/>
      <c r="N194" s="285"/>
      <c r="O194" s="285"/>
      <c r="P194" s="285"/>
      <c r="Q194" s="285"/>
      <c r="R194" s="285"/>
      <c r="S194" s="285"/>
      <c r="T194" s="28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7" t="s">
        <v>236</v>
      </c>
      <c r="AU194" s="287" t="s">
        <v>89</v>
      </c>
      <c r="AV194" s="14" t="s">
        <v>89</v>
      </c>
      <c r="AW194" s="14" t="s">
        <v>34</v>
      </c>
      <c r="AX194" s="14" t="s">
        <v>81</v>
      </c>
      <c r="AY194" s="287" t="s">
        <v>211</v>
      </c>
    </row>
    <row r="195" spans="1:51" s="13" customFormat="1" ht="12">
      <c r="A195" s="13"/>
      <c r="B195" s="266"/>
      <c r="C195" s="267"/>
      <c r="D195" s="268" t="s">
        <v>236</v>
      </c>
      <c r="E195" s="269" t="s">
        <v>1</v>
      </c>
      <c r="F195" s="270" t="s">
        <v>476</v>
      </c>
      <c r="G195" s="267"/>
      <c r="H195" s="269" t="s">
        <v>1</v>
      </c>
      <c r="I195" s="271"/>
      <c r="J195" s="267"/>
      <c r="K195" s="267"/>
      <c r="L195" s="272"/>
      <c r="M195" s="273"/>
      <c r="N195" s="274"/>
      <c r="O195" s="274"/>
      <c r="P195" s="274"/>
      <c r="Q195" s="274"/>
      <c r="R195" s="274"/>
      <c r="S195" s="274"/>
      <c r="T195" s="27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76" t="s">
        <v>236</v>
      </c>
      <c r="AU195" s="276" t="s">
        <v>89</v>
      </c>
      <c r="AV195" s="13" t="s">
        <v>87</v>
      </c>
      <c r="AW195" s="13" t="s">
        <v>34</v>
      </c>
      <c r="AX195" s="13" t="s">
        <v>81</v>
      </c>
      <c r="AY195" s="276" t="s">
        <v>211</v>
      </c>
    </row>
    <row r="196" spans="1:51" s="14" customFormat="1" ht="12">
      <c r="A196" s="14"/>
      <c r="B196" s="277"/>
      <c r="C196" s="278"/>
      <c r="D196" s="268" t="s">
        <v>236</v>
      </c>
      <c r="E196" s="279" t="s">
        <v>1</v>
      </c>
      <c r="F196" s="280" t="s">
        <v>477</v>
      </c>
      <c r="G196" s="278"/>
      <c r="H196" s="281">
        <v>20.16</v>
      </c>
      <c r="I196" s="282"/>
      <c r="J196" s="278"/>
      <c r="K196" s="278"/>
      <c r="L196" s="283"/>
      <c r="M196" s="284"/>
      <c r="N196" s="285"/>
      <c r="O196" s="285"/>
      <c r="P196" s="285"/>
      <c r="Q196" s="285"/>
      <c r="R196" s="285"/>
      <c r="S196" s="285"/>
      <c r="T196" s="28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87" t="s">
        <v>236</v>
      </c>
      <c r="AU196" s="287" t="s">
        <v>89</v>
      </c>
      <c r="AV196" s="14" t="s">
        <v>89</v>
      </c>
      <c r="AW196" s="14" t="s">
        <v>34</v>
      </c>
      <c r="AX196" s="14" t="s">
        <v>81</v>
      </c>
      <c r="AY196" s="287" t="s">
        <v>211</v>
      </c>
    </row>
    <row r="197" spans="1:51" s="13" customFormat="1" ht="12">
      <c r="A197" s="13"/>
      <c r="B197" s="266"/>
      <c r="C197" s="267"/>
      <c r="D197" s="268" t="s">
        <v>236</v>
      </c>
      <c r="E197" s="269" t="s">
        <v>1</v>
      </c>
      <c r="F197" s="270" t="s">
        <v>376</v>
      </c>
      <c r="G197" s="267"/>
      <c r="H197" s="269" t="s">
        <v>1</v>
      </c>
      <c r="I197" s="271"/>
      <c r="J197" s="267"/>
      <c r="K197" s="267"/>
      <c r="L197" s="272"/>
      <c r="M197" s="273"/>
      <c r="N197" s="274"/>
      <c r="O197" s="274"/>
      <c r="P197" s="274"/>
      <c r="Q197" s="274"/>
      <c r="R197" s="274"/>
      <c r="S197" s="274"/>
      <c r="T197" s="27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76" t="s">
        <v>236</v>
      </c>
      <c r="AU197" s="276" t="s">
        <v>89</v>
      </c>
      <c r="AV197" s="13" t="s">
        <v>87</v>
      </c>
      <c r="AW197" s="13" t="s">
        <v>34</v>
      </c>
      <c r="AX197" s="13" t="s">
        <v>81</v>
      </c>
      <c r="AY197" s="276" t="s">
        <v>211</v>
      </c>
    </row>
    <row r="198" spans="1:51" s="14" customFormat="1" ht="12">
      <c r="A198" s="14"/>
      <c r="B198" s="277"/>
      <c r="C198" s="278"/>
      <c r="D198" s="268" t="s">
        <v>236</v>
      </c>
      <c r="E198" s="279" t="s">
        <v>1</v>
      </c>
      <c r="F198" s="280" t="s">
        <v>437</v>
      </c>
      <c r="G198" s="278"/>
      <c r="H198" s="281">
        <v>90</v>
      </c>
      <c r="I198" s="282"/>
      <c r="J198" s="278"/>
      <c r="K198" s="278"/>
      <c r="L198" s="283"/>
      <c r="M198" s="284"/>
      <c r="N198" s="285"/>
      <c r="O198" s="285"/>
      <c r="P198" s="285"/>
      <c r="Q198" s="285"/>
      <c r="R198" s="285"/>
      <c r="S198" s="285"/>
      <c r="T198" s="286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87" t="s">
        <v>236</v>
      </c>
      <c r="AU198" s="287" t="s">
        <v>89</v>
      </c>
      <c r="AV198" s="14" t="s">
        <v>89</v>
      </c>
      <c r="AW198" s="14" t="s">
        <v>34</v>
      </c>
      <c r="AX198" s="14" t="s">
        <v>81</v>
      </c>
      <c r="AY198" s="287" t="s">
        <v>211</v>
      </c>
    </row>
    <row r="199" spans="1:51" s="15" customFormat="1" ht="12">
      <c r="A199" s="15"/>
      <c r="B199" s="295"/>
      <c r="C199" s="296"/>
      <c r="D199" s="268" t="s">
        <v>236</v>
      </c>
      <c r="E199" s="297" t="s">
        <v>1</v>
      </c>
      <c r="F199" s="298" t="s">
        <v>438</v>
      </c>
      <c r="G199" s="296"/>
      <c r="H199" s="299">
        <v>160.16</v>
      </c>
      <c r="I199" s="300"/>
      <c r="J199" s="296"/>
      <c r="K199" s="296"/>
      <c r="L199" s="301"/>
      <c r="M199" s="302"/>
      <c r="N199" s="303"/>
      <c r="O199" s="303"/>
      <c r="P199" s="303"/>
      <c r="Q199" s="303"/>
      <c r="R199" s="303"/>
      <c r="S199" s="303"/>
      <c r="T199" s="304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305" t="s">
        <v>236</v>
      </c>
      <c r="AU199" s="305" t="s">
        <v>89</v>
      </c>
      <c r="AV199" s="15" t="s">
        <v>100</v>
      </c>
      <c r="AW199" s="15" t="s">
        <v>34</v>
      </c>
      <c r="AX199" s="15" t="s">
        <v>87</v>
      </c>
      <c r="AY199" s="305" t="s">
        <v>211</v>
      </c>
    </row>
    <row r="200" spans="1:65" s="2" customFormat="1" ht="24.15" customHeight="1">
      <c r="A200" s="41"/>
      <c r="B200" s="42"/>
      <c r="C200" s="253" t="s">
        <v>257</v>
      </c>
      <c r="D200" s="253" t="s">
        <v>214</v>
      </c>
      <c r="E200" s="254" t="s">
        <v>478</v>
      </c>
      <c r="F200" s="255" t="s">
        <v>479</v>
      </c>
      <c r="G200" s="256" t="s">
        <v>332</v>
      </c>
      <c r="H200" s="257">
        <v>44.263</v>
      </c>
      <c r="I200" s="258"/>
      <c r="J200" s="259">
        <f>ROUND(I200*H200,2)</f>
        <v>0</v>
      </c>
      <c r="K200" s="260"/>
      <c r="L200" s="44"/>
      <c r="M200" s="261" t="s">
        <v>1</v>
      </c>
      <c r="N200" s="262" t="s">
        <v>46</v>
      </c>
      <c r="O200" s="94"/>
      <c r="P200" s="263">
        <f>O200*H200</f>
        <v>0</v>
      </c>
      <c r="Q200" s="263">
        <v>2.45329</v>
      </c>
      <c r="R200" s="263">
        <f>Q200*H200</f>
        <v>108.58997527</v>
      </c>
      <c r="S200" s="263">
        <v>0</v>
      </c>
      <c r="T200" s="264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5" t="s">
        <v>100</v>
      </c>
      <c r="AT200" s="265" t="s">
        <v>214</v>
      </c>
      <c r="AU200" s="265" t="s">
        <v>89</v>
      </c>
      <c r="AY200" s="18" t="s">
        <v>211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8" t="s">
        <v>87</v>
      </c>
      <c r="BK200" s="155">
        <f>ROUND(I200*H200,2)</f>
        <v>0</v>
      </c>
      <c r="BL200" s="18" t="s">
        <v>100</v>
      </c>
      <c r="BM200" s="265" t="s">
        <v>480</v>
      </c>
    </row>
    <row r="201" spans="1:51" s="13" customFormat="1" ht="12">
      <c r="A201" s="13"/>
      <c r="B201" s="266"/>
      <c r="C201" s="267"/>
      <c r="D201" s="268" t="s">
        <v>236</v>
      </c>
      <c r="E201" s="269" t="s">
        <v>1</v>
      </c>
      <c r="F201" s="270" t="s">
        <v>481</v>
      </c>
      <c r="G201" s="267"/>
      <c r="H201" s="269" t="s">
        <v>1</v>
      </c>
      <c r="I201" s="271"/>
      <c r="J201" s="267"/>
      <c r="K201" s="267"/>
      <c r="L201" s="272"/>
      <c r="M201" s="273"/>
      <c r="N201" s="274"/>
      <c r="O201" s="274"/>
      <c r="P201" s="274"/>
      <c r="Q201" s="274"/>
      <c r="R201" s="274"/>
      <c r="S201" s="274"/>
      <c r="T201" s="27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76" t="s">
        <v>236</v>
      </c>
      <c r="AU201" s="276" t="s">
        <v>89</v>
      </c>
      <c r="AV201" s="13" t="s">
        <v>87</v>
      </c>
      <c r="AW201" s="13" t="s">
        <v>34</v>
      </c>
      <c r="AX201" s="13" t="s">
        <v>81</v>
      </c>
      <c r="AY201" s="276" t="s">
        <v>211</v>
      </c>
    </row>
    <row r="202" spans="1:51" s="14" customFormat="1" ht="12">
      <c r="A202" s="14"/>
      <c r="B202" s="277"/>
      <c r="C202" s="278"/>
      <c r="D202" s="268" t="s">
        <v>236</v>
      </c>
      <c r="E202" s="279" t="s">
        <v>1</v>
      </c>
      <c r="F202" s="280" t="s">
        <v>482</v>
      </c>
      <c r="G202" s="278"/>
      <c r="H202" s="281">
        <v>44.263</v>
      </c>
      <c r="I202" s="282"/>
      <c r="J202" s="278"/>
      <c r="K202" s="278"/>
      <c r="L202" s="283"/>
      <c r="M202" s="284"/>
      <c r="N202" s="285"/>
      <c r="O202" s="285"/>
      <c r="P202" s="285"/>
      <c r="Q202" s="285"/>
      <c r="R202" s="285"/>
      <c r="S202" s="285"/>
      <c r="T202" s="28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87" t="s">
        <v>236</v>
      </c>
      <c r="AU202" s="287" t="s">
        <v>89</v>
      </c>
      <c r="AV202" s="14" t="s">
        <v>89</v>
      </c>
      <c r="AW202" s="14" t="s">
        <v>34</v>
      </c>
      <c r="AX202" s="14" t="s">
        <v>87</v>
      </c>
      <c r="AY202" s="287" t="s">
        <v>211</v>
      </c>
    </row>
    <row r="203" spans="1:65" s="2" customFormat="1" ht="24.15" customHeight="1">
      <c r="A203" s="41"/>
      <c r="B203" s="42"/>
      <c r="C203" s="253" t="s">
        <v>263</v>
      </c>
      <c r="D203" s="253" t="s">
        <v>214</v>
      </c>
      <c r="E203" s="254" t="s">
        <v>483</v>
      </c>
      <c r="F203" s="255" t="s">
        <v>484</v>
      </c>
      <c r="G203" s="256" t="s">
        <v>332</v>
      </c>
      <c r="H203" s="257">
        <v>181.716</v>
      </c>
      <c r="I203" s="258"/>
      <c r="J203" s="259">
        <f>ROUND(I203*H203,2)</f>
        <v>0</v>
      </c>
      <c r="K203" s="260"/>
      <c r="L203" s="44"/>
      <c r="M203" s="261" t="s">
        <v>1</v>
      </c>
      <c r="N203" s="262" t="s">
        <v>46</v>
      </c>
      <c r="O203" s="94"/>
      <c r="P203" s="263">
        <f>O203*H203</f>
        <v>0</v>
      </c>
      <c r="Q203" s="263">
        <v>2.45329</v>
      </c>
      <c r="R203" s="263">
        <f>Q203*H203</f>
        <v>445.80204564</v>
      </c>
      <c r="S203" s="263">
        <v>0</v>
      </c>
      <c r="T203" s="264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65" t="s">
        <v>100</v>
      </c>
      <c r="AT203" s="265" t="s">
        <v>214</v>
      </c>
      <c r="AU203" s="265" t="s">
        <v>89</v>
      </c>
      <c r="AY203" s="18" t="s">
        <v>211</v>
      </c>
      <c r="BE203" s="155">
        <f>IF(N203="základní",J203,0)</f>
        <v>0</v>
      </c>
      <c r="BF203" s="155">
        <f>IF(N203="snížená",J203,0)</f>
        <v>0</v>
      </c>
      <c r="BG203" s="155">
        <f>IF(N203="zákl. přenesená",J203,0)</f>
        <v>0</v>
      </c>
      <c r="BH203" s="155">
        <f>IF(N203="sníž. přenesená",J203,0)</f>
        <v>0</v>
      </c>
      <c r="BI203" s="155">
        <f>IF(N203="nulová",J203,0)</f>
        <v>0</v>
      </c>
      <c r="BJ203" s="18" t="s">
        <v>87</v>
      </c>
      <c r="BK203" s="155">
        <f>ROUND(I203*H203,2)</f>
        <v>0</v>
      </c>
      <c r="BL203" s="18" t="s">
        <v>100</v>
      </c>
      <c r="BM203" s="265" t="s">
        <v>485</v>
      </c>
    </row>
    <row r="204" spans="1:51" s="13" customFormat="1" ht="12">
      <c r="A204" s="13"/>
      <c r="B204" s="266"/>
      <c r="C204" s="267"/>
      <c r="D204" s="268" t="s">
        <v>236</v>
      </c>
      <c r="E204" s="269" t="s">
        <v>1</v>
      </c>
      <c r="F204" s="270" t="s">
        <v>486</v>
      </c>
      <c r="G204" s="267"/>
      <c r="H204" s="269" t="s">
        <v>1</v>
      </c>
      <c r="I204" s="271"/>
      <c r="J204" s="267"/>
      <c r="K204" s="267"/>
      <c r="L204" s="272"/>
      <c r="M204" s="273"/>
      <c r="N204" s="274"/>
      <c r="O204" s="274"/>
      <c r="P204" s="274"/>
      <c r="Q204" s="274"/>
      <c r="R204" s="274"/>
      <c r="S204" s="274"/>
      <c r="T204" s="27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76" t="s">
        <v>236</v>
      </c>
      <c r="AU204" s="276" t="s">
        <v>89</v>
      </c>
      <c r="AV204" s="13" t="s">
        <v>87</v>
      </c>
      <c r="AW204" s="13" t="s">
        <v>34</v>
      </c>
      <c r="AX204" s="13" t="s">
        <v>81</v>
      </c>
      <c r="AY204" s="276" t="s">
        <v>211</v>
      </c>
    </row>
    <row r="205" spans="1:51" s="14" customFormat="1" ht="12">
      <c r="A205" s="14"/>
      <c r="B205" s="277"/>
      <c r="C205" s="278"/>
      <c r="D205" s="268" t="s">
        <v>236</v>
      </c>
      <c r="E205" s="279" t="s">
        <v>1</v>
      </c>
      <c r="F205" s="280" t="s">
        <v>487</v>
      </c>
      <c r="G205" s="278"/>
      <c r="H205" s="281">
        <v>133.236</v>
      </c>
      <c r="I205" s="282"/>
      <c r="J205" s="278"/>
      <c r="K205" s="278"/>
      <c r="L205" s="283"/>
      <c r="M205" s="284"/>
      <c r="N205" s="285"/>
      <c r="O205" s="285"/>
      <c r="P205" s="285"/>
      <c r="Q205" s="285"/>
      <c r="R205" s="285"/>
      <c r="S205" s="285"/>
      <c r="T205" s="286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87" t="s">
        <v>236</v>
      </c>
      <c r="AU205" s="287" t="s">
        <v>89</v>
      </c>
      <c r="AV205" s="14" t="s">
        <v>89</v>
      </c>
      <c r="AW205" s="14" t="s">
        <v>34</v>
      </c>
      <c r="AX205" s="14" t="s">
        <v>81</v>
      </c>
      <c r="AY205" s="287" t="s">
        <v>211</v>
      </c>
    </row>
    <row r="206" spans="1:51" s="14" customFormat="1" ht="12">
      <c r="A206" s="14"/>
      <c r="B206" s="277"/>
      <c r="C206" s="278"/>
      <c r="D206" s="268" t="s">
        <v>236</v>
      </c>
      <c r="E206" s="279" t="s">
        <v>1</v>
      </c>
      <c r="F206" s="280" t="s">
        <v>488</v>
      </c>
      <c r="G206" s="278"/>
      <c r="H206" s="281">
        <v>1.68</v>
      </c>
      <c r="I206" s="282"/>
      <c r="J206" s="278"/>
      <c r="K206" s="278"/>
      <c r="L206" s="283"/>
      <c r="M206" s="284"/>
      <c r="N206" s="285"/>
      <c r="O206" s="285"/>
      <c r="P206" s="285"/>
      <c r="Q206" s="285"/>
      <c r="R206" s="285"/>
      <c r="S206" s="285"/>
      <c r="T206" s="286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87" t="s">
        <v>236</v>
      </c>
      <c r="AU206" s="287" t="s">
        <v>89</v>
      </c>
      <c r="AV206" s="14" t="s">
        <v>89</v>
      </c>
      <c r="AW206" s="14" t="s">
        <v>34</v>
      </c>
      <c r="AX206" s="14" t="s">
        <v>81</v>
      </c>
      <c r="AY206" s="287" t="s">
        <v>211</v>
      </c>
    </row>
    <row r="207" spans="1:51" s="14" customFormat="1" ht="12">
      <c r="A207" s="14"/>
      <c r="B207" s="277"/>
      <c r="C207" s="278"/>
      <c r="D207" s="268" t="s">
        <v>236</v>
      </c>
      <c r="E207" s="279" t="s">
        <v>1</v>
      </c>
      <c r="F207" s="280" t="s">
        <v>489</v>
      </c>
      <c r="G207" s="278"/>
      <c r="H207" s="281">
        <v>6.24</v>
      </c>
      <c r="I207" s="282"/>
      <c r="J207" s="278"/>
      <c r="K207" s="278"/>
      <c r="L207" s="283"/>
      <c r="M207" s="284"/>
      <c r="N207" s="285"/>
      <c r="O207" s="285"/>
      <c r="P207" s="285"/>
      <c r="Q207" s="285"/>
      <c r="R207" s="285"/>
      <c r="S207" s="285"/>
      <c r="T207" s="286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87" t="s">
        <v>236</v>
      </c>
      <c r="AU207" s="287" t="s">
        <v>89</v>
      </c>
      <c r="AV207" s="14" t="s">
        <v>89</v>
      </c>
      <c r="AW207" s="14" t="s">
        <v>34</v>
      </c>
      <c r="AX207" s="14" t="s">
        <v>81</v>
      </c>
      <c r="AY207" s="287" t="s">
        <v>211</v>
      </c>
    </row>
    <row r="208" spans="1:51" s="13" customFormat="1" ht="12">
      <c r="A208" s="13"/>
      <c r="B208" s="266"/>
      <c r="C208" s="267"/>
      <c r="D208" s="268" t="s">
        <v>236</v>
      </c>
      <c r="E208" s="269" t="s">
        <v>1</v>
      </c>
      <c r="F208" s="270" t="s">
        <v>490</v>
      </c>
      <c r="G208" s="267"/>
      <c r="H208" s="269" t="s">
        <v>1</v>
      </c>
      <c r="I208" s="271"/>
      <c r="J208" s="267"/>
      <c r="K208" s="267"/>
      <c r="L208" s="272"/>
      <c r="M208" s="273"/>
      <c r="N208" s="274"/>
      <c r="O208" s="274"/>
      <c r="P208" s="274"/>
      <c r="Q208" s="274"/>
      <c r="R208" s="274"/>
      <c r="S208" s="274"/>
      <c r="T208" s="27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76" t="s">
        <v>236</v>
      </c>
      <c r="AU208" s="276" t="s">
        <v>89</v>
      </c>
      <c r="AV208" s="13" t="s">
        <v>87</v>
      </c>
      <c r="AW208" s="13" t="s">
        <v>34</v>
      </c>
      <c r="AX208" s="13" t="s">
        <v>81</v>
      </c>
      <c r="AY208" s="276" t="s">
        <v>211</v>
      </c>
    </row>
    <row r="209" spans="1:51" s="14" customFormat="1" ht="12">
      <c r="A209" s="14"/>
      <c r="B209" s="277"/>
      <c r="C209" s="278"/>
      <c r="D209" s="268" t="s">
        <v>236</v>
      </c>
      <c r="E209" s="279" t="s">
        <v>1</v>
      </c>
      <c r="F209" s="280" t="s">
        <v>491</v>
      </c>
      <c r="G209" s="278"/>
      <c r="H209" s="281">
        <v>40.56</v>
      </c>
      <c r="I209" s="282"/>
      <c r="J209" s="278"/>
      <c r="K209" s="278"/>
      <c r="L209" s="283"/>
      <c r="M209" s="284"/>
      <c r="N209" s="285"/>
      <c r="O209" s="285"/>
      <c r="P209" s="285"/>
      <c r="Q209" s="285"/>
      <c r="R209" s="285"/>
      <c r="S209" s="285"/>
      <c r="T209" s="286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87" t="s">
        <v>236</v>
      </c>
      <c r="AU209" s="287" t="s">
        <v>89</v>
      </c>
      <c r="AV209" s="14" t="s">
        <v>89</v>
      </c>
      <c r="AW209" s="14" t="s">
        <v>34</v>
      </c>
      <c r="AX209" s="14" t="s">
        <v>81</v>
      </c>
      <c r="AY209" s="287" t="s">
        <v>211</v>
      </c>
    </row>
    <row r="210" spans="1:51" s="15" customFormat="1" ht="12">
      <c r="A210" s="15"/>
      <c r="B210" s="295"/>
      <c r="C210" s="296"/>
      <c r="D210" s="268" t="s">
        <v>236</v>
      </c>
      <c r="E210" s="297" t="s">
        <v>1</v>
      </c>
      <c r="F210" s="298" t="s">
        <v>438</v>
      </c>
      <c r="G210" s="296"/>
      <c r="H210" s="299">
        <v>181.716</v>
      </c>
      <c r="I210" s="300"/>
      <c r="J210" s="296"/>
      <c r="K210" s="296"/>
      <c r="L210" s="301"/>
      <c r="M210" s="302"/>
      <c r="N210" s="303"/>
      <c r="O210" s="303"/>
      <c r="P210" s="303"/>
      <c r="Q210" s="303"/>
      <c r="R210" s="303"/>
      <c r="S210" s="303"/>
      <c r="T210" s="304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305" t="s">
        <v>236</v>
      </c>
      <c r="AU210" s="305" t="s">
        <v>89</v>
      </c>
      <c r="AV210" s="15" t="s">
        <v>100</v>
      </c>
      <c r="AW210" s="15" t="s">
        <v>34</v>
      </c>
      <c r="AX210" s="15" t="s">
        <v>87</v>
      </c>
      <c r="AY210" s="305" t="s">
        <v>211</v>
      </c>
    </row>
    <row r="211" spans="1:65" s="2" customFormat="1" ht="16.5" customHeight="1">
      <c r="A211" s="41"/>
      <c r="B211" s="42"/>
      <c r="C211" s="253" t="s">
        <v>492</v>
      </c>
      <c r="D211" s="253" t="s">
        <v>214</v>
      </c>
      <c r="E211" s="254" t="s">
        <v>493</v>
      </c>
      <c r="F211" s="255" t="s">
        <v>494</v>
      </c>
      <c r="G211" s="256" t="s">
        <v>269</v>
      </c>
      <c r="H211" s="257">
        <v>48.064</v>
      </c>
      <c r="I211" s="258"/>
      <c r="J211" s="259">
        <f>ROUND(I211*H211,2)</f>
        <v>0</v>
      </c>
      <c r="K211" s="260"/>
      <c r="L211" s="44"/>
      <c r="M211" s="261" t="s">
        <v>1</v>
      </c>
      <c r="N211" s="262" t="s">
        <v>46</v>
      </c>
      <c r="O211" s="94"/>
      <c r="P211" s="263">
        <f>O211*H211</f>
        <v>0</v>
      </c>
      <c r="Q211" s="263">
        <v>0.00103</v>
      </c>
      <c r="R211" s="263">
        <f>Q211*H211</f>
        <v>0.04950592</v>
      </c>
      <c r="S211" s="263">
        <v>0</v>
      </c>
      <c r="T211" s="264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65" t="s">
        <v>100</v>
      </c>
      <c r="AT211" s="265" t="s">
        <v>214</v>
      </c>
      <c r="AU211" s="265" t="s">
        <v>89</v>
      </c>
      <c r="AY211" s="18" t="s">
        <v>211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8" t="s">
        <v>87</v>
      </c>
      <c r="BK211" s="155">
        <f>ROUND(I211*H211,2)</f>
        <v>0</v>
      </c>
      <c r="BL211" s="18" t="s">
        <v>100</v>
      </c>
      <c r="BM211" s="265" t="s">
        <v>495</v>
      </c>
    </row>
    <row r="212" spans="1:51" s="13" customFormat="1" ht="12">
      <c r="A212" s="13"/>
      <c r="B212" s="266"/>
      <c r="C212" s="267"/>
      <c r="D212" s="268" t="s">
        <v>236</v>
      </c>
      <c r="E212" s="269" t="s">
        <v>1</v>
      </c>
      <c r="F212" s="270" t="s">
        <v>496</v>
      </c>
      <c r="G212" s="267"/>
      <c r="H212" s="269" t="s">
        <v>1</v>
      </c>
      <c r="I212" s="271"/>
      <c r="J212" s="267"/>
      <c r="K212" s="267"/>
      <c r="L212" s="272"/>
      <c r="M212" s="273"/>
      <c r="N212" s="274"/>
      <c r="O212" s="274"/>
      <c r="P212" s="274"/>
      <c r="Q212" s="274"/>
      <c r="R212" s="274"/>
      <c r="S212" s="274"/>
      <c r="T212" s="27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76" t="s">
        <v>236</v>
      </c>
      <c r="AU212" s="276" t="s">
        <v>89</v>
      </c>
      <c r="AV212" s="13" t="s">
        <v>87</v>
      </c>
      <c r="AW212" s="13" t="s">
        <v>34</v>
      </c>
      <c r="AX212" s="13" t="s">
        <v>81</v>
      </c>
      <c r="AY212" s="276" t="s">
        <v>211</v>
      </c>
    </row>
    <row r="213" spans="1:51" s="14" customFormat="1" ht="12">
      <c r="A213" s="14"/>
      <c r="B213" s="277"/>
      <c r="C213" s="278"/>
      <c r="D213" s="268" t="s">
        <v>236</v>
      </c>
      <c r="E213" s="279" t="s">
        <v>1</v>
      </c>
      <c r="F213" s="280" t="s">
        <v>497</v>
      </c>
      <c r="G213" s="278"/>
      <c r="H213" s="281">
        <v>3.1</v>
      </c>
      <c r="I213" s="282"/>
      <c r="J213" s="278"/>
      <c r="K213" s="278"/>
      <c r="L213" s="283"/>
      <c r="M213" s="284"/>
      <c r="N213" s="285"/>
      <c r="O213" s="285"/>
      <c r="P213" s="285"/>
      <c r="Q213" s="285"/>
      <c r="R213" s="285"/>
      <c r="S213" s="285"/>
      <c r="T213" s="28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87" t="s">
        <v>236</v>
      </c>
      <c r="AU213" s="287" t="s">
        <v>89</v>
      </c>
      <c r="AV213" s="14" t="s">
        <v>89</v>
      </c>
      <c r="AW213" s="14" t="s">
        <v>34</v>
      </c>
      <c r="AX213" s="14" t="s">
        <v>81</v>
      </c>
      <c r="AY213" s="287" t="s">
        <v>211</v>
      </c>
    </row>
    <row r="214" spans="1:51" s="13" customFormat="1" ht="12">
      <c r="A214" s="13"/>
      <c r="B214" s="266"/>
      <c r="C214" s="267"/>
      <c r="D214" s="268" t="s">
        <v>236</v>
      </c>
      <c r="E214" s="269" t="s">
        <v>1</v>
      </c>
      <c r="F214" s="270" t="s">
        <v>498</v>
      </c>
      <c r="G214" s="267"/>
      <c r="H214" s="269" t="s">
        <v>1</v>
      </c>
      <c r="I214" s="271"/>
      <c r="J214" s="267"/>
      <c r="K214" s="267"/>
      <c r="L214" s="272"/>
      <c r="M214" s="273"/>
      <c r="N214" s="274"/>
      <c r="O214" s="274"/>
      <c r="P214" s="274"/>
      <c r="Q214" s="274"/>
      <c r="R214" s="274"/>
      <c r="S214" s="274"/>
      <c r="T214" s="27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76" t="s">
        <v>236</v>
      </c>
      <c r="AU214" s="276" t="s">
        <v>89</v>
      </c>
      <c r="AV214" s="13" t="s">
        <v>87</v>
      </c>
      <c r="AW214" s="13" t="s">
        <v>34</v>
      </c>
      <c r="AX214" s="13" t="s">
        <v>81</v>
      </c>
      <c r="AY214" s="276" t="s">
        <v>211</v>
      </c>
    </row>
    <row r="215" spans="1:51" s="14" customFormat="1" ht="12">
      <c r="A215" s="14"/>
      <c r="B215" s="277"/>
      <c r="C215" s="278"/>
      <c r="D215" s="268" t="s">
        <v>236</v>
      </c>
      <c r="E215" s="279" t="s">
        <v>1</v>
      </c>
      <c r="F215" s="280" t="s">
        <v>499</v>
      </c>
      <c r="G215" s="278"/>
      <c r="H215" s="281">
        <v>44.964</v>
      </c>
      <c r="I215" s="282"/>
      <c r="J215" s="278"/>
      <c r="K215" s="278"/>
      <c r="L215" s="283"/>
      <c r="M215" s="284"/>
      <c r="N215" s="285"/>
      <c r="O215" s="285"/>
      <c r="P215" s="285"/>
      <c r="Q215" s="285"/>
      <c r="R215" s="285"/>
      <c r="S215" s="285"/>
      <c r="T215" s="28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87" t="s">
        <v>236</v>
      </c>
      <c r="AU215" s="287" t="s">
        <v>89</v>
      </c>
      <c r="AV215" s="14" t="s">
        <v>89</v>
      </c>
      <c r="AW215" s="14" t="s">
        <v>34</v>
      </c>
      <c r="AX215" s="14" t="s">
        <v>81</v>
      </c>
      <c r="AY215" s="287" t="s">
        <v>211</v>
      </c>
    </row>
    <row r="216" spans="1:51" s="15" customFormat="1" ht="12">
      <c r="A216" s="15"/>
      <c r="B216" s="295"/>
      <c r="C216" s="296"/>
      <c r="D216" s="268" t="s">
        <v>236</v>
      </c>
      <c r="E216" s="297" t="s">
        <v>271</v>
      </c>
      <c r="F216" s="298" t="s">
        <v>438</v>
      </c>
      <c r="G216" s="296"/>
      <c r="H216" s="299">
        <v>48.064</v>
      </c>
      <c r="I216" s="300"/>
      <c r="J216" s="296"/>
      <c r="K216" s="296"/>
      <c r="L216" s="301"/>
      <c r="M216" s="302"/>
      <c r="N216" s="303"/>
      <c r="O216" s="303"/>
      <c r="P216" s="303"/>
      <c r="Q216" s="303"/>
      <c r="R216" s="303"/>
      <c r="S216" s="303"/>
      <c r="T216" s="304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305" t="s">
        <v>236</v>
      </c>
      <c r="AU216" s="305" t="s">
        <v>89</v>
      </c>
      <c r="AV216" s="15" t="s">
        <v>100</v>
      </c>
      <c r="AW216" s="15" t="s">
        <v>34</v>
      </c>
      <c r="AX216" s="15" t="s">
        <v>87</v>
      </c>
      <c r="AY216" s="305" t="s">
        <v>211</v>
      </c>
    </row>
    <row r="217" spans="1:65" s="2" customFormat="1" ht="16.5" customHeight="1">
      <c r="A217" s="41"/>
      <c r="B217" s="42"/>
      <c r="C217" s="253" t="s">
        <v>500</v>
      </c>
      <c r="D217" s="253" t="s">
        <v>214</v>
      </c>
      <c r="E217" s="254" t="s">
        <v>501</v>
      </c>
      <c r="F217" s="255" t="s">
        <v>502</v>
      </c>
      <c r="G217" s="256" t="s">
        <v>269</v>
      </c>
      <c r="H217" s="257">
        <v>48.064</v>
      </c>
      <c r="I217" s="258"/>
      <c r="J217" s="259">
        <f>ROUND(I217*H217,2)</f>
        <v>0</v>
      </c>
      <c r="K217" s="260"/>
      <c r="L217" s="44"/>
      <c r="M217" s="261" t="s">
        <v>1</v>
      </c>
      <c r="N217" s="262" t="s">
        <v>46</v>
      </c>
      <c r="O217" s="94"/>
      <c r="P217" s="263">
        <f>O217*H217</f>
        <v>0</v>
      </c>
      <c r="Q217" s="263">
        <v>0</v>
      </c>
      <c r="R217" s="263">
        <f>Q217*H217</f>
        <v>0</v>
      </c>
      <c r="S217" s="263">
        <v>0</v>
      </c>
      <c r="T217" s="264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65" t="s">
        <v>100</v>
      </c>
      <c r="AT217" s="265" t="s">
        <v>214</v>
      </c>
      <c r="AU217" s="265" t="s">
        <v>89</v>
      </c>
      <c r="AY217" s="18" t="s">
        <v>211</v>
      </c>
      <c r="BE217" s="155">
        <f>IF(N217="základní",J217,0)</f>
        <v>0</v>
      </c>
      <c r="BF217" s="155">
        <f>IF(N217="snížená",J217,0)</f>
        <v>0</v>
      </c>
      <c r="BG217" s="155">
        <f>IF(N217="zákl. přenesená",J217,0)</f>
        <v>0</v>
      </c>
      <c r="BH217" s="155">
        <f>IF(N217="sníž. přenesená",J217,0)</f>
        <v>0</v>
      </c>
      <c r="BI217" s="155">
        <f>IF(N217="nulová",J217,0)</f>
        <v>0</v>
      </c>
      <c r="BJ217" s="18" t="s">
        <v>87</v>
      </c>
      <c r="BK217" s="155">
        <f>ROUND(I217*H217,2)</f>
        <v>0</v>
      </c>
      <c r="BL217" s="18" t="s">
        <v>100</v>
      </c>
      <c r="BM217" s="265" t="s">
        <v>503</v>
      </c>
    </row>
    <row r="218" spans="1:51" s="14" customFormat="1" ht="12">
      <c r="A218" s="14"/>
      <c r="B218" s="277"/>
      <c r="C218" s="278"/>
      <c r="D218" s="268" t="s">
        <v>236</v>
      </c>
      <c r="E218" s="279" t="s">
        <v>1</v>
      </c>
      <c r="F218" s="280" t="s">
        <v>271</v>
      </c>
      <c r="G218" s="278"/>
      <c r="H218" s="281">
        <v>48.064</v>
      </c>
      <c r="I218" s="282"/>
      <c r="J218" s="278"/>
      <c r="K218" s="278"/>
      <c r="L218" s="283"/>
      <c r="M218" s="284"/>
      <c r="N218" s="285"/>
      <c r="O218" s="285"/>
      <c r="P218" s="285"/>
      <c r="Q218" s="285"/>
      <c r="R218" s="285"/>
      <c r="S218" s="285"/>
      <c r="T218" s="286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87" t="s">
        <v>236</v>
      </c>
      <c r="AU218" s="287" t="s">
        <v>89</v>
      </c>
      <c r="AV218" s="14" t="s">
        <v>89</v>
      </c>
      <c r="AW218" s="14" t="s">
        <v>34</v>
      </c>
      <c r="AX218" s="14" t="s">
        <v>87</v>
      </c>
      <c r="AY218" s="287" t="s">
        <v>211</v>
      </c>
    </row>
    <row r="219" spans="1:65" s="2" customFormat="1" ht="21.75" customHeight="1">
      <c r="A219" s="41"/>
      <c r="B219" s="42"/>
      <c r="C219" s="253" t="s">
        <v>504</v>
      </c>
      <c r="D219" s="253" t="s">
        <v>214</v>
      </c>
      <c r="E219" s="254" t="s">
        <v>505</v>
      </c>
      <c r="F219" s="255" t="s">
        <v>506</v>
      </c>
      <c r="G219" s="256" t="s">
        <v>507</v>
      </c>
      <c r="H219" s="257">
        <v>18.73</v>
      </c>
      <c r="I219" s="258"/>
      <c r="J219" s="259">
        <f>ROUND(I219*H219,2)</f>
        <v>0</v>
      </c>
      <c r="K219" s="260"/>
      <c r="L219" s="44"/>
      <c r="M219" s="261" t="s">
        <v>1</v>
      </c>
      <c r="N219" s="262" t="s">
        <v>46</v>
      </c>
      <c r="O219" s="94"/>
      <c r="P219" s="263">
        <f>O219*H219</f>
        <v>0</v>
      </c>
      <c r="Q219" s="263">
        <v>1.06017</v>
      </c>
      <c r="R219" s="263">
        <f>Q219*H219</f>
        <v>19.856984100000002</v>
      </c>
      <c r="S219" s="263">
        <v>0</v>
      </c>
      <c r="T219" s="264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65" t="s">
        <v>100</v>
      </c>
      <c r="AT219" s="265" t="s">
        <v>214</v>
      </c>
      <c r="AU219" s="265" t="s">
        <v>89</v>
      </c>
      <c r="AY219" s="18" t="s">
        <v>211</v>
      </c>
      <c r="BE219" s="155">
        <f>IF(N219="základní",J219,0)</f>
        <v>0</v>
      </c>
      <c r="BF219" s="155">
        <f>IF(N219="snížená",J219,0)</f>
        <v>0</v>
      </c>
      <c r="BG219" s="155">
        <f>IF(N219="zákl. přenesená",J219,0)</f>
        <v>0</v>
      </c>
      <c r="BH219" s="155">
        <f>IF(N219="sníž. přenesená",J219,0)</f>
        <v>0</v>
      </c>
      <c r="BI219" s="155">
        <f>IF(N219="nulová",J219,0)</f>
        <v>0</v>
      </c>
      <c r="BJ219" s="18" t="s">
        <v>87</v>
      </c>
      <c r="BK219" s="155">
        <f>ROUND(I219*H219,2)</f>
        <v>0</v>
      </c>
      <c r="BL219" s="18" t="s">
        <v>100</v>
      </c>
      <c r="BM219" s="265" t="s">
        <v>508</v>
      </c>
    </row>
    <row r="220" spans="1:51" s="13" customFormat="1" ht="12">
      <c r="A220" s="13"/>
      <c r="B220" s="266"/>
      <c r="C220" s="267"/>
      <c r="D220" s="268" t="s">
        <v>236</v>
      </c>
      <c r="E220" s="269" t="s">
        <v>1</v>
      </c>
      <c r="F220" s="270" t="s">
        <v>509</v>
      </c>
      <c r="G220" s="267"/>
      <c r="H220" s="269" t="s">
        <v>1</v>
      </c>
      <c r="I220" s="271"/>
      <c r="J220" s="267"/>
      <c r="K220" s="267"/>
      <c r="L220" s="272"/>
      <c r="M220" s="273"/>
      <c r="N220" s="274"/>
      <c r="O220" s="274"/>
      <c r="P220" s="274"/>
      <c r="Q220" s="274"/>
      <c r="R220" s="274"/>
      <c r="S220" s="274"/>
      <c r="T220" s="27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76" t="s">
        <v>236</v>
      </c>
      <c r="AU220" s="276" t="s">
        <v>89</v>
      </c>
      <c r="AV220" s="13" t="s">
        <v>87</v>
      </c>
      <c r="AW220" s="13" t="s">
        <v>34</v>
      </c>
      <c r="AX220" s="13" t="s">
        <v>81</v>
      </c>
      <c r="AY220" s="276" t="s">
        <v>211</v>
      </c>
    </row>
    <row r="221" spans="1:51" s="14" customFormat="1" ht="12">
      <c r="A221" s="14"/>
      <c r="B221" s="277"/>
      <c r="C221" s="278"/>
      <c r="D221" s="268" t="s">
        <v>236</v>
      </c>
      <c r="E221" s="279" t="s">
        <v>1</v>
      </c>
      <c r="F221" s="280" t="s">
        <v>510</v>
      </c>
      <c r="G221" s="278"/>
      <c r="H221" s="281">
        <v>16.804</v>
      </c>
      <c r="I221" s="282"/>
      <c r="J221" s="278"/>
      <c r="K221" s="278"/>
      <c r="L221" s="283"/>
      <c r="M221" s="284"/>
      <c r="N221" s="285"/>
      <c r="O221" s="285"/>
      <c r="P221" s="285"/>
      <c r="Q221" s="285"/>
      <c r="R221" s="285"/>
      <c r="S221" s="285"/>
      <c r="T221" s="286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87" t="s">
        <v>236</v>
      </c>
      <c r="AU221" s="287" t="s">
        <v>89</v>
      </c>
      <c r="AV221" s="14" t="s">
        <v>89</v>
      </c>
      <c r="AW221" s="14" t="s">
        <v>34</v>
      </c>
      <c r="AX221" s="14" t="s">
        <v>81</v>
      </c>
      <c r="AY221" s="287" t="s">
        <v>211</v>
      </c>
    </row>
    <row r="222" spans="1:51" s="16" customFormat="1" ht="12">
      <c r="A222" s="16"/>
      <c r="B222" s="306"/>
      <c r="C222" s="307"/>
      <c r="D222" s="268" t="s">
        <v>236</v>
      </c>
      <c r="E222" s="308" t="s">
        <v>1</v>
      </c>
      <c r="F222" s="309" t="s">
        <v>511</v>
      </c>
      <c r="G222" s="307"/>
      <c r="H222" s="310">
        <v>16.804</v>
      </c>
      <c r="I222" s="311"/>
      <c r="J222" s="307"/>
      <c r="K222" s="307"/>
      <c r="L222" s="312"/>
      <c r="M222" s="313"/>
      <c r="N222" s="314"/>
      <c r="O222" s="314"/>
      <c r="P222" s="314"/>
      <c r="Q222" s="314"/>
      <c r="R222" s="314"/>
      <c r="S222" s="314"/>
      <c r="T222" s="315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T222" s="316" t="s">
        <v>236</v>
      </c>
      <c r="AU222" s="316" t="s">
        <v>89</v>
      </c>
      <c r="AV222" s="16" t="s">
        <v>96</v>
      </c>
      <c r="AW222" s="16" t="s">
        <v>34</v>
      </c>
      <c r="AX222" s="16" t="s">
        <v>81</v>
      </c>
      <c r="AY222" s="316" t="s">
        <v>211</v>
      </c>
    </row>
    <row r="223" spans="1:51" s="13" customFormat="1" ht="12">
      <c r="A223" s="13"/>
      <c r="B223" s="266"/>
      <c r="C223" s="267"/>
      <c r="D223" s="268" t="s">
        <v>236</v>
      </c>
      <c r="E223" s="269" t="s">
        <v>1</v>
      </c>
      <c r="F223" s="270" t="s">
        <v>512</v>
      </c>
      <c r="G223" s="267"/>
      <c r="H223" s="269" t="s">
        <v>1</v>
      </c>
      <c r="I223" s="271"/>
      <c r="J223" s="267"/>
      <c r="K223" s="267"/>
      <c r="L223" s="272"/>
      <c r="M223" s="273"/>
      <c r="N223" s="274"/>
      <c r="O223" s="274"/>
      <c r="P223" s="274"/>
      <c r="Q223" s="274"/>
      <c r="R223" s="274"/>
      <c r="S223" s="274"/>
      <c r="T223" s="27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76" t="s">
        <v>236</v>
      </c>
      <c r="AU223" s="276" t="s">
        <v>89</v>
      </c>
      <c r="AV223" s="13" t="s">
        <v>87</v>
      </c>
      <c r="AW223" s="13" t="s">
        <v>34</v>
      </c>
      <c r="AX223" s="13" t="s">
        <v>81</v>
      </c>
      <c r="AY223" s="276" t="s">
        <v>211</v>
      </c>
    </row>
    <row r="224" spans="1:51" s="14" customFormat="1" ht="12">
      <c r="A224" s="14"/>
      <c r="B224" s="277"/>
      <c r="C224" s="278"/>
      <c r="D224" s="268" t="s">
        <v>236</v>
      </c>
      <c r="E224" s="279" t="s">
        <v>1</v>
      </c>
      <c r="F224" s="280" t="s">
        <v>513</v>
      </c>
      <c r="G224" s="278"/>
      <c r="H224" s="281">
        <v>1.926</v>
      </c>
      <c r="I224" s="282"/>
      <c r="J224" s="278"/>
      <c r="K224" s="278"/>
      <c r="L224" s="283"/>
      <c r="M224" s="284"/>
      <c r="N224" s="285"/>
      <c r="O224" s="285"/>
      <c r="P224" s="285"/>
      <c r="Q224" s="285"/>
      <c r="R224" s="285"/>
      <c r="S224" s="285"/>
      <c r="T224" s="286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87" t="s">
        <v>236</v>
      </c>
      <c r="AU224" s="287" t="s">
        <v>89</v>
      </c>
      <c r="AV224" s="14" t="s">
        <v>89</v>
      </c>
      <c r="AW224" s="14" t="s">
        <v>34</v>
      </c>
      <c r="AX224" s="14" t="s">
        <v>81</v>
      </c>
      <c r="AY224" s="287" t="s">
        <v>211</v>
      </c>
    </row>
    <row r="225" spans="1:51" s="16" customFormat="1" ht="12">
      <c r="A225" s="16"/>
      <c r="B225" s="306"/>
      <c r="C225" s="307"/>
      <c r="D225" s="268" t="s">
        <v>236</v>
      </c>
      <c r="E225" s="308" t="s">
        <v>1</v>
      </c>
      <c r="F225" s="309" t="s">
        <v>511</v>
      </c>
      <c r="G225" s="307"/>
      <c r="H225" s="310">
        <v>1.926</v>
      </c>
      <c r="I225" s="311"/>
      <c r="J225" s="307"/>
      <c r="K225" s="307"/>
      <c r="L225" s="312"/>
      <c r="M225" s="313"/>
      <c r="N225" s="314"/>
      <c r="O225" s="314"/>
      <c r="P225" s="314"/>
      <c r="Q225" s="314"/>
      <c r="R225" s="314"/>
      <c r="S225" s="314"/>
      <c r="T225" s="315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T225" s="316" t="s">
        <v>236</v>
      </c>
      <c r="AU225" s="316" t="s">
        <v>89</v>
      </c>
      <c r="AV225" s="16" t="s">
        <v>96</v>
      </c>
      <c r="AW225" s="16" t="s">
        <v>34</v>
      </c>
      <c r="AX225" s="16" t="s">
        <v>81</v>
      </c>
      <c r="AY225" s="316" t="s">
        <v>211</v>
      </c>
    </row>
    <row r="226" spans="1:51" s="15" customFormat="1" ht="12">
      <c r="A226" s="15"/>
      <c r="B226" s="295"/>
      <c r="C226" s="296"/>
      <c r="D226" s="268" t="s">
        <v>236</v>
      </c>
      <c r="E226" s="297" t="s">
        <v>1</v>
      </c>
      <c r="F226" s="298" t="s">
        <v>438</v>
      </c>
      <c r="G226" s="296"/>
      <c r="H226" s="299">
        <v>18.73</v>
      </c>
      <c r="I226" s="300"/>
      <c r="J226" s="296"/>
      <c r="K226" s="296"/>
      <c r="L226" s="301"/>
      <c r="M226" s="302"/>
      <c r="N226" s="303"/>
      <c r="O226" s="303"/>
      <c r="P226" s="303"/>
      <c r="Q226" s="303"/>
      <c r="R226" s="303"/>
      <c r="S226" s="303"/>
      <c r="T226" s="304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305" t="s">
        <v>236</v>
      </c>
      <c r="AU226" s="305" t="s">
        <v>89</v>
      </c>
      <c r="AV226" s="15" t="s">
        <v>100</v>
      </c>
      <c r="AW226" s="15" t="s">
        <v>34</v>
      </c>
      <c r="AX226" s="15" t="s">
        <v>87</v>
      </c>
      <c r="AY226" s="305" t="s">
        <v>211</v>
      </c>
    </row>
    <row r="227" spans="1:65" s="2" customFormat="1" ht="16.5" customHeight="1">
      <c r="A227" s="41"/>
      <c r="B227" s="42"/>
      <c r="C227" s="253" t="s">
        <v>8</v>
      </c>
      <c r="D227" s="253" t="s">
        <v>214</v>
      </c>
      <c r="E227" s="254" t="s">
        <v>514</v>
      </c>
      <c r="F227" s="255" t="s">
        <v>515</v>
      </c>
      <c r="G227" s="256" t="s">
        <v>332</v>
      </c>
      <c r="H227" s="257">
        <v>30.318</v>
      </c>
      <c r="I227" s="258"/>
      <c r="J227" s="259">
        <f>ROUND(I227*H227,2)</f>
        <v>0</v>
      </c>
      <c r="K227" s="260"/>
      <c r="L227" s="44"/>
      <c r="M227" s="261" t="s">
        <v>1</v>
      </c>
      <c r="N227" s="262" t="s">
        <v>46</v>
      </c>
      <c r="O227" s="94"/>
      <c r="P227" s="263">
        <f>O227*H227</f>
        <v>0</v>
      </c>
      <c r="Q227" s="263">
        <v>2.45329</v>
      </c>
      <c r="R227" s="263">
        <f>Q227*H227</f>
        <v>74.37884622</v>
      </c>
      <c r="S227" s="263">
        <v>0</v>
      </c>
      <c r="T227" s="264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65" t="s">
        <v>100</v>
      </c>
      <c r="AT227" s="265" t="s">
        <v>214</v>
      </c>
      <c r="AU227" s="265" t="s">
        <v>89</v>
      </c>
      <c r="AY227" s="18" t="s">
        <v>211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8" t="s">
        <v>87</v>
      </c>
      <c r="BK227" s="155">
        <f>ROUND(I227*H227,2)</f>
        <v>0</v>
      </c>
      <c r="BL227" s="18" t="s">
        <v>100</v>
      </c>
      <c r="BM227" s="265" t="s">
        <v>516</v>
      </c>
    </row>
    <row r="228" spans="1:51" s="13" customFormat="1" ht="12">
      <c r="A228" s="13"/>
      <c r="B228" s="266"/>
      <c r="C228" s="267"/>
      <c r="D228" s="268" t="s">
        <v>236</v>
      </c>
      <c r="E228" s="269" t="s">
        <v>1</v>
      </c>
      <c r="F228" s="270" t="s">
        <v>517</v>
      </c>
      <c r="G228" s="267"/>
      <c r="H228" s="269" t="s">
        <v>1</v>
      </c>
      <c r="I228" s="271"/>
      <c r="J228" s="267"/>
      <c r="K228" s="267"/>
      <c r="L228" s="272"/>
      <c r="M228" s="273"/>
      <c r="N228" s="274"/>
      <c r="O228" s="274"/>
      <c r="P228" s="274"/>
      <c r="Q228" s="274"/>
      <c r="R228" s="274"/>
      <c r="S228" s="274"/>
      <c r="T228" s="27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76" t="s">
        <v>236</v>
      </c>
      <c r="AU228" s="276" t="s">
        <v>89</v>
      </c>
      <c r="AV228" s="13" t="s">
        <v>87</v>
      </c>
      <c r="AW228" s="13" t="s">
        <v>34</v>
      </c>
      <c r="AX228" s="13" t="s">
        <v>81</v>
      </c>
      <c r="AY228" s="276" t="s">
        <v>211</v>
      </c>
    </row>
    <row r="229" spans="1:51" s="14" customFormat="1" ht="12">
      <c r="A229" s="14"/>
      <c r="B229" s="277"/>
      <c r="C229" s="278"/>
      <c r="D229" s="268" t="s">
        <v>236</v>
      </c>
      <c r="E229" s="279" t="s">
        <v>1</v>
      </c>
      <c r="F229" s="280" t="s">
        <v>518</v>
      </c>
      <c r="G229" s="278"/>
      <c r="H229" s="281">
        <v>3.938</v>
      </c>
      <c r="I229" s="282"/>
      <c r="J229" s="278"/>
      <c r="K229" s="278"/>
      <c r="L229" s="283"/>
      <c r="M229" s="284"/>
      <c r="N229" s="285"/>
      <c r="O229" s="285"/>
      <c r="P229" s="285"/>
      <c r="Q229" s="285"/>
      <c r="R229" s="285"/>
      <c r="S229" s="285"/>
      <c r="T229" s="286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87" t="s">
        <v>236</v>
      </c>
      <c r="AU229" s="287" t="s">
        <v>89</v>
      </c>
      <c r="AV229" s="14" t="s">
        <v>89</v>
      </c>
      <c r="AW229" s="14" t="s">
        <v>34</v>
      </c>
      <c r="AX229" s="14" t="s">
        <v>81</v>
      </c>
      <c r="AY229" s="287" t="s">
        <v>211</v>
      </c>
    </row>
    <row r="230" spans="1:51" s="14" customFormat="1" ht="12">
      <c r="A230" s="14"/>
      <c r="B230" s="277"/>
      <c r="C230" s="278"/>
      <c r="D230" s="268" t="s">
        <v>236</v>
      </c>
      <c r="E230" s="279" t="s">
        <v>1</v>
      </c>
      <c r="F230" s="280" t="s">
        <v>519</v>
      </c>
      <c r="G230" s="278"/>
      <c r="H230" s="281">
        <v>0.48</v>
      </c>
      <c r="I230" s="282"/>
      <c r="J230" s="278"/>
      <c r="K230" s="278"/>
      <c r="L230" s="283"/>
      <c r="M230" s="284"/>
      <c r="N230" s="285"/>
      <c r="O230" s="285"/>
      <c r="P230" s="285"/>
      <c r="Q230" s="285"/>
      <c r="R230" s="285"/>
      <c r="S230" s="285"/>
      <c r="T230" s="286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87" t="s">
        <v>236</v>
      </c>
      <c r="AU230" s="287" t="s">
        <v>89</v>
      </c>
      <c r="AV230" s="14" t="s">
        <v>89</v>
      </c>
      <c r="AW230" s="14" t="s">
        <v>34</v>
      </c>
      <c r="AX230" s="14" t="s">
        <v>81</v>
      </c>
      <c r="AY230" s="287" t="s">
        <v>211</v>
      </c>
    </row>
    <row r="231" spans="1:51" s="14" customFormat="1" ht="12">
      <c r="A231" s="14"/>
      <c r="B231" s="277"/>
      <c r="C231" s="278"/>
      <c r="D231" s="268" t="s">
        <v>236</v>
      </c>
      <c r="E231" s="279" t="s">
        <v>1</v>
      </c>
      <c r="F231" s="280" t="s">
        <v>520</v>
      </c>
      <c r="G231" s="278"/>
      <c r="H231" s="281">
        <v>0.3</v>
      </c>
      <c r="I231" s="282"/>
      <c r="J231" s="278"/>
      <c r="K231" s="278"/>
      <c r="L231" s="283"/>
      <c r="M231" s="284"/>
      <c r="N231" s="285"/>
      <c r="O231" s="285"/>
      <c r="P231" s="285"/>
      <c r="Q231" s="285"/>
      <c r="R231" s="285"/>
      <c r="S231" s="285"/>
      <c r="T231" s="286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87" t="s">
        <v>236</v>
      </c>
      <c r="AU231" s="287" t="s">
        <v>89</v>
      </c>
      <c r="AV231" s="14" t="s">
        <v>89</v>
      </c>
      <c r="AW231" s="14" t="s">
        <v>34</v>
      </c>
      <c r="AX231" s="14" t="s">
        <v>81</v>
      </c>
      <c r="AY231" s="287" t="s">
        <v>211</v>
      </c>
    </row>
    <row r="232" spans="1:51" s="13" customFormat="1" ht="12">
      <c r="A232" s="13"/>
      <c r="B232" s="266"/>
      <c r="C232" s="267"/>
      <c r="D232" s="268" t="s">
        <v>236</v>
      </c>
      <c r="E232" s="269" t="s">
        <v>1</v>
      </c>
      <c r="F232" s="270" t="s">
        <v>521</v>
      </c>
      <c r="G232" s="267"/>
      <c r="H232" s="269" t="s">
        <v>1</v>
      </c>
      <c r="I232" s="271"/>
      <c r="J232" s="267"/>
      <c r="K232" s="267"/>
      <c r="L232" s="272"/>
      <c r="M232" s="273"/>
      <c r="N232" s="274"/>
      <c r="O232" s="274"/>
      <c r="P232" s="274"/>
      <c r="Q232" s="274"/>
      <c r="R232" s="274"/>
      <c r="S232" s="274"/>
      <c r="T232" s="27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76" t="s">
        <v>236</v>
      </c>
      <c r="AU232" s="276" t="s">
        <v>89</v>
      </c>
      <c r="AV232" s="13" t="s">
        <v>87</v>
      </c>
      <c r="AW232" s="13" t="s">
        <v>34</v>
      </c>
      <c r="AX232" s="13" t="s">
        <v>81</v>
      </c>
      <c r="AY232" s="276" t="s">
        <v>211</v>
      </c>
    </row>
    <row r="233" spans="1:51" s="14" customFormat="1" ht="12">
      <c r="A233" s="14"/>
      <c r="B233" s="277"/>
      <c r="C233" s="278"/>
      <c r="D233" s="268" t="s">
        <v>236</v>
      </c>
      <c r="E233" s="279" t="s">
        <v>1</v>
      </c>
      <c r="F233" s="280" t="s">
        <v>522</v>
      </c>
      <c r="G233" s="278"/>
      <c r="H233" s="281">
        <v>2.4</v>
      </c>
      <c r="I233" s="282"/>
      <c r="J233" s="278"/>
      <c r="K233" s="278"/>
      <c r="L233" s="283"/>
      <c r="M233" s="284"/>
      <c r="N233" s="285"/>
      <c r="O233" s="285"/>
      <c r="P233" s="285"/>
      <c r="Q233" s="285"/>
      <c r="R233" s="285"/>
      <c r="S233" s="285"/>
      <c r="T233" s="286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87" t="s">
        <v>236</v>
      </c>
      <c r="AU233" s="287" t="s">
        <v>89</v>
      </c>
      <c r="AV233" s="14" t="s">
        <v>89</v>
      </c>
      <c r="AW233" s="14" t="s">
        <v>34</v>
      </c>
      <c r="AX233" s="14" t="s">
        <v>81</v>
      </c>
      <c r="AY233" s="287" t="s">
        <v>211</v>
      </c>
    </row>
    <row r="234" spans="1:51" s="13" customFormat="1" ht="12">
      <c r="A234" s="13"/>
      <c r="B234" s="266"/>
      <c r="C234" s="267"/>
      <c r="D234" s="268" t="s">
        <v>236</v>
      </c>
      <c r="E234" s="269" t="s">
        <v>1</v>
      </c>
      <c r="F234" s="270" t="s">
        <v>523</v>
      </c>
      <c r="G234" s="267"/>
      <c r="H234" s="269" t="s">
        <v>1</v>
      </c>
      <c r="I234" s="271"/>
      <c r="J234" s="267"/>
      <c r="K234" s="267"/>
      <c r="L234" s="272"/>
      <c r="M234" s="273"/>
      <c r="N234" s="274"/>
      <c r="O234" s="274"/>
      <c r="P234" s="274"/>
      <c r="Q234" s="274"/>
      <c r="R234" s="274"/>
      <c r="S234" s="274"/>
      <c r="T234" s="27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76" t="s">
        <v>236</v>
      </c>
      <c r="AU234" s="276" t="s">
        <v>89</v>
      </c>
      <c r="AV234" s="13" t="s">
        <v>87</v>
      </c>
      <c r="AW234" s="13" t="s">
        <v>34</v>
      </c>
      <c r="AX234" s="13" t="s">
        <v>81</v>
      </c>
      <c r="AY234" s="276" t="s">
        <v>211</v>
      </c>
    </row>
    <row r="235" spans="1:51" s="14" customFormat="1" ht="12">
      <c r="A235" s="14"/>
      <c r="B235" s="277"/>
      <c r="C235" s="278"/>
      <c r="D235" s="268" t="s">
        <v>236</v>
      </c>
      <c r="E235" s="279" t="s">
        <v>1</v>
      </c>
      <c r="F235" s="280" t="s">
        <v>524</v>
      </c>
      <c r="G235" s="278"/>
      <c r="H235" s="281">
        <v>10.4</v>
      </c>
      <c r="I235" s="282"/>
      <c r="J235" s="278"/>
      <c r="K235" s="278"/>
      <c r="L235" s="283"/>
      <c r="M235" s="284"/>
      <c r="N235" s="285"/>
      <c r="O235" s="285"/>
      <c r="P235" s="285"/>
      <c r="Q235" s="285"/>
      <c r="R235" s="285"/>
      <c r="S235" s="285"/>
      <c r="T235" s="286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87" t="s">
        <v>236</v>
      </c>
      <c r="AU235" s="287" t="s">
        <v>89</v>
      </c>
      <c r="AV235" s="14" t="s">
        <v>89</v>
      </c>
      <c r="AW235" s="14" t="s">
        <v>34</v>
      </c>
      <c r="AX235" s="14" t="s">
        <v>81</v>
      </c>
      <c r="AY235" s="287" t="s">
        <v>211</v>
      </c>
    </row>
    <row r="236" spans="1:51" s="13" customFormat="1" ht="12">
      <c r="A236" s="13"/>
      <c r="B236" s="266"/>
      <c r="C236" s="267"/>
      <c r="D236" s="268" t="s">
        <v>236</v>
      </c>
      <c r="E236" s="269" t="s">
        <v>1</v>
      </c>
      <c r="F236" s="270" t="s">
        <v>525</v>
      </c>
      <c r="G236" s="267"/>
      <c r="H236" s="269" t="s">
        <v>1</v>
      </c>
      <c r="I236" s="271"/>
      <c r="J236" s="267"/>
      <c r="K236" s="267"/>
      <c r="L236" s="272"/>
      <c r="M236" s="273"/>
      <c r="N236" s="274"/>
      <c r="O236" s="274"/>
      <c r="P236" s="274"/>
      <c r="Q236" s="274"/>
      <c r="R236" s="274"/>
      <c r="S236" s="274"/>
      <c r="T236" s="27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76" t="s">
        <v>236</v>
      </c>
      <c r="AU236" s="276" t="s">
        <v>89</v>
      </c>
      <c r="AV236" s="13" t="s">
        <v>87</v>
      </c>
      <c r="AW236" s="13" t="s">
        <v>34</v>
      </c>
      <c r="AX236" s="13" t="s">
        <v>81</v>
      </c>
      <c r="AY236" s="276" t="s">
        <v>211</v>
      </c>
    </row>
    <row r="237" spans="1:51" s="14" customFormat="1" ht="12">
      <c r="A237" s="14"/>
      <c r="B237" s="277"/>
      <c r="C237" s="278"/>
      <c r="D237" s="268" t="s">
        <v>236</v>
      </c>
      <c r="E237" s="279" t="s">
        <v>1</v>
      </c>
      <c r="F237" s="280" t="s">
        <v>526</v>
      </c>
      <c r="G237" s="278"/>
      <c r="H237" s="281">
        <v>7.8</v>
      </c>
      <c r="I237" s="282"/>
      <c r="J237" s="278"/>
      <c r="K237" s="278"/>
      <c r="L237" s="283"/>
      <c r="M237" s="284"/>
      <c r="N237" s="285"/>
      <c r="O237" s="285"/>
      <c r="P237" s="285"/>
      <c r="Q237" s="285"/>
      <c r="R237" s="285"/>
      <c r="S237" s="285"/>
      <c r="T237" s="28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87" t="s">
        <v>236</v>
      </c>
      <c r="AU237" s="287" t="s">
        <v>89</v>
      </c>
      <c r="AV237" s="14" t="s">
        <v>89</v>
      </c>
      <c r="AW237" s="14" t="s">
        <v>34</v>
      </c>
      <c r="AX237" s="14" t="s">
        <v>81</v>
      </c>
      <c r="AY237" s="287" t="s">
        <v>211</v>
      </c>
    </row>
    <row r="238" spans="1:51" s="13" customFormat="1" ht="12">
      <c r="A238" s="13"/>
      <c r="B238" s="266"/>
      <c r="C238" s="267"/>
      <c r="D238" s="268" t="s">
        <v>236</v>
      </c>
      <c r="E238" s="269" t="s">
        <v>1</v>
      </c>
      <c r="F238" s="270" t="s">
        <v>527</v>
      </c>
      <c r="G238" s="267"/>
      <c r="H238" s="269" t="s">
        <v>1</v>
      </c>
      <c r="I238" s="271"/>
      <c r="J238" s="267"/>
      <c r="K238" s="267"/>
      <c r="L238" s="272"/>
      <c r="M238" s="273"/>
      <c r="N238" s="274"/>
      <c r="O238" s="274"/>
      <c r="P238" s="274"/>
      <c r="Q238" s="274"/>
      <c r="R238" s="274"/>
      <c r="S238" s="274"/>
      <c r="T238" s="27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76" t="s">
        <v>236</v>
      </c>
      <c r="AU238" s="276" t="s">
        <v>89</v>
      </c>
      <c r="AV238" s="13" t="s">
        <v>87</v>
      </c>
      <c r="AW238" s="13" t="s">
        <v>34</v>
      </c>
      <c r="AX238" s="13" t="s">
        <v>81</v>
      </c>
      <c r="AY238" s="276" t="s">
        <v>211</v>
      </c>
    </row>
    <row r="239" spans="1:51" s="14" customFormat="1" ht="12">
      <c r="A239" s="14"/>
      <c r="B239" s="277"/>
      <c r="C239" s="278"/>
      <c r="D239" s="268" t="s">
        <v>236</v>
      </c>
      <c r="E239" s="279" t="s">
        <v>1</v>
      </c>
      <c r="F239" s="280" t="s">
        <v>105</v>
      </c>
      <c r="G239" s="278"/>
      <c r="H239" s="281">
        <v>5</v>
      </c>
      <c r="I239" s="282"/>
      <c r="J239" s="278"/>
      <c r="K239" s="278"/>
      <c r="L239" s="283"/>
      <c r="M239" s="284"/>
      <c r="N239" s="285"/>
      <c r="O239" s="285"/>
      <c r="P239" s="285"/>
      <c r="Q239" s="285"/>
      <c r="R239" s="285"/>
      <c r="S239" s="285"/>
      <c r="T239" s="286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87" t="s">
        <v>236</v>
      </c>
      <c r="AU239" s="287" t="s">
        <v>89</v>
      </c>
      <c r="AV239" s="14" t="s">
        <v>89</v>
      </c>
      <c r="AW239" s="14" t="s">
        <v>34</v>
      </c>
      <c r="AX239" s="14" t="s">
        <v>81</v>
      </c>
      <c r="AY239" s="287" t="s">
        <v>211</v>
      </c>
    </row>
    <row r="240" spans="1:51" s="15" customFormat="1" ht="12">
      <c r="A240" s="15"/>
      <c r="B240" s="295"/>
      <c r="C240" s="296"/>
      <c r="D240" s="268" t="s">
        <v>236</v>
      </c>
      <c r="E240" s="297" t="s">
        <v>1</v>
      </c>
      <c r="F240" s="298" t="s">
        <v>438</v>
      </c>
      <c r="G240" s="296"/>
      <c r="H240" s="299">
        <v>30.318</v>
      </c>
      <c r="I240" s="300"/>
      <c r="J240" s="296"/>
      <c r="K240" s="296"/>
      <c r="L240" s="301"/>
      <c r="M240" s="302"/>
      <c r="N240" s="303"/>
      <c r="O240" s="303"/>
      <c r="P240" s="303"/>
      <c r="Q240" s="303"/>
      <c r="R240" s="303"/>
      <c r="S240" s="303"/>
      <c r="T240" s="304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305" t="s">
        <v>236</v>
      </c>
      <c r="AU240" s="305" t="s">
        <v>89</v>
      </c>
      <c r="AV240" s="15" t="s">
        <v>100</v>
      </c>
      <c r="AW240" s="15" t="s">
        <v>34</v>
      </c>
      <c r="AX240" s="15" t="s">
        <v>87</v>
      </c>
      <c r="AY240" s="305" t="s">
        <v>211</v>
      </c>
    </row>
    <row r="241" spans="1:65" s="2" customFormat="1" ht="16.5" customHeight="1">
      <c r="A241" s="41"/>
      <c r="B241" s="42"/>
      <c r="C241" s="253" t="s">
        <v>528</v>
      </c>
      <c r="D241" s="253" t="s">
        <v>214</v>
      </c>
      <c r="E241" s="254" t="s">
        <v>529</v>
      </c>
      <c r="F241" s="255" t="s">
        <v>530</v>
      </c>
      <c r="G241" s="256" t="s">
        <v>269</v>
      </c>
      <c r="H241" s="257">
        <v>29.2</v>
      </c>
      <c r="I241" s="258"/>
      <c r="J241" s="259">
        <f>ROUND(I241*H241,2)</f>
        <v>0</v>
      </c>
      <c r="K241" s="260"/>
      <c r="L241" s="44"/>
      <c r="M241" s="261" t="s">
        <v>1</v>
      </c>
      <c r="N241" s="262" t="s">
        <v>46</v>
      </c>
      <c r="O241" s="94"/>
      <c r="P241" s="263">
        <f>O241*H241</f>
        <v>0</v>
      </c>
      <c r="Q241" s="263">
        <v>0.00103</v>
      </c>
      <c r="R241" s="263">
        <f>Q241*H241</f>
        <v>0.030076000000000002</v>
      </c>
      <c r="S241" s="263">
        <v>0</v>
      </c>
      <c r="T241" s="264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65" t="s">
        <v>100</v>
      </c>
      <c r="AT241" s="265" t="s">
        <v>214</v>
      </c>
      <c r="AU241" s="265" t="s">
        <v>89</v>
      </c>
      <c r="AY241" s="18" t="s">
        <v>211</v>
      </c>
      <c r="BE241" s="155">
        <f>IF(N241="základní",J241,0)</f>
        <v>0</v>
      </c>
      <c r="BF241" s="155">
        <f>IF(N241="snížená",J241,0)</f>
        <v>0</v>
      </c>
      <c r="BG241" s="155">
        <f>IF(N241="zákl. přenesená",J241,0)</f>
        <v>0</v>
      </c>
      <c r="BH241" s="155">
        <f>IF(N241="sníž. přenesená",J241,0)</f>
        <v>0</v>
      </c>
      <c r="BI241" s="155">
        <f>IF(N241="nulová",J241,0)</f>
        <v>0</v>
      </c>
      <c r="BJ241" s="18" t="s">
        <v>87</v>
      </c>
      <c r="BK241" s="155">
        <f>ROUND(I241*H241,2)</f>
        <v>0</v>
      </c>
      <c r="BL241" s="18" t="s">
        <v>100</v>
      </c>
      <c r="BM241" s="265" t="s">
        <v>531</v>
      </c>
    </row>
    <row r="242" spans="1:51" s="14" customFormat="1" ht="12">
      <c r="A242" s="14"/>
      <c r="B242" s="277"/>
      <c r="C242" s="278"/>
      <c r="D242" s="268" t="s">
        <v>236</v>
      </c>
      <c r="E242" s="279" t="s">
        <v>274</v>
      </c>
      <c r="F242" s="280" t="s">
        <v>532</v>
      </c>
      <c r="G242" s="278"/>
      <c r="H242" s="281">
        <v>29.2</v>
      </c>
      <c r="I242" s="282"/>
      <c r="J242" s="278"/>
      <c r="K242" s="278"/>
      <c r="L242" s="283"/>
      <c r="M242" s="284"/>
      <c r="N242" s="285"/>
      <c r="O242" s="285"/>
      <c r="P242" s="285"/>
      <c r="Q242" s="285"/>
      <c r="R242" s="285"/>
      <c r="S242" s="285"/>
      <c r="T242" s="28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87" t="s">
        <v>236</v>
      </c>
      <c r="AU242" s="287" t="s">
        <v>89</v>
      </c>
      <c r="AV242" s="14" t="s">
        <v>89</v>
      </c>
      <c r="AW242" s="14" t="s">
        <v>34</v>
      </c>
      <c r="AX242" s="14" t="s">
        <v>87</v>
      </c>
      <c r="AY242" s="287" t="s">
        <v>211</v>
      </c>
    </row>
    <row r="243" spans="1:65" s="2" customFormat="1" ht="16.5" customHeight="1">
      <c r="A243" s="41"/>
      <c r="B243" s="42"/>
      <c r="C243" s="253" t="s">
        <v>533</v>
      </c>
      <c r="D243" s="253" t="s">
        <v>214</v>
      </c>
      <c r="E243" s="254" t="s">
        <v>534</v>
      </c>
      <c r="F243" s="255" t="s">
        <v>535</v>
      </c>
      <c r="G243" s="256" t="s">
        <v>269</v>
      </c>
      <c r="H243" s="257">
        <v>29.2</v>
      </c>
      <c r="I243" s="258"/>
      <c r="J243" s="259">
        <f>ROUND(I243*H243,2)</f>
        <v>0</v>
      </c>
      <c r="K243" s="260"/>
      <c r="L243" s="44"/>
      <c r="M243" s="261" t="s">
        <v>1</v>
      </c>
      <c r="N243" s="262" t="s">
        <v>46</v>
      </c>
      <c r="O243" s="94"/>
      <c r="P243" s="263">
        <f>O243*H243</f>
        <v>0</v>
      </c>
      <c r="Q243" s="263">
        <v>0</v>
      </c>
      <c r="R243" s="263">
        <f>Q243*H243</f>
        <v>0</v>
      </c>
      <c r="S243" s="263">
        <v>0</v>
      </c>
      <c r="T243" s="264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65" t="s">
        <v>100</v>
      </c>
      <c r="AT243" s="265" t="s">
        <v>214</v>
      </c>
      <c r="AU243" s="265" t="s">
        <v>89</v>
      </c>
      <c r="AY243" s="18" t="s">
        <v>211</v>
      </c>
      <c r="BE243" s="155">
        <f>IF(N243="základní",J243,0)</f>
        <v>0</v>
      </c>
      <c r="BF243" s="155">
        <f>IF(N243="snížená",J243,0)</f>
        <v>0</v>
      </c>
      <c r="BG243" s="155">
        <f>IF(N243="zákl. přenesená",J243,0)</f>
        <v>0</v>
      </c>
      <c r="BH243" s="155">
        <f>IF(N243="sníž. přenesená",J243,0)</f>
        <v>0</v>
      </c>
      <c r="BI243" s="155">
        <f>IF(N243="nulová",J243,0)</f>
        <v>0</v>
      </c>
      <c r="BJ243" s="18" t="s">
        <v>87</v>
      </c>
      <c r="BK243" s="155">
        <f>ROUND(I243*H243,2)</f>
        <v>0</v>
      </c>
      <c r="BL243" s="18" t="s">
        <v>100</v>
      </c>
      <c r="BM243" s="265" t="s">
        <v>536</v>
      </c>
    </row>
    <row r="244" spans="1:51" s="14" customFormat="1" ht="12">
      <c r="A244" s="14"/>
      <c r="B244" s="277"/>
      <c r="C244" s="278"/>
      <c r="D244" s="268" t="s">
        <v>236</v>
      </c>
      <c r="E244" s="279" t="s">
        <v>1</v>
      </c>
      <c r="F244" s="280" t="s">
        <v>274</v>
      </c>
      <c r="G244" s="278"/>
      <c r="H244" s="281">
        <v>29.2</v>
      </c>
      <c r="I244" s="282"/>
      <c r="J244" s="278"/>
      <c r="K244" s="278"/>
      <c r="L244" s="283"/>
      <c r="M244" s="284"/>
      <c r="N244" s="285"/>
      <c r="O244" s="285"/>
      <c r="P244" s="285"/>
      <c r="Q244" s="285"/>
      <c r="R244" s="285"/>
      <c r="S244" s="285"/>
      <c r="T244" s="286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87" t="s">
        <v>236</v>
      </c>
      <c r="AU244" s="287" t="s">
        <v>89</v>
      </c>
      <c r="AV244" s="14" t="s">
        <v>89</v>
      </c>
      <c r="AW244" s="14" t="s">
        <v>34</v>
      </c>
      <c r="AX244" s="14" t="s">
        <v>87</v>
      </c>
      <c r="AY244" s="287" t="s">
        <v>211</v>
      </c>
    </row>
    <row r="245" spans="1:65" s="2" customFormat="1" ht="21.75" customHeight="1">
      <c r="A245" s="41"/>
      <c r="B245" s="42"/>
      <c r="C245" s="253" t="s">
        <v>537</v>
      </c>
      <c r="D245" s="253" t="s">
        <v>214</v>
      </c>
      <c r="E245" s="254" t="s">
        <v>538</v>
      </c>
      <c r="F245" s="255" t="s">
        <v>539</v>
      </c>
      <c r="G245" s="256" t="s">
        <v>507</v>
      </c>
      <c r="H245" s="257">
        <v>2.611</v>
      </c>
      <c r="I245" s="258"/>
      <c r="J245" s="259">
        <f>ROUND(I245*H245,2)</f>
        <v>0</v>
      </c>
      <c r="K245" s="260"/>
      <c r="L245" s="44"/>
      <c r="M245" s="261" t="s">
        <v>1</v>
      </c>
      <c r="N245" s="262" t="s">
        <v>46</v>
      </c>
      <c r="O245" s="94"/>
      <c r="P245" s="263">
        <f>O245*H245</f>
        <v>0</v>
      </c>
      <c r="Q245" s="263">
        <v>1.06017</v>
      </c>
      <c r="R245" s="263">
        <f>Q245*H245</f>
        <v>2.7681038700000005</v>
      </c>
      <c r="S245" s="263">
        <v>0</v>
      </c>
      <c r="T245" s="264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65" t="s">
        <v>100</v>
      </c>
      <c r="AT245" s="265" t="s">
        <v>214</v>
      </c>
      <c r="AU245" s="265" t="s">
        <v>89</v>
      </c>
      <c r="AY245" s="18" t="s">
        <v>211</v>
      </c>
      <c r="BE245" s="155">
        <f>IF(N245="základní",J245,0)</f>
        <v>0</v>
      </c>
      <c r="BF245" s="155">
        <f>IF(N245="snížená",J245,0)</f>
        <v>0</v>
      </c>
      <c r="BG245" s="155">
        <f>IF(N245="zákl. přenesená",J245,0)</f>
        <v>0</v>
      </c>
      <c r="BH245" s="155">
        <f>IF(N245="sníž. přenesená",J245,0)</f>
        <v>0</v>
      </c>
      <c r="BI245" s="155">
        <f>IF(N245="nulová",J245,0)</f>
        <v>0</v>
      </c>
      <c r="BJ245" s="18" t="s">
        <v>87</v>
      </c>
      <c r="BK245" s="155">
        <f>ROUND(I245*H245,2)</f>
        <v>0</v>
      </c>
      <c r="BL245" s="18" t="s">
        <v>100</v>
      </c>
      <c r="BM245" s="265" t="s">
        <v>540</v>
      </c>
    </row>
    <row r="246" spans="1:51" s="13" customFormat="1" ht="12">
      <c r="A246" s="13"/>
      <c r="B246" s="266"/>
      <c r="C246" s="267"/>
      <c r="D246" s="268" t="s">
        <v>236</v>
      </c>
      <c r="E246" s="269" t="s">
        <v>1</v>
      </c>
      <c r="F246" s="270" t="s">
        <v>541</v>
      </c>
      <c r="G246" s="267"/>
      <c r="H246" s="269" t="s">
        <v>1</v>
      </c>
      <c r="I246" s="271"/>
      <c r="J246" s="267"/>
      <c r="K246" s="267"/>
      <c r="L246" s="272"/>
      <c r="M246" s="273"/>
      <c r="N246" s="274"/>
      <c r="O246" s="274"/>
      <c r="P246" s="274"/>
      <c r="Q246" s="274"/>
      <c r="R246" s="274"/>
      <c r="S246" s="274"/>
      <c r="T246" s="27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76" t="s">
        <v>236</v>
      </c>
      <c r="AU246" s="276" t="s">
        <v>89</v>
      </c>
      <c r="AV246" s="13" t="s">
        <v>87</v>
      </c>
      <c r="AW246" s="13" t="s">
        <v>34</v>
      </c>
      <c r="AX246" s="13" t="s">
        <v>81</v>
      </c>
      <c r="AY246" s="276" t="s">
        <v>211</v>
      </c>
    </row>
    <row r="247" spans="1:51" s="14" customFormat="1" ht="12">
      <c r="A247" s="14"/>
      <c r="B247" s="277"/>
      <c r="C247" s="278"/>
      <c r="D247" s="268" t="s">
        <v>236</v>
      </c>
      <c r="E247" s="279" t="s">
        <v>1</v>
      </c>
      <c r="F247" s="280" t="s">
        <v>542</v>
      </c>
      <c r="G247" s="278"/>
      <c r="H247" s="281">
        <v>0.864</v>
      </c>
      <c r="I247" s="282"/>
      <c r="J247" s="278"/>
      <c r="K247" s="278"/>
      <c r="L247" s="283"/>
      <c r="M247" s="284"/>
      <c r="N247" s="285"/>
      <c r="O247" s="285"/>
      <c r="P247" s="285"/>
      <c r="Q247" s="285"/>
      <c r="R247" s="285"/>
      <c r="S247" s="285"/>
      <c r="T247" s="286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87" t="s">
        <v>236</v>
      </c>
      <c r="AU247" s="287" t="s">
        <v>89</v>
      </c>
      <c r="AV247" s="14" t="s">
        <v>89</v>
      </c>
      <c r="AW247" s="14" t="s">
        <v>34</v>
      </c>
      <c r="AX247" s="14" t="s">
        <v>81</v>
      </c>
      <c r="AY247" s="287" t="s">
        <v>211</v>
      </c>
    </row>
    <row r="248" spans="1:51" s="13" customFormat="1" ht="12">
      <c r="A248" s="13"/>
      <c r="B248" s="266"/>
      <c r="C248" s="267"/>
      <c r="D248" s="268" t="s">
        <v>236</v>
      </c>
      <c r="E248" s="269" t="s">
        <v>1</v>
      </c>
      <c r="F248" s="270" t="s">
        <v>543</v>
      </c>
      <c r="G248" s="267"/>
      <c r="H248" s="269" t="s">
        <v>1</v>
      </c>
      <c r="I248" s="271"/>
      <c r="J248" s="267"/>
      <c r="K248" s="267"/>
      <c r="L248" s="272"/>
      <c r="M248" s="273"/>
      <c r="N248" s="274"/>
      <c r="O248" s="274"/>
      <c r="P248" s="274"/>
      <c r="Q248" s="274"/>
      <c r="R248" s="274"/>
      <c r="S248" s="274"/>
      <c r="T248" s="27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76" t="s">
        <v>236</v>
      </c>
      <c r="AU248" s="276" t="s">
        <v>89</v>
      </c>
      <c r="AV248" s="13" t="s">
        <v>87</v>
      </c>
      <c r="AW248" s="13" t="s">
        <v>34</v>
      </c>
      <c r="AX248" s="13" t="s">
        <v>81</v>
      </c>
      <c r="AY248" s="276" t="s">
        <v>211</v>
      </c>
    </row>
    <row r="249" spans="1:51" s="14" customFormat="1" ht="12">
      <c r="A249" s="14"/>
      <c r="B249" s="277"/>
      <c r="C249" s="278"/>
      <c r="D249" s="268" t="s">
        <v>236</v>
      </c>
      <c r="E249" s="279" t="s">
        <v>1</v>
      </c>
      <c r="F249" s="280" t="s">
        <v>544</v>
      </c>
      <c r="G249" s="278"/>
      <c r="H249" s="281">
        <v>0.456</v>
      </c>
      <c r="I249" s="282"/>
      <c r="J249" s="278"/>
      <c r="K249" s="278"/>
      <c r="L249" s="283"/>
      <c r="M249" s="284"/>
      <c r="N249" s="285"/>
      <c r="O249" s="285"/>
      <c r="P249" s="285"/>
      <c r="Q249" s="285"/>
      <c r="R249" s="285"/>
      <c r="S249" s="285"/>
      <c r="T249" s="286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87" t="s">
        <v>236</v>
      </c>
      <c r="AU249" s="287" t="s">
        <v>89</v>
      </c>
      <c r="AV249" s="14" t="s">
        <v>89</v>
      </c>
      <c r="AW249" s="14" t="s">
        <v>34</v>
      </c>
      <c r="AX249" s="14" t="s">
        <v>81</v>
      </c>
      <c r="AY249" s="287" t="s">
        <v>211</v>
      </c>
    </row>
    <row r="250" spans="1:51" s="13" customFormat="1" ht="12">
      <c r="A250" s="13"/>
      <c r="B250" s="266"/>
      <c r="C250" s="267"/>
      <c r="D250" s="268" t="s">
        <v>236</v>
      </c>
      <c r="E250" s="269" t="s">
        <v>1</v>
      </c>
      <c r="F250" s="270" t="s">
        <v>525</v>
      </c>
      <c r="G250" s="267"/>
      <c r="H250" s="269" t="s">
        <v>1</v>
      </c>
      <c r="I250" s="271"/>
      <c r="J250" s="267"/>
      <c r="K250" s="267"/>
      <c r="L250" s="272"/>
      <c r="M250" s="273"/>
      <c r="N250" s="274"/>
      <c r="O250" s="274"/>
      <c r="P250" s="274"/>
      <c r="Q250" s="274"/>
      <c r="R250" s="274"/>
      <c r="S250" s="274"/>
      <c r="T250" s="27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76" t="s">
        <v>236</v>
      </c>
      <c r="AU250" s="276" t="s">
        <v>89</v>
      </c>
      <c r="AV250" s="13" t="s">
        <v>87</v>
      </c>
      <c r="AW250" s="13" t="s">
        <v>34</v>
      </c>
      <c r="AX250" s="13" t="s">
        <v>81</v>
      </c>
      <c r="AY250" s="276" t="s">
        <v>211</v>
      </c>
    </row>
    <row r="251" spans="1:51" s="14" customFormat="1" ht="12">
      <c r="A251" s="14"/>
      <c r="B251" s="277"/>
      <c r="C251" s="278"/>
      <c r="D251" s="268" t="s">
        <v>236</v>
      </c>
      <c r="E251" s="279" t="s">
        <v>1</v>
      </c>
      <c r="F251" s="280" t="s">
        <v>545</v>
      </c>
      <c r="G251" s="278"/>
      <c r="H251" s="281">
        <v>1.195</v>
      </c>
      <c r="I251" s="282"/>
      <c r="J251" s="278"/>
      <c r="K251" s="278"/>
      <c r="L251" s="283"/>
      <c r="M251" s="284"/>
      <c r="N251" s="285"/>
      <c r="O251" s="285"/>
      <c r="P251" s="285"/>
      <c r="Q251" s="285"/>
      <c r="R251" s="285"/>
      <c r="S251" s="285"/>
      <c r="T251" s="286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87" t="s">
        <v>236</v>
      </c>
      <c r="AU251" s="287" t="s">
        <v>89</v>
      </c>
      <c r="AV251" s="14" t="s">
        <v>89</v>
      </c>
      <c r="AW251" s="14" t="s">
        <v>34</v>
      </c>
      <c r="AX251" s="14" t="s">
        <v>81</v>
      </c>
      <c r="AY251" s="287" t="s">
        <v>211</v>
      </c>
    </row>
    <row r="252" spans="1:51" s="13" customFormat="1" ht="12">
      <c r="A252" s="13"/>
      <c r="B252" s="266"/>
      <c r="C252" s="267"/>
      <c r="D252" s="268" t="s">
        <v>236</v>
      </c>
      <c r="E252" s="269" t="s">
        <v>1</v>
      </c>
      <c r="F252" s="270" t="s">
        <v>527</v>
      </c>
      <c r="G252" s="267"/>
      <c r="H252" s="269" t="s">
        <v>1</v>
      </c>
      <c r="I252" s="271"/>
      <c r="J252" s="267"/>
      <c r="K252" s="267"/>
      <c r="L252" s="272"/>
      <c r="M252" s="273"/>
      <c r="N252" s="274"/>
      <c r="O252" s="274"/>
      <c r="P252" s="274"/>
      <c r="Q252" s="274"/>
      <c r="R252" s="274"/>
      <c r="S252" s="274"/>
      <c r="T252" s="27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76" t="s">
        <v>236</v>
      </c>
      <c r="AU252" s="276" t="s">
        <v>89</v>
      </c>
      <c r="AV252" s="13" t="s">
        <v>87</v>
      </c>
      <c r="AW252" s="13" t="s">
        <v>34</v>
      </c>
      <c r="AX252" s="13" t="s">
        <v>81</v>
      </c>
      <c r="AY252" s="276" t="s">
        <v>211</v>
      </c>
    </row>
    <row r="253" spans="1:51" s="14" customFormat="1" ht="12">
      <c r="A253" s="14"/>
      <c r="B253" s="277"/>
      <c r="C253" s="278"/>
      <c r="D253" s="268" t="s">
        <v>236</v>
      </c>
      <c r="E253" s="279" t="s">
        <v>1</v>
      </c>
      <c r="F253" s="280" t="s">
        <v>546</v>
      </c>
      <c r="G253" s="278"/>
      <c r="H253" s="281">
        <v>0.096</v>
      </c>
      <c r="I253" s="282"/>
      <c r="J253" s="278"/>
      <c r="K253" s="278"/>
      <c r="L253" s="283"/>
      <c r="M253" s="284"/>
      <c r="N253" s="285"/>
      <c r="O253" s="285"/>
      <c r="P253" s="285"/>
      <c r="Q253" s="285"/>
      <c r="R253" s="285"/>
      <c r="S253" s="285"/>
      <c r="T253" s="286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87" t="s">
        <v>236</v>
      </c>
      <c r="AU253" s="287" t="s">
        <v>89</v>
      </c>
      <c r="AV253" s="14" t="s">
        <v>89</v>
      </c>
      <c r="AW253" s="14" t="s">
        <v>34</v>
      </c>
      <c r="AX253" s="14" t="s">
        <v>81</v>
      </c>
      <c r="AY253" s="287" t="s">
        <v>211</v>
      </c>
    </row>
    <row r="254" spans="1:51" s="15" customFormat="1" ht="12">
      <c r="A254" s="15"/>
      <c r="B254" s="295"/>
      <c r="C254" s="296"/>
      <c r="D254" s="268" t="s">
        <v>236</v>
      </c>
      <c r="E254" s="297" t="s">
        <v>1</v>
      </c>
      <c r="F254" s="298" t="s">
        <v>438</v>
      </c>
      <c r="G254" s="296"/>
      <c r="H254" s="299">
        <v>2.611</v>
      </c>
      <c r="I254" s="300"/>
      <c r="J254" s="296"/>
      <c r="K254" s="296"/>
      <c r="L254" s="301"/>
      <c r="M254" s="302"/>
      <c r="N254" s="303"/>
      <c r="O254" s="303"/>
      <c r="P254" s="303"/>
      <c r="Q254" s="303"/>
      <c r="R254" s="303"/>
      <c r="S254" s="303"/>
      <c r="T254" s="304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305" t="s">
        <v>236</v>
      </c>
      <c r="AU254" s="305" t="s">
        <v>89</v>
      </c>
      <c r="AV254" s="15" t="s">
        <v>100</v>
      </c>
      <c r="AW254" s="15" t="s">
        <v>34</v>
      </c>
      <c r="AX254" s="15" t="s">
        <v>87</v>
      </c>
      <c r="AY254" s="305" t="s">
        <v>211</v>
      </c>
    </row>
    <row r="255" spans="1:65" s="2" customFormat="1" ht="33" customHeight="1">
      <c r="A255" s="41"/>
      <c r="B255" s="42"/>
      <c r="C255" s="253" t="s">
        <v>547</v>
      </c>
      <c r="D255" s="253" t="s">
        <v>214</v>
      </c>
      <c r="E255" s="254" t="s">
        <v>548</v>
      </c>
      <c r="F255" s="255" t="s">
        <v>549</v>
      </c>
      <c r="G255" s="256" t="s">
        <v>269</v>
      </c>
      <c r="H255" s="257">
        <v>60.8</v>
      </c>
      <c r="I255" s="258"/>
      <c r="J255" s="259">
        <f>ROUND(I255*H255,2)</f>
        <v>0</v>
      </c>
      <c r="K255" s="260"/>
      <c r="L255" s="44"/>
      <c r="M255" s="261" t="s">
        <v>1</v>
      </c>
      <c r="N255" s="262" t="s">
        <v>46</v>
      </c>
      <c r="O255" s="94"/>
      <c r="P255" s="263">
        <f>O255*H255</f>
        <v>0</v>
      </c>
      <c r="Q255" s="263">
        <v>0.96612</v>
      </c>
      <c r="R255" s="263">
        <f>Q255*H255</f>
        <v>58.740095999999994</v>
      </c>
      <c r="S255" s="263">
        <v>0</v>
      </c>
      <c r="T255" s="264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65" t="s">
        <v>100</v>
      </c>
      <c r="AT255" s="265" t="s">
        <v>214</v>
      </c>
      <c r="AU255" s="265" t="s">
        <v>89</v>
      </c>
      <c r="AY255" s="18" t="s">
        <v>211</v>
      </c>
      <c r="BE255" s="155">
        <f>IF(N255="základní",J255,0)</f>
        <v>0</v>
      </c>
      <c r="BF255" s="155">
        <f>IF(N255="snížená",J255,0)</f>
        <v>0</v>
      </c>
      <c r="BG255" s="155">
        <f>IF(N255="zákl. přenesená",J255,0)</f>
        <v>0</v>
      </c>
      <c r="BH255" s="155">
        <f>IF(N255="sníž. přenesená",J255,0)</f>
        <v>0</v>
      </c>
      <c r="BI255" s="155">
        <f>IF(N255="nulová",J255,0)</f>
        <v>0</v>
      </c>
      <c r="BJ255" s="18" t="s">
        <v>87</v>
      </c>
      <c r="BK255" s="155">
        <f>ROUND(I255*H255,2)</f>
        <v>0</v>
      </c>
      <c r="BL255" s="18" t="s">
        <v>100</v>
      </c>
      <c r="BM255" s="265" t="s">
        <v>550</v>
      </c>
    </row>
    <row r="256" spans="1:51" s="13" customFormat="1" ht="12">
      <c r="A256" s="13"/>
      <c r="B256" s="266"/>
      <c r="C256" s="267"/>
      <c r="D256" s="268" t="s">
        <v>236</v>
      </c>
      <c r="E256" s="269" t="s">
        <v>1</v>
      </c>
      <c r="F256" s="270" t="s">
        <v>551</v>
      </c>
      <c r="G256" s="267"/>
      <c r="H256" s="269" t="s">
        <v>1</v>
      </c>
      <c r="I256" s="271"/>
      <c r="J256" s="267"/>
      <c r="K256" s="267"/>
      <c r="L256" s="272"/>
      <c r="M256" s="273"/>
      <c r="N256" s="274"/>
      <c r="O256" s="274"/>
      <c r="P256" s="274"/>
      <c r="Q256" s="274"/>
      <c r="R256" s="274"/>
      <c r="S256" s="274"/>
      <c r="T256" s="27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76" t="s">
        <v>236</v>
      </c>
      <c r="AU256" s="276" t="s">
        <v>89</v>
      </c>
      <c r="AV256" s="13" t="s">
        <v>87</v>
      </c>
      <c r="AW256" s="13" t="s">
        <v>34</v>
      </c>
      <c r="AX256" s="13" t="s">
        <v>81</v>
      </c>
      <c r="AY256" s="276" t="s">
        <v>211</v>
      </c>
    </row>
    <row r="257" spans="1:51" s="14" customFormat="1" ht="12">
      <c r="A257" s="14"/>
      <c r="B257" s="277"/>
      <c r="C257" s="278"/>
      <c r="D257" s="268" t="s">
        <v>236</v>
      </c>
      <c r="E257" s="279" t="s">
        <v>1</v>
      </c>
      <c r="F257" s="280" t="s">
        <v>552</v>
      </c>
      <c r="G257" s="278"/>
      <c r="H257" s="281">
        <v>60.8</v>
      </c>
      <c r="I257" s="282"/>
      <c r="J257" s="278"/>
      <c r="K257" s="278"/>
      <c r="L257" s="283"/>
      <c r="M257" s="284"/>
      <c r="N257" s="285"/>
      <c r="O257" s="285"/>
      <c r="P257" s="285"/>
      <c r="Q257" s="285"/>
      <c r="R257" s="285"/>
      <c r="S257" s="285"/>
      <c r="T257" s="286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87" t="s">
        <v>236</v>
      </c>
      <c r="AU257" s="287" t="s">
        <v>89</v>
      </c>
      <c r="AV257" s="14" t="s">
        <v>89</v>
      </c>
      <c r="AW257" s="14" t="s">
        <v>34</v>
      </c>
      <c r="AX257" s="14" t="s">
        <v>87</v>
      </c>
      <c r="AY257" s="287" t="s">
        <v>211</v>
      </c>
    </row>
    <row r="258" spans="1:65" s="2" customFormat="1" ht="21.75" customHeight="1">
      <c r="A258" s="41"/>
      <c r="B258" s="42"/>
      <c r="C258" s="253" t="s">
        <v>553</v>
      </c>
      <c r="D258" s="253" t="s">
        <v>214</v>
      </c>
      <c r="E258" s="254" t="s">
        <v>554</v>
      </c>
      <c r="F258" s="255" t="s">
        <v>555</v>
      </c>
      <c r="G258" s="256" t="s">
        <v>332</v>
      </c>
      <c r="H258" s="257">
        <v>92.403</v>
      </c>
      <c r="I258" s="258"/>
      <c r="J258" s="259">
        <f>ROUND(I258*H258,2)</f>
        <v>0</v>
      </c>
      <c r="K258" s="260"/>
      <c r="L258" s="44"/>
      <c r="M258" s="261" t="s">
        <v>1</v>
      </c>
      <c r="N258" s="262" t="s">
        <v>46</v>
      </c>
      <c r="O258" s="94"/>
      <c r="P258" s="263">
        <f>O258*H258</f>
        <v>0</v>
      </c>
      <c r="Q258" s="263">
        <v>2.45329</v>
      </c>
      <c r="R258" s="263">
        <f>Q258*H258</f>
        <v>226.69135587000002</v>
      </c>
      <c r="S258" s="263">
        <v>0</v>
      </c>
      <c r="T258" s="264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65" t="s">
        <v>100</v>
      </c>
      <c r="AT258" s="265" t="s">
        <v>214</v>
      </c>
      <c r="AU258" s="265" t="s">
        <v>89</v>
      </c>
      <c r="AY258" s="18" t="s">
        <v>211</v>
      </c>
      <c r="BE258" s="155">
        <f>IF(N258="základní",J258,0)</f>
        <v>0</v>
      </c>
      <c r="BF258" s="155">
        <f>IF(N258="snížená",J258,0)</f>
        <v>0</v>
      </c>
      <c r="BG258" s="155">
        <f>IF(N258="zákl. přenesená",J258,0)</f>
        <v>0</v>
      </c>
      <c r="BH258" s="155">
        <f>IF(N258="sníž. přenesená",J258,0)</f>
        <v>0</v>
      </c>
      <c r="BI258" s="155">
        <f>IF(N258="nulová",J258,0)</f>
        <v>0</v>
      </c>
      <c r="BJ258" s="18" t="s">
        <v>87</v>
      </c>
      <c r="BK258" s="155">
        <f>ROUND(I258*H258,2)</f>
        <v>0</v>
      </c>
      <c r="BL258" s="18" t="s">
        <v>100</v>
      </c>
      <c r="BM258" s="265" t="s">
        <v>556</v>
      </c>
    </row>
    <row r="259" spans="1:51" s="13" customFormat="1" ht="12">
      <c r="A259" s="13"/>
      <c r="B259" s="266"/>
      <c r="C259" s="267"/>
      <c r="D259" s="268" t="s">
        <v>236</v>
      </c>
      <c r="E259" s="269" t="s">
        <v>1</v>
      </c>
      <c r="F259" s="270" t="s">
        <v>557</v>
      </c>
      <c r="G259" s="267"/>
      <c r="H259" s="269" t="s">
        <v>1</v>
      </c>
      <c r="I259" s="271"/>
      <c r="J259" s="267"/>
      <c r="K259" s="267"/>
      <c r="L259" s="272"/>
      <c r="M259" s="273"/>
      <c r="N259" s="274"/>
      <c r="O259" s="274"/>
      <c r="P259" s="274"/>
      <c r="Q259" s="274"/>
      <c r="R259" s="274"/>
      <c r="S259" s="274"/>
      <c r="T259" s="27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76" t="s">
        <v>236</v>
      </c>
      <c r="AU259" s="276" t="s">
        <v>89</v>
      </c>
      <c r="AV259" s="13" t="s">
        <v>87</v>
      </c>
      <c r="AW259" s="13" t="s">
        <v>34</v>
      </c>
      <c r="AX259" s="13" t="s">
        <v>81</v>
      </c>
      <c r="AY259" s="276" t="s">
        <v>211</v>
      </c>
    </row>
    <row r="260" spans="1:51" s="14" customFormat="1" ht="12">
      <c r="A260" s="14"/>
      <c r="B260" s="277"/>
      <c r="C260" s="278"/>
      <c r="D260" s="268" t="s">
        <v>236</v>
      </c>
      <c r="E260" s="279" t="s">
        <v>1</v>
      </c>
      <c r="F260" s="280" t="s">
        <v>558</v>
      </c>
      <c r="G260" s="278"/>
      <c r="H260" s="281">
        <v>102.616</v>
      </c>
      <c r="I260" s="282"/>
      <c r="J260" s="278"/>
      <c r="K260" s="278"/>
      <c r="L260" s="283"/>
      <c r="M260" s="284"/>
      <c r="N260" s="285"/>
      <c r="O260" s="285"/>
      <c r="P260" s="285"/>
      <c r="Q260" s="285"/>
      <c r="R260" s="285"/>
      <c r="S260" s="285"/>
      <c r="T260" s="286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87" t="s">
        <v>236</v>
      </c>
      <c r="AU260" s="287" t="s">
        <v>89</v>
      </c>
      <c r="AV260" s="14" t="s">
        <v>89</v>
      </c>
      <c r="AW260" s="14" t="s">
        <v>34</v>
      </c>
      <c r="AX260" s="14" t="s">
        <v>81</v>
      </c>
      <c r="AY260" s="287" t="s">
        <v>211</v>
      </c>
    </row>
    <row r="261" spans="1:51" s="13" customFormat="1" ht="12">
      <c r="A261" s="13"/>
      <c r="B261" s="266"/>
      <c r="C261" s="267"/>
      <c r="D261" s="268" t="s">
        <v>236</v>
      </c>
      <c r="E261" s="269" t="s">
        <v>1</v>
      </c>
      <c r="F261" s="270" t="s">
        <v>559</v>
      </c>
      <c r="G261" s="267"/>
      <c r="H261" s="269" t="s">
        <v>1</v>
      </c>
      <c r="I261" s="271"/>
      <c r="J261" s="267"/>
      <c r="K261" s="267"/>
      <c r="L261" s="272"/>
      <c r="M261" s="273"/>
      <c r="N261" s="274"/>
      <c r="O261" s="274"/>
      <c r="P261" s="274"/>
      <c r="Q261" s="274"/>
      <c r="R261" s="274"/>
      <c r="S261" s="274"/>
      <c r="T261" s="27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76" t="s">
        <v>236</v>
      </c>
      <c r="AU261" s="276" t="s">
        <v>89</v>
      </c>
      <c r="AV261" s="13" t="s">
        <v>87</v>
      </c>
      <c r="AW261" s="13" t="s">
        <v>34</v>
      </c>
      <c r="AX261" s="13" t="s">
        <v>81</v>
      </c>
      <c r="AY261" s="276" t="s">
        <v>211</v>
      </c>
    </row>
    <row r="262" spans="1:51" s="14" customFormat="1" ht="12">
      <c r="A262" s="14"/>
      <c r="B262" s="277"/>
      <c r="C262" s="278"/>
      <c r="D262" s="268" t="s">
        <v>236</v>
      </c>
      <c r="E262" s="279" t="s">
        <v>1</v>
      </c>
      <c r="F262" s="280" t="s">
        <v>560</v>
      </c>
      <c r="G262" s="278"/>
      <c r="H262" s="281">
        <v>7.74</v>
      </c>
      <c r="I262" s="282"/>
      <c r="J262" s="278"/>
      <c r="K262" s="278"/>
      <c r="L262" s="283"/>
      <c r="M262" s="284"/>
      <c r="N262" s="285"/>
      <c r="O262" s="285"/>
      <c r="P262" s="285"/>
      <c r="Q262" s="285"/>
      <c r="R262" s="285"/>
      <c r="S262" s="285"/>
      <c r="T262" s="286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87" t="s">
        <v>236</v>
      </c>
      <c r="AU262" s="287" t="s">
        <v>89</v>
      </c>
      <c r="AV262" s="14" t="s">
        <v>89</v>
      </c>
      <c r="AW262" s="14" t="s">
        <v>34</v>
      </c>
      <c r="AX262" s="14" t="s">
        <v>81</v>
      </c>
      <c r="AY262" s="287" t="s">
        <v>211</v>
      </c>
    </row>
    <row r="263" spans="1:51" s="13" customFormat="1" ht="12">
      <c r="A263" s="13"/>
      <c r="B263" s="266"/>
      <c r="C263" s="267"/>
      <c r="D263" s="268" t="s">
        <v>236</v>
      </c>
      <c r="E263" s="269" t="s">
        <v>1</v>
      </c>
      <c r="F263" s="270" t="s">
        <v>561</v>
      </c>
      <c r="G263" s="267"/>
      <c r="H263" s="269" t="s">
        <v>1</v>
      </c>
      <c r="I263" s="271"/>
      <c r="J263" s="267"/>
      <c r="K263" s="267"/>
      <c r="L263" s="272"/>
      <c r="M263" s="273"/>
      <c r="N263" s="274"/>
      <c r="O263" s="274"/>
      <c r="P263" s="274"/>
      <c r="Q263" s="274"/>
      <c r="R263" s="274"/>
      <c r="S263" s="274"/>
      <c r="T263" s="27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76" t="s">
        <v>236</v>
      </c>
      <c r="AU263" s="276" t="s">
        <v>89</v>
      </c>
      <c r="AV263" s="13" t="s">
        <v>87</v>
      </c>
      <c r="AW263" s="13" t="s">
        <v>34</v>
      </c>
      <c r="AX263" s="13" t="s">
        <v>81</v>
      </c>
      <c r="AY263" s="276" t="s">
        <v>211</v>
      </c>
    </row>
    <row r="264" spans="1:51" s="14" customFormat="1" ht="12">
      <c r="A264" s="14"/>
      <c r="B264" s="277"/>
      <c r="C264" s="278"/>
      <c r="D264" s="268" t="s">
        <v>236</v>
      </c>
      <c r="E264" s="279" t="s">
        <v>1</v>
      </c>
      <c r="F264" s="280" t="s">
        <v>562</v>
      </c>
      <c r="G264" s="278"/>
      <c r="H264" s="281">
        <v>-15.624</v>
      </c>
      <c r="I264" s="282"/>
      <c r="J264" s="278"/>
      <c r="K264" s="278"/>
      <c r="L264" s="283"/>
      <c r="M264" s="284"/>
      <c r="N264" s="285"/>
      <c r="O264" s="285"/>
      <c r="P264" s="285"/>
      <c r="Q264" s="285"/>
      <c r="R264" s="285"/>
      <c r="S264" s="285"/>
      <c r="T264" s="286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87" t="s">
        <v>236</v>
      </c>
      <c r="AU264" s="287" t="s">
        <v>89</v>
      </c>
      <c r="AV264" s="14" t="s">
        <v>89</v>
      </c>
      <c r="AW264" s="14" t="s">
        <v>34</v>
      </c>
      <c r="AX264" s="14" t="s">
        <v>81</v>
      </c>
      <c r="AY264" s="287" t="s">
        <v>211</v>
      </c>
    </row>
    <row r="265" spans="1:51" s="13" customFormat="1" ht="12">
      <c r="A265" s="13"/>
      <c r="B265" s="266"/>
      <c r="C265" s="267"/>
      <c r="D265" s="268" t="s">
        <v>236</v>
      </c>
      <c r="E265" s="269" t="s">
        <v>1</v>
      </c>
      <c r="F265" s="270" t="s">
        <v>563</v>
      </c>
      <c r="G265" s="267"/>
      <c r="H265" s="269" t="s">
        <v>1</v>
      </c>
      <c r="I265" s="271"/>
      <c r="J265" s="267"/>
      <c r="K265" s="267"/>
      <c r="L265" s="272"/>
      <c r="M265" s="273"/>
      <c r="N265" s="274"/>
      <c r="O265" s="274"/>
      <c r="P265" s="274"/>
      <c r="Q265" s="274"/>
      <c r="R265" s="274"/>
      <c r="S265" s="274"/>
      <c r="T265" s="27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76" t="s">
        <v>236</v>
      </c>
      <c r="AU265" s="276" t="s">
        <v>89</v>
      </c>
      <c r="AV265" s="13" t="s">
        <v>87</v>
      </c>
      <c r="AW265" s="13" t="s">
        <v>34</v>
      </c>
      <c r="AX265" s="13" t="s">
        <v>81</v>
      </c>
      <c r="AY265" s="276" t="s">
        <v>211</v>
      </c>
    </row>
    <row r="266" spans="1:51" s="14" customFormat="1" ht="12">
      <c r="A266" s="14"/>
      <c r="B266" s="277"/>
      <c r="C266" s="278"/>
      <c r="D266" s="268" t="s">
        <v>236</v>
      </c>
      <c r="E266" s="279" t="s">
        <v>1</v>
      </c>
      <c r="F266" s="280" t="s">
        <v>564</v>
      </c>
      <c r="G266" s="278"/>
      <c r="H266" s="281">
        <v>-1.388</v>
      </c>
      <c r="I266" s="282"/>
      <c r="J266" s="278"/>
      <c r="K266" s="278"/>
      <c r="L266" s="283"/>
      <c r="M266" s="284"/>
      <c r="N266" s="285"/>
      <c r="O266" s="285"/>
      <c r="P266" s="285"/>
      <c r="Q266" s="285"/>
      <c r="R266" s="285"/>
      <c r="S266" s="285"/>
      <c r="T266" s="286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87" t="s">
        <v>236</v>
      </c>
      <c r="AU266" s="287" t="s">
        <v>89</v>
      </c>
      <c r="AV266" s="14" t="s">
        <v>89</v>
      </c>
      <c r="AW266" s="14" t="s">
        <v>34</v>
      </c>
      <c r="AX266" s="14" t="s">
        <v>81</v>
      </c>
      <c r="AY266" s="287" t="s">
        <v>211</v>
      </c>
    </row>
    <row r="267" spans="1:51" s="14" customFormat="1" ht="12">
      <c r="A267" s="14"/>
      <c r="B267" s="277"/>
      <c r="C267" s="278"/>
      <c r="D267" s="268" t="s">
        <v>236</v>
      </c>
      <c r="E267" s="279" t="s">
        <v>1</v>
      </c>
      <c r="F267" s="280" t="s">
        <v>565</v>
      </c>
      <c r="G267" s="278"/>
      <c r="H267" s="281">
        <v>-0.941</v>
      </c>
      <c r="I267" s="282"/>
      <c r="J267" s="278"/>
      <c r="K267" s="278"/>
      <c r="L267" s="283"/>
      <c r="M267" s="284"/>
      <c r="N267" s="285"/>
      <c r="O267" s="285"/>
      <c r="P267" s="285"/>
      <c r="Q267" s="285"/>
      <c r="R267" s="285"/>
      <c r="S267" s="285"/>
      <c r="T267" s="286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87" t="s">
        <v>236</v>
      </c>
      <c r="AU267" s="287" t="s">
        <v>89</v>
      </c>
      <c r="AV267" s="14" t="s">
        <v>89</v>
      </c>
      <c r="AW267" s="14" t="s">
        <v>34</v>
      </c>
      <c r="AX267" s="14" t="s">
        <v>81</v>
      </c>
      <c r="AY267" s="287" t="s">
        <v>211</v>
      </c>
    </row>
    <row r="268" spans="1:51" s="15" customFormat="1" ht="12">
      <c r="A268" s="15"/>
      <c r="B268" s="295"/>
      <c r="C268" s="296"/>
      <c r="D268" s="268" t="s">
        <v>236</v>
      </c>
      <c r="E268" s="297" t="s">
        <v>387</v>
      </c>
      <c r="F268" s="298" t="s">
        <v>438</v>
      </c>
      <c r="G268" s="296"/>
      <c r="H268" s="299">
        <v>92.403</v>
      </c>
      <c r="I268" s="300"/>
      <c r="J268" s="296"/>
      <c r="K268" s="296"/>
      <c r="L268" s="301"/>
      <c r="M268" s="302"/>
      <c r="N268" s="303"/>
      <c r="O268" s="303"/>
      <c r="P268" s="303"/>
      <c r="Q268" s="303"/>
      <c r="R268" s="303"/>
      <c r="S268" s="303"/>
      <c r="T268" s="304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305" t="s">
        <v>236</v>
      </c>
      <c r="AU268" s="305" t="s">
        <v>89</v>
      </c>
      <c r="AV268" s="15" t="s">
        <v>100</v>
      </c>
      <c r="AW268" s="15" t="s">
        <v>34</v>
      </c>
      <c r="AX268" s="15" t="s">
        <v>87</v>
      </c>
      <c r="AY268" s="305" t="s">
        <v>211</v>
      </c>
    </row>
    <row r="269" spans="1:65" s="2" customFormat="1" ht="16.5" customHeight="1">
      <c r="A269" s="41"/>
      <c r="B269" s="42"/>
      <c r="C269" s="253" t="s">
        <v>7</v>
      </c>
      <c r="D269" s="253" t="s">
        <v>214</v>
      </c>
      <c r="E269" s="254" t="s">
        <v>566</v>
      </c>
      <c r="F269" s="255" t="s">
        <v>567</v>
      </c>
      <c r="G269" s="256" t="s">
        <v>269</v>
      </c>
      <c r="H269" s="257">
        <v>616.02</v>
      </c>
      <c r="I269" s="258"/>
      <c r="J269" s="259">
        <f>ROUND(I269*H269,2)</f>
        <v>0</v>
      </c>
      <c r="K269" s="260"/>
      <c r="L269" s="44"/>
      <c r="M269" s="261" t="s">
        <v>1</v>
      </c>
      <c r="N269" s="262" t="s">
        <v>46</v>
      </c>
      <c r="O269" s="94"/>
      <c r="P269" s="263">
        <f>O269*H269</f>
        <v>0</v>
      </c>
      <c r="Q269" s="263">
        <v>0.00109</v>
      </c>
      <c r="R269" s="263">
        <f>Q269*H269</f>
        <v>0.6714618</v>
      </c>
      <c r="S269" s="263">
        <v>0</v>
      </c>
      <c r="T269" s="264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65" t="s">
        <v>100</v>
      </c>
      <c r="AT269" s="265" t="s">
        <v>214</v>
      </c>
      <c r="AU269" s="265" t="s">
        <v>89</v>
      </c>
      <c r="AY269" s="18" t="s">
        <v>211</v>
      </c>
      <c r="BE269" s="155">
        <f>IF(N269="základní",J269,0)</f>
        <v>0</v>
      </c>
      <c r="BF269" s="155">
        <f>IF(N269="snížená",J269,0)</f>
        <v>0</v>
      </c>
      <c r="BG269" s="155">
        <f>IF(N269="zákl. přenesená",J269,0)</f>
        <v>0</v>
      </c>
      <c r="BH269" s="155">
        <f>IF(N269="sníž. přenesená",J269,0)</f>
        <v>0</v>
      </c>
      <c r="BI269" s="155">
        <f>IF(N269="nulová",J269,0)</f>
        <v>0</v>
      </c>
      <c r="BJ269" s="18" t="s">
        <v>87</v>
      </c>
      <c r="BK269" s="155">
        <f>ROUND(I269*H269,2)</f>
        <v>0</v>
      </c>
      <c r="BL269" s="18" t="s">
        <v>100</v>
      </c>
      <c r="BM269" s="265" t="s">
        <v>568</v>
      </c>
    </row>
    <row r="270" spans="1:51" s="14" customFormat="1" ht="12">
      <c r="A270" s="14"/>
      <c r="B270" s="277"/>
      <c r="C270" s="278"/>
      <c r="D270" s="268" t="s">
        <v>236</v>
      </c>
      <c r="E270" s="279" t="s">
        <v>277</v>
      </c>
      <c r="F270" s="280" t="s">
        <v>569</v>
      </c>
      <c r="G270" s="278"/>
      <c r="H270" s="281">
        <v>616.02</v>
      </c>
      <c r="I270" s="282"/>
      <c r="J270" s="278"/>
      <c r="K270" s="278"/>
      <c r="L270" s="283"/>
      <c r="M270" s="284"/>
      <c r="N270" s="285"/>
      <c r="O270" s="285"/>
      <c r="P270" s="285"/>
      <c r="Q270" s="285"/>
      <c r="R270" s="285"/>
      <c r="S270" s="285"/>
      <c r="T270" s="286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87" t="s">
        <v>236</v>
      </c>
      <c r="AU270" s="287" t="s">
        <v>89</v>
      </c>
      <c r="AV270" s="14" t="s">
        <v>89</v>
      </c>
      <c r="AW270" s="14" t="s">
        <v>34</v>
      </c>
      <c r="AX270" s="14" t="s">
        <v>87</v>
      </c>
      <c r="AY270" s="287" t="s">
        <v>211</v>
      </c>
    </row>
    <row r="271" spans="1:65" s="2" customFormat="1" ht="16.5" customHeight="1">
      <c r="A271" s="41"/>
      <c r="B271" s="42"/>
      <c r="C271" s="253" t="s">
        <v>570</v>
      </c>
      <c r="D271" s="253" t="s">
        <v>214</v>
      </c>
      <c r="E271" s="254" t="s">
        <v>571</v>
      </c>
      <c r="F271" s="255" t="s">
        <v>572</v>
      </c>
      <c r="G271" s="256" t="s">
        <v>269</v>
      </c>
      <c r="H271" s="257">
        <v>616.02</v>
      </c>
      <c r="I271" s="258"/>
      <c r="J271" s="259">
        <f>ROUND(I271*H271,2)</f>
        <v>0</v>
      </c>
      <c r="K271" s="260"/>
      <c r="L271" s="44"/>
      <c r="M271" s="261" t="s">
        <v>1</v>
      </c>
      <c r="N271" s="262" t="s">
        <v>46</v>
      </c>
      <c r="O271" s="94"/>
      <c r="P271" s="263">
        <f>O271*H271</f>
        <v>0</v>
      </c>
      <c r="Q271" s="263">
        <v>0</v>
      </c>
      <c r="R271" s="263">
        <f>Q271*H271</f>
        <v>0</v>
      </c>
      <c r="S271" s="263">
        <v>0</v>
      </c>
      <c r="T271" s="264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65" t="s">
        <v>100</v>
      </c>
      <c r="AT271" s="265" t="s">
        <v>214</v>
      </c>
      <c r="AU271" s="265" t="s">
        <v>89</v>
      </c>
      <c r="AY271" s="18" t="s">
        <v>211</v>
      </c>
      <c r="BE271" s="155">
        <f>IF(N271="základní",J271,0)</f>
        <v>0</v>
      </c>
      <c r="BF271" s="155">
        <f>IF(N271="snížená",J271,0)</f>
        <v>0</v>
      </c>
      <c r="BG271" s="155">
        <f>IF(N271="zákl. přenesená",J271,0)</f>
        <v>0</v>
      </c>
      <c r="BH271" s="155">
        <f>IF(N271="sníž. přenesená",J271,0)</f>
        <v>0</v>
      </c>
      <c r="BI271" s="155">
        <f>IF(N271="nulová",J271,0)</f>
        <v>0</v>
      </c>
      <c r="BJ271" s="18" t="s">
        <v>87</v>
      </c>
      <c r="BK271" s="155">
        <f>ROUND(I271*H271,2)</f>
        <v>0</v>
      </c>
      <c r="BL271" s="18" t="s">
        <v>100</v>
      </c>
      <c r="BM271" s="265" t="s">
        <v>573</v>
      </c>
    </row>
    <row r="272" spans="1:51" s="14" customFormat="1" ht="12">
      <c r="A272" s="14"/>
      <c r="B272" s="277"/>
      <c r="C272" s="278"/>
      <c r="D272" s="268" t="s">
        <v>236</v>
      </c>
      <c r="E272" s="279" t="s">
        <v>1</v>
      </c>
      <c r="F272" s="280" t="s">
        <v>277</v>
      </c>
      <c r="G272" s="278"/>
      <c r="H272" s="281">
        <v>616.02</v>
      </c>
      <c r="I272" s="282"/>
      <c r="J272" s="278"/>
      <c r="K272" s="278"/>
      <c r="L272" s="283"/>
      <c r="M272" s="284"/>
      <c r="N272" s="285"/>
      <c r="O272" s="285"/>
      <c r="P272" s="285"/>
      <c r="Q272" s="285"/>
      <c r="R272" s="285"/>
      <c r="S272" s="285"/>
      <c r="T272" s="286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87" t="s">
        <v>236</v>
      </c>
      <c r="AU272" s="287" t="s">
        <v>89</v>
      </c>
      <c r="AV272" s="14" t="s">
        <v>89</v>
      </c>
      <c r="AW272" s="14" t="s">
        <v>34</v>
      </c>
      <c r="AX272" s="14" t="s">
        <v>87</v>
      </c>
      <c r="AY272" s="287" t="s">
        <v>211</v>
      </c>
    </row>
    <row r="273" spans="1:65" s="2" customFormat="1" ht="24.15" customHeight="1">
      <c r="A273" s="41"/>
      <c r="B273" s="42"/>
      <c r="C273" s="253" t="s">
        <v>574</v>
      </c>
      <c r="D273" s="253" t="s">
        <v>214</v>
      </c>
      <c r="E273" s="254" t="s">
        <v>575</v>
      </c>
      <c r="F273" s="255" t="s">
        <v>576</v>
      </c>
      <c r="G273" s="256" t="s">
        <v>507</v>
      </c>
      <c r="H273" s="257">
        <v>8.695</v>
      </c>
      <c r="I273" s="258"/>
      <c r="J273" s="259">
        <f>ROUND(I273*H273,2)</f>
        <v>0</v>
      </c>
      <c r="K273" s="260"/>
      <c r="L273" s="44"/>
      <c r="M273" s="261" t="s">
        <v>1</v>
      </c>
      <c r="N273" s="262" t="s">
        <v>46</v>
      </c>
      <c r="O273" s="94"/>
      <c r="P273" s="263">
        <f>O273*H273</f>
        <v>0</v>
      </c>
      <c r="Q273" s="263">
        <v>1.05871</v>
      </c>
      <c r="R273" s="263">
        <f>Q273*H273</f>
        <v>9.205483450000001</v>
      </c>
      <c r="S273" s="263">
        <v>0</v>
      </c>
      <c r="T273" s="264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65" t="s">
        <v>100</v>
      </c>
      <c r="AT273" s="265" t="s">
        <v>214</v>
      </c>
      <c r="AU273" s="265" t="s">
        <v>89</v>
      </c>
      <c r="AY273" s="18" t="s">
        <v>211</v>
      </c>
      <c r="BE273" s="155">
        <f>IF(N273="základní",J273,0)</f>
        <v>0</v>
      </c>
      <c r="BF273" s="155">
        <f>IF(N273="snížená",J273,0)</f>
        <v>0</v>
      </c>
      <c r="BG273" s="155">
        <f>IF(N273="zákl. přenesená",J273,0)</f>
        <v>0</v>
      </c>
      <c r="BH273" s="155">
        <f>IF(N273="sníž. přenesená",J273,0)</f>
        <v>0</v>
      </c>
      <c r="BI273" s="155">
        <f>IF(N273="nulová",J273,0)</f>
        <v>0</v>
      </c>
      <c r="BJ273" s="18" t="s">
        <v>87</v>
      </c>
      <c r="BK273" s="155">
        <f>ROUND(I273*H273,2)</f>
        <v>0</v>
      </c>
      <c r="BL273" s="18" t="s">
        <v>100</v>
      </c>
      <c r="BM273" s="265" t="s">
        <v>577</v>
      </c>
    </row>
    <row r="274" spans="1:51" s="14" customFormat="1" ht="12">
      <c r="A274" s="14"/>
      <c r="B274" s="277"/>
      <c r="C274" s="278"/>
      <c r="D274" s="268" t="s">
        <v>236</v>
      </c>
      <c r="E274" s="279" t="s">
        <v>1</v>
      </c>
      <c r="F274" s="280" t="s">
        <v>578</v>
      </c>
      <c r="G274" s="278"/>
      <c r="H274" s="281">
        <v>8.695</v>
      </c>
      <c r="I274" s="282"/>
      <c r="J274" s="278"/>
      <c r="K274" s="278"/>
      <c r="L274" s="283"/>
      <c r="M274" s="284"/>
      <c r="N274" s="285"/>
      <c r="O274" s="285"/>
      <c r="P274" s="285"/>
      <c r="Q274" s="285"/>
      <c r="R274" s="285"/>
      <c r="S274" s="285"/>
      <c r="T274" s="286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87" t="s">
        <v>236</v>
      </c>
      <c r="AU274" s="287" t="s">
        <v>89</v>
      </c>
      <c r="AV274" s="14" t="s">
        <v>89</v>
      </c>
      <c r="AW274" s="14" t="s">
        <v>34</v>
      </c>
      <c r="AX274" s="14" t="s">
        <v>87</v>
      </c>
      <c r="AY274" s="287" t="s">
        <v>211</v>
      </c>
    </row>
    <row r="275" spans="1:63" s="12" customFormat="1" ht="22.8" customHeight="1">
      <c r="A275" s="12"/>
      <c r="B275" s="237"/>
      <c r="C275" s="238"/>
      <c r="D275" s="239" t="s">
        <v>80</v>
      </c>
      <c r="E275" s="251" t="s">
        <v>579</v>
      </c>
      <c r="F275" s="251" t="s">
        <v>580</v>
      </c>
      <c r="G275" s="238"/>
      <c r="H275" s="238"/>
      <c r="I275" s="241"/>
      <c r="J275" s="252">
        <f>BK275</f>
        <v>0</v>
      </c>
      <c r="K275" s="238"/>
      <c r="L275" s="243"/>
      <c r="M275" s="244"/>
      <c r="N275" s="245"/>
      <c r="O275" s="245"/>
      <c r="P275" s="246">
        <f>SUM(P276:P304)</f>
        <v>0</v>
      </c>
      <c r="Q275" s="245"/>
      <c r="R275" s="246">
        <f>SUM(R276:R304)</f>
        <v>142.02389406999998</v>
      </c>
      <c r="S275" s="245"/>
      <c r="T275" s="247">
        <f>SUM(T276:T304)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48" t="s">
        <v>87</v>
      </c>
      <c r="AT275" s="249" t="s">
        <v>80</v>
      </c>
      <c r="AU275" s="249" t="s">
        <v>87</v>
      </c>
      <c r="AY275" s="248" t="s">
        <v>211</v>
      </c>
      <c r="BK275" s="250">
        <f>SUM(BK276:BK304)</f>
        <v>0</v>
      </c>
    </row>
    <row r="276" spans="1:65" s="2" customFormat="1" ht="33" customHeight="1">
      <c r="A276" s="41"/>
      <c r="B276" s="42"/>
      <c r="C276" s="253" t="s">
        <v>581</v>
      </c>
      <c r="D276" s="253" t="s">
        <v>214</v>
      </c>
      <c r="E276" s="254" t="s">
        <v>582</v>
      </c>
      <c r="F276" s="255" t="s">
        <v>583</v>
      </c>
      <c r="G276" s="256" t="s">
        <v>269</v>
      </c>
      <c r="H276" s="257">
        <v>527.01</v>
      </c>
      <c r="I276" s="258"/>
      <c r="J276" s="259">
        <f>ROUND(I276*H276,2)</f>
        <v>0</v>
      </c>
      <c r="K276" s="260"/>
      <c r="L276" s="44"/>
      <c r="M276" s="261" t="s">
        <v>1</v>
      </c>
      <c r="N276" s="262" t="s">
        <v>46</v>
      </c>
      <c r="O276" s="94"/>
      <c r="P276" s="263">
        <f>O276*H276</f>
        <v>0</v>
      </c>
      <c r="Q276" s="263">
        <v>0.00031</v>
      </c>
      <c r="R276" s="263">
        <f>Q276*H276</f>
        <v>0.1633731</v>
      </c>
      <c r="S276" s="263">
        <v>0</v>
      </c>
      <c r="T276" s="264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65" t="s">
        <v>100</v>
      </c>
      <c r="AT276" s="265" t="s">
        <v>214</v>
      </c>
      <c r="AU276" s="265" t="s">
        <v>89</v>
      </c>
      <c r="AY276" s="18" t="s">
        <v>211</v>
      </c>
      <c r="BE276" s="155">
        <f>IF(N276="základní",J276,0)</f>
        <v>0</v>
      </c>
      <c r="BF276" s="155">
        <f>IF(N276="snížená",J276,0)</f>
        <v>0</v>
      </c>
      <c r="BG276" s="155">
        <f>IF(N276="zákl. přenesená",J276,0)</f>
        <v>0</v>
      </c>
      <c r="BH276" s="155">
        <f>IF(N276="sníž. přenesená",J276,0)</f>
        <v>0</v>
      </c>
      <c r="BI276" s="155">
        <f>IF(N276="nulová",J276,0)</f>
        <v>0</v>
      </c>
      <c r="BJ276" s="18" t="s">
        <v>87</v>
      </c>
      <c r="BK276" s="155">
        <f>ROUND(I276*H276,2)</f>
        <v>0</v>
      </c>
      <c r="BL276" s="18" t="s">
        <v>100</v>
      </c>
      <c r="BM276" s="265" t="s">
        <v>584</v>
      </c>
    </row>
    <row r="277" spans="1:51" s="13" customFormat="1" ht="12">
      <c r="A277" s="13"/>
      <c r="B277" s="266"/>
      <c r="C277" s="267"/>
      <c r="D277" s="268" t="s">
        <v>236</v>
      </c>
      <c r="E277" s="269" t="s">
        <v>1</v>
      </c>
      <c r="F277" s="270" t="s">
        <v>585</v>
      </c>
      <c r="G277" s="267"/>
      <c r="H277" s="269" t="s">
        <v>1</v>
      </c>
      <c r="I277" s="271"/>
      <c r="J277" s="267"/>
      <c r="K277" s="267"/>
      <c r="L277" s="272"/>
      <c r="M277" s="273"/>
      <c r="N277" s="274"/>
      <c r="O277" s="274"/>
      <c r="P277" s="274"/>
      <c r="Q277" s="274"/>
      <c r="R277" s="274"/>
      <c r="S277" s="274"/>
      <c r="T277" s="27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76" t="s">
        <v>236</v>
      </c>
      <c r="AU277" s="276" t="s">
        <v>89</v>
      </c>
      <c r="AV277" s="13" t="s">
        <v>87</v>
      </c>
      <c r="AW277" s="13" t="s">
        <v>34</v>
      </c>
      <c r="AX277" s="13" t="s">
        <v>81</v>
      </c>
      <c r="AY277" s="276" t="s">
        <v>211</v>
      </c>
    </row>
    <row r="278" spans="1:51" s="14" customFormat="1" ht="12">
      <c r="A278" s="14"/>
      <c r="B278" s="277"/>
      <c r="C278" s="278"/>
      <c r="D278" s="268" t="s">
        <v>236</v>
      </c>
      <c r="E278" s="279" t="s">
        <v>1</v>
      </c>
      <c r="F278" s="280" t="s">
        <v>586</v>
      </c>
      <c r="G278" s="278"/>
      <c r="H278" s="281">
        <v>177</v>
      </c>
      <c r="I278" s="282"/>
      <c r="J278" s="278"/>
      <c r="K278" s="278"/>
      <c r="L278" s="283"/>
      <c r="M278" s="284"/>
      <c r="N278" s="285"/>
      <c r="O278" s="285"/>
      <c r="P278" s="285"/>
      <c r="Q278" s="285"/>
      <c r="R278" s="285"/>
      <c r="S278" s="285"/>
      <c r="T278" s="286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87" t="s">
        <v>236</v>
      </c>
      <c r="AU278" s="287" t="s">
        <v>89</v>
      </c>
      <c r="AV278" s="14" t="s">
        <v>89</v>
      </c>
      <c r="AW278" s="14" t="s">
        <v>34</v>
      </c>
      <c r="AX278" s="14" t="s">
        <v>81</v>
      </c>
      <c r="AY278" s="287" t="s">
        <v>211</v>
      </c>
    </row>
    <row r="279" spans="1:51" s="14" customFormat="1" ht="12">
      <c r="A279" s="14"/>
      <c r="B279" s="277"/>
      <c r="C279" s="278"/>
      <c r="D279" s="268" t="s">
        <v>236</v>
      </c>
      <c r="E279" s="279" t="s">
        <v>1</v>
      </c>
      <c r="F279" s="280" t="s">
        <v>587</v>
      </c>
      <c r="G279" s="278"/>
      <c r="H279" s="281">
        <v>350.01</v>
      </c>
      <c r="I279" s="282"/>
      <c r="J279" s="278"/>
      <c r="K279" s="278"/>
      <c r="L279" s="283"/>
      <c r="M279" s="284"/>
      <c r="N279" s="285"/>
      <c r="O279" s="285"/>
      <c r="P279" s="285"/>
      <c r="Q279" s="285"/>
      <c r="R279" s="285"/>
      <c r="S279" s="285"/>
      <c r="T279" s="286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87" t="s">
        <v>236</v>
      </c>
      <c r="AU279" s="287" t="s">
        <v>89</v>
      </c>
      <c r="AV279" s="14" t="s">
        <v>89</v>
      </c>
      <c r="AW279" s="14" t="s">
        <v>34</v>
      </c>
      <c r="AX279" s="14" t="s">
        <v>81</v>
      </c>
      <c r="AY279" s="287" t="s">
        <v>211</v>
      </c>
    </row>
    <row r="280" spans="1:51" s="15" customFormat="1" ht="12">
      <c r="A280" s="15"/>
      <c r="B280" s="295"/>
      <c r="C280" s="296"/>
      <c r="D280" s="268" t="s">
        <v>236</v>
      </c>
      <c r="E280" s="297" t="s">
        <v>378</v>
      </c>
      <c r="F280" s="298" t="s">
        <v>438</v>
      </c>
      <c r="G280" s="296"/>
      <c r="H280" s="299">
        <v>527.01</v>
      </c>
      <c r="I280" s="300"/>
      <c r="J280" s="296"/>
      <c r="K280" s="296"/>
      <c r="L280" s="301"/>
      <c r="M280" s="302"/>
      <c r="N280" s="303"/>
      <c r="O280" s="303"/>
      <c r="P280" s="303"/>
      <c r="Q280" s="303"/>
      <c r="R280" s="303"/>
      <c r="S280" s="303"/>
      <c r="T280" s="304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305" t="s">
        <v>236</v>
      </c>
      <c r="AU280" s="305" t="s">
        <v>89</v>
      </c>
      <c r="AV280" s="15" t="s">
        <v>100</v>
      </c>
      <c r="AW280" s="15" t="s">
        <v>34</v>
      </c>
      <c r="AX280" s="15" t="s">
        <v>87</v>
      </c>
      <c r="AY280" s="305" t="s">
        <v>211</v>
      </c>
    </row>
    <row r="281" spans="1:65" s="2" customFormat="1" ht="16.5" customHeight="1">
      <c r="A281" s="41"/>
      <c r="B281" s="42"/>
      <c r="C281" s="317" t="s">
        <v>588</v>
      </c>
      <c r="D281" s="317" t="s">
        <v>589</v>
      </c>
      <c r="E281" s="318" t="s">
        <v>590</v>
      </c>
      <c r="F281" s="319" t="s">
        <v>591</v>
      </c>
      <c r="G281" s="320" t="s">
        <v>269</v>
      </c>
      <c r="H281" s="321">
        <v>527.01</v>
      </c>
      <c r="I281" s="322"/>
      <c r="J281" s="323">
        <f>ROUND(I281*H281,2)</f>
        <v>0</v>
      </c>
      <c r="K281" s="324"/>
      <c r="L281" s="325"/>
      <c r="M281" s="326" t="s">
        <v>1</v>
      </c>
      <c r="N281" s="327" t="s">
        <v>46</v>
      </c>
      <c r="O281" s="94"/>
      <c r="P281" s="263">
        <f>O281*H281</f>
        <v>0</v>
      </c>
      <c r="Q281" s="263">
        <v>0.0003</v>
      </c>
      <c r="R281" s="263">
        <f>Q281*H281</f>
        <v>0.158103</v>
      </c>
      <c r="S281" s="263">
        <v>0</v>
      </c>
      <c r="T281" s="264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65" t="s">
        <v>247</v>
      </c>
      <c r="AT281" s="265" t="s">
        <v>589</v>
      </c>
      <c r="AU281" s="265" t="s">
        <v>89</v>
      </c>
      <c r="AY281" s="18" t="s">
        <v>211</v>
      </c>
      <c r="BE281" s="155">
        <f>IF(N281="základní",J281,0)</f>
        <v>0</v>
      </c>
      <c r="BF281" s="155">
        <f>IF(N281="snížená",J281,0)</f>
        <v>0</v>
      </c>
      <c r="BG281" s="155">
        <f>IF(N281="zákl. přenesená",J281,0)</f>
        <v>0</v>
      </c>
      <c r="BH281" s="155">
        <f>IF(N281="sníž. přenesená",J281,0)</f>
        <v>0</v>
      </c>
      <c r="BI281" s="155">
        <f>IF(N281="nulová",J281,0)</f>
        <v>0</v>
      </c>
      <c r="BJ281" s="18" t="s">
        <v>87</v>
      </c>
      <c r="BK281" s="155">
        <f>ROUND(I281*H281,2)</f>
        <v>0</v>
      </c>
      <c r="BL281" s="18" t="s">
        <v>100</v>
      </c>
      <c r="BM281" s="265" t="s">
        <v>592</v>
      </c>
    </row>
    <row r="282" spans="1:51" s="14" customFormat="1" ht="12">
      <c r="A282" s="14"/>
      <c r="B282" s="277"/>
      <c r="C282" s="278"/>
      <c r="D282" s="268" t="s">
        <v>236</v>
      </c>
      <c r="E282" s="279" t="s">
        <v>1</v>
      </c>
      <c r="F282" s="280" t="s">
        <v>378</v>
      </c>
      <c r="G282" s="278"/>
      <c r="H282" s="281">
        <v>527.01</v>
      </c>
      <c r="I282" s="282"/>
      <c r="J282" s="278"/>
      <c r="K282" s="278"/>
      <c r="L282" s="283"/>
      <c r="M282" s="284"/>
      <c r="N282" s="285"/>
      <c r="O282" s="285"/>
      <c r="P282" s="285"/>
      <c r="Q282" s="285"/>
      <c r="R282" s="285"/>
      <c r="S282" s="285"/>
      <c r="T282" s="286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87" t="s">
        <v>236</v>
      </c>
      <c r="AU282" s="287" t="s">
        <v>89</v>
      </c>
      <c r="AV282" s="14" t="s">
        <v>89</v>
      </c>
      <c r="AW282" s="14" t="s">
        <v>34</v>
      </c>
      <c r="AX282" s="14" t="s">
        <v>87</v>
      </c>
      <c r="AY282" s="287" t="s">
        <v>211</v>
      </c>
    </row>
    <row r="283" spans="1:65" s="2" customFormat="1" ht="33" customHeight="1">
      <c r="A283" s="41"/>
      <c r="B283" s="42"/>
      <c r="C283" s="253" t="s">
        <v>593</v>
      </c>
      <c r="D283" s="253" t="s">
        <v>214</v>
      </c>
      <c r="E283" s="254" t="s">
        <v>594</v>
      </c>
      <c r="F283" s="255" t="s">
        <v>595</v>
      </c>
      <c r="G283" s="256" t="s">
        <v>307</v>
      </c>
      <c r="H283" s="257">
        <v>233.34</v>
      </c>
      <c r="I283" s="258"/>
      <c r="J283" s="259">
        <f>ROUND(I283*H283,2)</f>
        <v>0</v>
      </c>
      <c r="K283" s="260"/>
      <c r="L283" s="44"/>
      <c r="M283" s="261" t="s">
        <v>1</v>
      </c>
      <c r="N283" s="262" t="s">
        <v>46</v>
      </c>
      <c r="O283" s="94"/>
      <c r="P283" s="263">
        <f>O283*H283</f>
        <v>0</v>
      </c>
      <c r="Q283" s="263">
        <v>0.23058</v>
      </c>
      <c r="R283" s="263">
        <f>Q283*H283</f>
        <v>53.8035372</v>
      </c>
      <c r="S283" s="263">
        <v>0</v>
      </c>
      <c r="T283" s="264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65" t="s">
        <v>100</v>
      </c>
      <c r="AT283" s="265" t="s">
        <v>214</v>
      </c>
      <c r="AU283" s="265" t="s">
        <v>89</v>
      </c>
      <c r="AY283" s="18" t="s">
        <v>211</v>
      </c>
      <c r="BE283" s="155">
        <f>IF(N283="základní",J283,0)</f>
        <v>0</v>
      </c>
      <c r="BF283" s="155">
        <f>IF(N283="snížená",J283,0)</f>
        <v>0</v>
      </c>
      <c r="BG283" s="155">
        <f>IF(N283="zákl. přenesená",J283,0)</f>
        <v>0</v>
      </c>
      <c r="BH283" s="155">
        <f>IF(N283="sníž. přenesená",J283,0)</f>
        <v>0</v>
      </c>
      <c r="BI283" s="155">
        <f>IF(N283="nulová",J283,0)</f>
        <v>0</v>
      </c>
      <c r="BJ283" s="18" t="s">
        <v>87</v>
      </c>
      <c r="BK283" s="155">
        <f>ROUND(I283*H283,2)</f>
        <v>0</v>
      </c>
      <c r="BL283" s="18" t="s">
        <v>100</v>
      </c>
      <c r="BM283" s="265" t="s">
        <v>596</v>
      </c>
    </row>
    <row r="284" spans="1:51" s="13" customFormat="1" ht="12">
      <c r="A284" s="13"/>
      <c r="B284" s="266"/>
      <c r="C284" s="267"/>
      <c r="D284" s="268" t="s">
        <v>236</v>
      </c>
      <c r="E284" s="269" t="s">
        <v>1</v>
      </c>
      <c r="F284" s="270" t="s">
        <v>597</v>
      </c>
      <c r="G284" s="267"/>
      <c r="H284" s="269" t="s">
        <v>1</v>
      </c>
      <c r="I284" s="271"/>
      <c r="J284" s="267"/>
      <c r="K284" s="267"/>
      <c r="L284" s="272"/>
      <c r="M284" s="273"/>
      <c r="N284" s="274"/>
      <c r="O284" s="274"/>
      <c r="P284" s="274"/>
      <c r="Q284" s="274"/>
      <c r="R284" s="274"/>
      <c r="S284" s="274"/>
      <c r="T284" s="27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76" t="s">
        <v>236</v>
      </c>
      <c r="AU284" s="276" t="s">
        <v>89</v>
      </c>
      <c r="AV284" s="13" t="s">
        <v>87</v>
      </c>
      <c r="AW284" s="13" t="s">
        <v>34</v>
      </c>
      <c r="AX284" s="13" t="s">
        <v>81</v>
      </c>
      <c r="AY284" s="276" t="s">
        <v>211</v>
      </c>
    </row>
    <row r="285" spans="1:51" s="13" customFormat="1" ht="12">
      <c r="A285" s="13"/>
      <c r="B285" s="266"/>
      <c r="C285" s="267"/>
      <c r="D285" s="268" t="s">
        <v>236</v>
      </c>
      <c r="E285" s="269" t="s">
        <v>1</v>
      </c>
      <c r="F285" s="270" t="s">
        <v>598</v>
      </c>
      <c r="G285" s="267"/>
      <c r="H285" s="269" t="s">
        <v>1</v>
      </c>
      <c r="I285" s="271"/>
      <c r="J285" s="267"/>
      <c r="K285" s="267"/>
      <c r="L285" s="272"/>
      <c r="M285" s="273"/>
      <c r="N285" s="274"/>
      <c r="O285" s="274"/>
      <c r="P285" s="274"/>
      <c r="Q285" s="274"/>
      <c r="R285" s="274"/>
      <c r="S285" s="274"/>
      <c r="T285" s="275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76" t="s">
        <v>236</v>
      </c>
      <c r="AU285" s="276" t="s">
        <v>89</v>
      </c>
      <c r="AV285" s="13" t="s">
        <v>87</v>
      </c>
      <c r="AW285" s="13" t="s">
        <v>34</v>
      </c>
      <c r="AX285" s="13" t="s">
        <v>81</v>
      </c>
      <c r="AY285" s="276" t="s">
        <v>211</v>
      </c>
    </row>
    <row r="286" spans="1:51" s="14" customFormat="1" ht="12">
      <c r="A286" s="14"/>
      <c r="B286" s="277"/>
      <c r="C286" s="278"/>
      <c r="D286" s="268" t="s">
        <v>236</v>
      </c>
      <c r="E286" s="279" t="s">
        <v>1</v>
      </c>
      <c r="F286" s="280" t="s">
        <v>599</v>
      </c>
      <c r="G286" s="278"/>
      <c r="H286" s="281">
        <v>40.52</v>
      </c>
      <c r="I286" s="282"/>
      <c r="J286" s="278"/>
      <c r="K286" s="278"/>
      <c r="L286" s="283"/>
      <c r="M286" s="284"/>
      <c r="N286" s="285"/>
      <c r="O286" s="285"/>
      <c r="P286" s="285"/>
      <c r="Q286" s="285"/>
      <c r="R286" s="285"/>
      <c r="S286" s="285"/>
      <c r="T286" s="286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87" t="s">
        <v>236</v>
      </c>
      <c r="AU286" s="287" t="s">
        <v>89</v>
      </c>
      <c r="AV286" s="14" t="s">
        <v>89</v>
      </c>
      <c r="AW286" s="14" t="s">
        <v>34</v>
      </c>
      <c r="AX286" s="14" t="s">
        <v>81</v>
      </c>
      <c r="AY286" s="287" t="s">
        <v>211</v>
      </c>
    </row>
    <row r="287" spans="1:51" s="13" customFormat="1" ht="12">
      <c r="A287" s="13"/>
      <c r="B287" s="266"/>
      <c r="C287" s="267"/>
      <c r="D287" s="268" t="s">
        <v>236</v>
      </c>
      <c r="E287" s="269" t="s">
        <v>1</v>
      </c>
      <c r="F287" s="270" t="s">
        <v>600</v>
      </c>
      <c r="G287" s="267"/>
      <c r="H287" s="269" t="s">
        <v>1</v>
      </c>
      <c r="I287" s="271"/>
      <c r="J287" s="267"/>
      <c r="K287" s="267"/>
      <c r="L287" s="272"/>
      <c r="M287" s="273"/>
      <c r="N287" s="274"/>
      <c r="O287" s="274"/>
      <c r="P287" s="274"/>
      <c r="Q287" s="274"/>
      <c r="R287" s="274"/>
      <c r="S287" s="274"/>
      <c r="T287" s="27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76" t="s">
        <v>236</v>
      </c>
      <c r="AU287" s="276" t="s">
        <v>89</v>
      </c>
      <c r="AV287" s="13" t="s">
        <v>87</v>
      </c>
      <c r="AW287" s="13" t="s">
        <v>34</v>
      </c>
      <c r="AX287" s="13" t="s">
        <v>81</v>
      </c>
      <c r="AY287" s="276" t="s">
        <v>211</v>
      </c>
    </row>
    <row r="288" spans="1:51" s="14" customFormat="1" ht="12">
      <c r="A288" s="14"/>
      <c r="B288" s="277"/>
      <c r="C288" s="278"/>
      <c r="D288" s="268" t="s">
        <v>236</v>
      </c>
      <c r="E288" s="279" t="s">
        <v>1</v>
      </c>
      <c r="F288" s="280" t="s">
        <v>601</v>
      </c>
      <c r="G288" s="278"/>
      <c r="H288" s="281">
        <v>57.12</v>
      </c>
      <c r="I288" s="282"/>
      <c r="J288" s="278"/>
      <c r="K288" s="278"/>
      <c r="L288" s="283"/>
      <c r="M288" s="284"/>
      <c r="N288" s="285"/>
      <c r="O288" s="285"/>
      <c r="P288" s="285"/>
      <c r="Q288" s="285"/>
      <c r="R288" s="285"/>
      <c r="S288" s="285"/>
      <c r="T288" s="286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87" t="s">
        <v>236</v>
      </c>
      <c r="AU288" s="287" t="s">
        <v>89</v>
      </c>
      <c r="AV288" s="14" t="s">
        <v>89</v>
      </c>
      <c r="AW288" s="14" t="s">
        <v>34</v>
      </c>
      <c r="AX288" s="14" t="s">
        <v>81</v>
      </c>
      <c r="AY288" s="287" t="s">
        <v>211</v>
      </c>
    </row>
    <row r="289" spans="1:51" s="13" customFormat="1" ht="12">
      <c r="A289" s="13"/>
      <c r="B289" s="266"/>
      <c r="C289" s="267"/>
      <c r="D289" s="268" t="s">
        <v>236</v>
      </c>
      <c r="E289" s="269" t="s">
        <v>1</v>
      </c>
      <c r="F289" s="270" t="s">
        <v>602</v>
      </c>
      <c r="G289" s="267"/>
      <c r="H289" s="269" t="s">
        <v>1</v>
      </c>
      <c r="I289" s="271"/>
      <c r="J289" s="267"/>
      <c r="K289" s="267"/>
      <c r="L289" s="272"/>
      <c r="M289" s="273"/>
      <c r="N289" s="274"/>
      <c r="O289" s="274"/>
      <c r="P289" s="274"/>
      <c r="Q289" s="274"/>
      <c r="R289" s="274"/>
      <c r="S289" s="274"/>
      <c r="T289" s="27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76" t="s">
        <v>236</v>
      </c>
      <c r="AU289" s="276" t="s">
        <v>89</v>
      </c>
      <c r="AV289" s="13" t="s">
        <v>87</v>
      </c>
      <c r="AW289" s="13" t="s">
        <v>34</v>
      </c>
      <c r="AX289" s="13" t="s">
        <v>81</v>
      </c>
      <c r="AY289" s="276" t="s">
        <v>211</v>
      </c>
    </row>
    <row r="290" spans="1:51" s="14" customFormat="1" ht="12">
      <c r="A290" s="14"/>
      <c r="B290" s="277"/>
      <c r="C290" s="278"/>
      <c r="D290" s="268" t="s">
        <v>236</v>
      </c>
      <c r="E290" s="279" t="s">
        <v>1</v>
      </c>
      <c r="F290" s="280" t="s">
        <v>603</v>
      </c>
      <c r="G290" s="278"/>
      <c r="H290" s="281">
        <v>135.7</v>
      </c>
      <c r="I290" s="282"/>
      <c r="J290" s="278"/>
      <c r="K290" s="278"/>
      <c r="L290" s="283"/>
      <c r="M290" s="284"/>
      <c r="N290" s="285"/>
      <c r="O290" s="285"/>
      <c r="P290" s="285"/>
      <c r="Q290" s="285"/>
      <c r="R290" s="285"/>
      <c r="S290" s="285"/>
      <c r="T290" s="286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87" t="s">
        <v>236</v>
      </c>
      <c r="AU290" s="287" t="s">
        <v>89</v>
      </c>
      <c r="AV290" s="14" t="s">
        <v>89</v>
      </c>
      <c r="AW290" s="14" t="s">
        <v>34</v>
      </c>
      <c r="AX290" s="14" t="s">
        <v>81</v>
      </c>
      <c r="AY290" s="287" t="s">
        <v>211</v>
      </c>
    </row>
    <row r="291" spans="1:51" s="15" customFormat="1" ht="12">
      <c r="A291" s="15"/>
      <c r="B291" s="295"/>
      <c r="C291" s="296"/>
      <c r="D291" s="268" t="s">
        <v>236</v>
      </c>
      <c r="E291" s="297" t="s">
        <v>375</v>
      </c>
      <c r="F291" s="298" t="s">
        <v>438</v>
      </c>
      <c r="G291" s="296"/>
      <c r="H291" s="299">
        <v>233.34</v>
      </c>
      <c r="I291" s="300"/>
      <c r="J291" s="296"/>
      <c r="K291" s="296"/>
      <c r="L291" s="301"/>
      <c r="M291" s="302"/>
      <c r="N291" s="303"/>
      <c r="O291" s="303"/>
      <c r="P291" s="303"/>
      <c r="Q291" s="303"/>
      <c r="R291" s="303"/>
      <c r="S291" s="303"/>
      <c r="T291" s="304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305" t="s">
        <v>236</v>
      </c>
      <c r="AU291" s="305" t="s">
        <v>89</v>
      </c>
      <c r="AV291" s="15" t="s">
        <v>100</v>
      </c>
      <c r="AW291" s="15" t="s">
        <v>34</v>
      </c>
      <c r="AX291" s="15" t="s">
        <v>87</v>
      </c>
      <c r="AY291" s="305" t="s">
        <v>211</v>
      </c>
    </row>
    <row r="292" spans="1:65" s="2" customFormat="1" ht="24.15" customHeight="1">
      <c r="A292" s="41"/>
      <c r="B292" s="42"/>
      <c r="C292" s="253" t="s">
        <v>604</v>
      </c>
      <c r="D292" s="253" t="s">
        <v>214</v>
      </c>
      <c r="E292" s="254" t="s">
        <v>605</v>
      </c>
      <c r="F292" s="255" t="s">
        <v>606</v>
      </c>
      <c r="G292" s="256" t="s">
        <v>307</v>
      </c>
      <c r="H292" s="257">
        <v>20</v>
      </c>
      <c r="I292" s="258"/>
      <c r="J292" s="259">
        <f>ROUND(I292*H292,2)</f>
        <v>0</v>
      </c>
      <c r="K292" s="260"/>
      <c r="L292" s="44"/>
      <c r="M292" s="261" t="s">
        <v>1</v>
      </c>
      <c r="N292" s="262" t="s">
        <v>46</v>
      </c>
      <c r="O292" s="94"/>
      <c r="P292" s="263">
        <f>O292*H292</f>
        <v>0</v>
      </c>
      <c r="Q292" s="263">
        <v>0.24184</v>
      </c>
      <c r="R292" s="263">
        <f>Q292*H292</f>
        <v>4.8368</v>
      </c>
      <c r="S292" s="263">
        <v>0</v>
      </c>
      <c r="T292" s="264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65" t="s">
        <v>100</v>
      </c>
      <c r="AT292" s="265" t="s">
        <v>214</v>
      </c>
      <c r="AU292" s="265" t="s">
        <v>89</v>
      </c>
      <c r="AY292" s="18" t="s">
        <v>211</v>
      </c>
      <c r="BE292" s="155">
        <f>IF(N292="základní",J292,0)</f>
        <v>0</v>
      </c>
      <c r="BF292" s="155">
        <f>IF(N292="snížená",J292,0)</f>
        <v>0</v>
      </c>
      <c r="BG292" s="155">
        <f>IF(N292="zákl. přenesená",J292,0)</f>
        <v>0</v>
      </c>
      <c r="BH292" s="155">
        <f>IF(N292="sníž. přenesená",J292,0)</f>
        <v>0</v>
      </c>
      <c r="BI292" s="155">
        <f>IF(N292="nulová",J292,0)</f>
        <v>0</v>
      </c>
      <c r="BJ292" s="18" t="s">
        <v>87</v>
      </c>
      <c r="BK292" s="155">
        <f>ROUND(I292*H292,2)</f>
        <v>0</v>
      </c>
      <c r="BL292" s="18" t="s">
        <v>100</v>
      </c>
      <c r="BM292" s="265" t="s">
        <v>607</v>
      </c>
    </row>
    <row r="293" spans="1:51" s="13" customFormat="1" ht="12">
      <c r="A293" s="13"/>
      <c r="B293" s="266"/>
      <c r="C293" s="267"/>
      <c r="D293" s="268" t="s">
        <v>236</v>
      </c>
      <c r="E293" s="269" t="s">
        <v>1</v>
      </c>
      <c r="F293" s="270" t="s">
        <v>608</v>
      </c>
      <c r="G293" s="267"/>
      <c r="H293" s="269" t="s">
        <v>1</v>
      </c>
      <c r="I293" s="271"/>
      <c r="J293" s="267"/>
      <c r="K293" s="267"/>
      <c r="L293" s="272"/>
      <c r="M293" s="273"/>
      <c r="N293" s="274"/>
      <c r="O293" s="274"/>
      <c r="P293" s="274"/>
      <c r="Q293" s="274"/>
      <c r="R293" s="274"/>
      <c r="S293" s="274"/>
      <c r="T293" s="27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76" t="s">
        <v>236</v>
      </c>
      <c r="AU293" s="276" t="s">
        <v>89</v>
      </c>
      <c r="AV293" s="13" t="s">
        <v>87</v>
      </c>
      <c r="AW293" s="13" t="s">
        <v>34</v>
      </c>
      <c r="AX293" s="13" t="s">
        <v>81</v>
      </c>
      <c r="AY293" s="276" t="s">
        <v>211</v>
      </c>
    </row>
    <row r="294" spans="1:51" s="14" customFormat="1" ht="12">
      <c r="A294" s="14"/>
      <c r="B294" s="277"/>
      <c r="C294" s="278"/>
      <c r="D294" s="268" t="s">
        <v>236</v>
      </c>
      <c r="E294" s="279" t="s">
        <v>1</v>
      </c>
      <c r="F294" s="280" t="s">
        <v>8</v>
      </c>
      <c r="G294" s="278"/>
      <c r="H294" s="281">
        <v>15</v>
      </c>
      <c r="I294" s="282"/>
      <c r="J294" s="278"/>
      <c r="K294" s="278"/>
      <c r="L294" s="283"/>
      <c r="M294" s="284"/>
      <c r="N294" s="285"/>
      <c r="O294" s="285"/>
      <c r="P294" s="285"/>
      <c r="Q294" s="285"/>
      <c r="R294" s="285"/>
      <c r="S294" s="285"/>
      <c r="T294" s="286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87" t="s">
        <v>236</v>
      </c>
      <c r="AU294" s="287" t="s">
        <v>89</v>
      </c>
      <c r="AV294" s="14" t="s">
        <v>89</v>
      </c>
      <c r="AW294" s="14" t="s">
        <v>34</v>
      </c>
      <c r="AX294" s="14" t="s">
        <v>81</v>
      </c>
      <c r="AY294" s="287" t="s">
        <v>211</v>
      </c>
    </row>
    <row r="295" spans="1:51" s="13" customFormat="1" ht="12">
      <c r="A295" s="13"/>
      <c r="B295" s="266"/>
      <c r="C295" s="267"/>
      <c r="D295" s="268" t="s">
        <v>236</v>
      </c>
      <c r="E295" s="269" t="s">
        <v>1</v>
      </c>
      <c r="F295" s="270" t="s">
        <v>609</v>
      </c>
      <c r="G295" s="267"/>
      <c r="H295" s="269" t="s">
        <v>1</v>
      </c>
      <c r="I295" s="271"/>
      <c r="J295" s="267"/>
      <c r="K295" s="267"/>
      <c r="L295" s="272"/>
      <c r="M295" s="273"/>
      <c r="N295" s="274"/>
      <c r="O295" s="274"/>
      <c r="P295" s="274"/>
      <c r="Q295" s="274"/>
      <c r="R295" s="274"/>
      <c r="S295" s="274"/>
      <c r="T295" s="27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76" t="s">
        <v>236</v>
      </c>
      <c r="AU295" s="276" t="s">
        <v>89</v>
      </c>
      <c r="AV295" s="13" t="s">
        <v>87</v>
      </c>
      <c r="AW295" s="13" t="s">
        <v>34</v>
      </c>
      <c r="AX295" s="13" t="s">
        <v>81</v>
      </c>
      <c r="AY295" s="276" t="s">
        <v>211</v>
      </c>
    </row>
    <row r="296" spans="1:51" s="14" customFormat="1" ht="12">
      <c r="A296" s="14"/>
      <c r="B296" s="277"/>
      <c r="C296" s="278"/>
      <c r="D296" s="268" t="s">
        <v>236</v>
      </c>
      <c r="E296" s="279" t="s">
        <v>1</v>
      </c>
      <c r="F296" s="280" t="s">
        <v>105</v>
      </c>
      <c r="G296" s="278"/>
      <c r="H296" s="281">
        <v>5</v>
      </c>
      <c r="I296" s="282"/>
      <c r="J296" s="278"/>
      <c r="K296" s="278"/>
      <c r="L296" s="283"/>
      <c r="M296" s="284"/>
      <c r="N296" s="285"/>
      <c r="O296" s="285"/>
      <c r="P296" s="285"/>
      <c r="Q296" s="285"/>
      <c r="R296" s="285"/>
      <c r="S296" s="285"/>
      <c r="T296" s="286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87" t="s">
        <v>236</v>
      </c>
      <c r="AU296" s="287" t="s">
        <v>89</v>
      </c>
      <c r="AV296" s="14" t="s">
        <v>89</v>
      </c>
      <c r="AW296" s="14" t="s">
        <v>34</v>
      </c>
      <c r="AX296" s="14" t="s">
        <v>81</v>
      </c>
      <c r="AY296" s="287" t="s">
        <v>211</v>
      </c>
    </row>
    <row r="297" spans="1:51" s="15" customFormat="1" ht="12">
      <c r="A297" s="15"/>
      <c r="B297" s="295"/>
      <c r="C297" s="296"/>
      <c r="D297" s="268" t="s">
        <v>236</v>
      </c>
      <c r="E297" s="297" t="s">
        <v>1</v>
      </c>
      <c r="F297" s="298" t="s">
        <v>438</v>
      </c>
      <c r="G297" s="296"/>
      <c r="H297" s="299">
        <v>20</v>
      </c>
      <c r="I297" s="300"/>
      <c r="J297" s="296"/>
      <c r="K297" s="296"/>
      <c r="L297" s="301"/>
      <c r="M297" s="302"/>
      <c r="N297" s="303"/>
      <c r="O297" s="303"/>
      <c r="P297" s="303"/>
      <c r="Q297" s="303"/>
      <c r="R297" s="303"/>
      <c r="S297" s="303"/>
      <c r="T297" s="304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305" t="s">
        <v>236</v>
      </c>
      <c r="AU297" s="305" t="s">
        <v>89</v>
      </c>
      <c r="AV297" s="15" t="s">
        <v>100</v>
      </c>
      <c r="AW297" s="15" t="s">
        <v>34</v>
      </c>
      <c r="AX297" s="15" t="s">
        <v>87</v>
      </c>
      <c r="AY297" s="305" t="s">
        <v>211</v>
      </c>
    </row>
    <row r="298" spans="1:65" s="2" customFormat="1" ht="24.15" customHeight="1">
      <c r="A298" s="41"/>
      <c r="B298" s="42"/>
      <c r="C298" s="253" t="s">
        <v>610</v>
      </c>
      <c r="D298" s="253" t="s">
        <v>214</v>
      </c>
      <c r="E298" s="254" t="s">
        <v>611</v>
      </c>
      <c r="F298" s="255" t="s">
        <v>612</v>
      </c>
      <c r="G298" s="256" t="s">
        <v>307</v>
      </c>
      <c r="H298" s="257">
        <v>4.5</v>
      </c>
      <c r="I298" s="258"/>
      <c r="J298" s="259">
        <f>ROUND(I298*H298,2)</f>
        <v>0</v>
      </c>
      <c r="K298" s="260"/>
      <c r="L298" s="44"/>
      <c r="M298" s="261" t="s">
        <v>1</v>
      </c>
      <c r="N298" s="262" t="s">
        <v>46</v>
      </c>
      <c r="O298" s="94"/>
      <c r="P298" s="263">
        <f>O298*H298</f>
        <v>0</v>
      </c>
      <c r="Q298" s="263">
        <v>0.27672</v>
      </c>
      <c r="R298" s="263">
        <f>Q298*H298</f>
        <v>1.2452400000000001</v>
      </c>
      <c r="S298" s="263">
        <v>0</v>
      </c>
      <c r="T298" s="264">
        <f>S298*H298</f>
        <v>0</v>
      </c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R298" s="265" t="s">
        <v>100</v>
      </c>
      <c r="AT298" s="265" t="s">
        <v>214</v>
      </c>
      <c r="AU298" s="265" t="s">
        <v>89</v>
      </c>
      <c r="AY298" s="18" t="s">
        <v>211</v>
      </c>
      <c r="BE298" s="155">
        <f>IF(N298="základní",J298,0)</f>
        <v>0</v>
      </c>
      <c r="BF298" s="155">
        <f>IF(N298="snížená",J298,0)</f>
        <v>0</v>
      </c>
      <c r="BG298" s="155">
        <f>IF(N298="zákl. přenesená",J298,0)</f>
        <v>0</v>
      </c>
      <c r="BH298" s="155">
        <f>IF(N298="sníž. přenesená",J298,0)</f>
        <v>0</v>
      </c>
      <c r="BI298" s="155">
        <f>IF(N298="nulová",J298,0)</f>
        <v>0</v>
      </c>
      <c r="BJ298" s="18" t="s">
        <v>87</v>
      </c>
      <c r="BK298" s="155">
        <f>ROUND(I298*H298,2)</f>
        <v>0</v>
      </c>
      <c r="BL298" s="18" t="s">
        <v>100</v>
      </c>
      <c r="BM298" s="265" t="s">
        <v>613</v>
      </c>
    </row>
    <row r="299" spans="1:51" s="13" customFormat="1" ht="12">
      <c r="A299" s="13"/>
      <c r="B299" s="266"/>
      <c r="C299" s="267"/>
      <c r="D299" s="268" t="s">
        <v>236</v>
      </c>
      <c r="E299" s="269" t="s">
        <v>1</v>
      </c>
      <c r="F299" s="270" t="s">
        <v>614</v>
      </c>
      <c r="G299" s="267"/>
      <c r="H299" s="269" t="s">
        <v>1</v>
      </c>
      <c r="I299" s="271"/>
      <c r="J299" s="267"/>
      <c r="K299" s="267"/>
      <c r="L299" s="272"/>
      <c r="M299" s="273"/>
      <c r="N299" s="274"/>
      <c r="O299" s="274"/>
      <c r="P299" s="274"/>
      <c r="Q299" s="274"/>
      <c r="R299" s="274"/>
      <c r="S299" s="274"/>
      <c r="T299" s="27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76" t="s">
        <v>236</v>
      </c>
      <c r="AU299" s="276" t="s">
        <v>89</v>
      </c>
      <c r="AV299" s="13" t="s">
        <v>87</v>
      </c>
      <c r="AW299" s="13" t="s">
        <v>34</v>
      </c>
      <c r="AX299" s="13" t="s">
        <v>81</v>
      </c>
      <c r="AY299" s="276" t="s">
        <v>211</v>
      </c>
    </row>
    <row r="300" spans="1:51" s="14" customFormat="1" ht="12">
      <c r="A300" s="14"/>
      <c r="B300" s="277"/>
      <c r="C300" s="278"/>
      <c r="D300" s="268" t="s">
        <v>236</v>
      </c>
      <c r="E300" s="279" t="s">
        <v>1</v>
      </c>
      <c r="F300" s="280" t="s">
        <v>615</v>
      </c>
      <c r="G300" s="278"/>
      <c r="H300" s="281">
        <v>4.5</v>
      </c>
      <c r="I300" s="282"/>
      <c r="J300" s="278"/>
      <c r="K300" s="278"/>
      <c r="L300" s="283"/>
      <c r="M300" s="284"/>
      <c r="N300" s="285"/>
      <c r="O300" s="285"/>
      <c r="P300" s="285"/>
      <c r="Q300" s="285"/>
      <c r="R300" s="285"/>
      <c r="S300" s="285"/>
      <c r="T300" s="286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87" t="s">
        <v>236</v>
      </c>
      <c r="AU300" s="287" t="s">
        <v>89</v>
      </c>
      <c r="AV300" s="14" t="s">
        <v>89</v>
      </c>
      <c r="AW300" s="14" t="s">
        <v>34</v>
      </c>
      <c r="AX300" s="14" t="s">
        <v>87</v>
      </c>
      <c r="AY300" s="287" t="s">
        <v>211</v>
      </c>
    </row>
    <row r="301" spans="1:65" s="2" customFormat="1" ht="16.5" customHeight="1">
      <c r="A301" s="41"/>
      <c r="B301" s="42"/>
      <c r="C301" s="253" t="s">
        <v>616</v>
      </c>
      <c r="D301" s="253" t="s">
        <v>214</v>
      </c>
      <c r="E301" s="254" t="s">
        <v>617</v>
      </c>
      <c r="F301" s="255" t="s">
        <v>618</v>
      </c>
      <c r="G301" s="256" t="s">
        <v>332</v>
      </c>
      <c r="H301" s="257">
        <v>35.001</v>
      </c>
      <c r="I301" s="258"/>
      <c r="J301" s="259">
        <f>ROUND(I301*H301,2)</f>
        <v>0</v>
      </c>
      <c r="K301" s="260"/>
      <c r="L301" s="44"/>
      <c r="M301" s="261" t="s">
        <v>1</v>
      </c>
      <c r="N301" s="262" t="s">
        <v>46</v>
      </c>
      <c r="O301" s="94"/>
      <c r="P301" s="263">
        <f>O301*H301</f>
        <v>0</v>
      </c>
      <c r="Q301" s="263">
        <v>1.89077</v>
      </c>
      <c r="R301" s="263">
        <f>Q301*H301</f>
        <v>66.17884077</v>
      </c>
      <c r="S301" s="263">
        <v>0</v>
      </c>
      <c r="T301" s="264">
        <f>S301*H301</f>
        <v>0</v>
      </c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R301" s="265" t="s">
        <v>100</v>
      </c>
      <c r="AT301" s="265" t="s">
        <v>214</v>
      </c>
      <c r="AU301" s="265" t="s">
        <v>89</v>
      </c>
      <c r="AY301" s="18" t="s">
        <v>211</v>
      </c>
      <c r="BE301" s="155">
        <f>IF(N301="základní",J301,0)</f>
        <v>0</v>
      </c>
      <c r="BF301" s="155">
        <f>IF(N301="snížená",J301,0)</f>
        <v>0</v>
      </c>
      <c r="BG301" s="155">
        <f>IF(N301="zákl. přenesená",J301,0)</f>
        <v>0</v>
      </c>
      <c r="BH301" s="155">
        <f>IF(N301="sníž. přenesená",J301,0)</f>
        <v>0</v>
      </c>
      <c r="BI301" s="155">
        <f>IF(N301="nulová",J301,0)</f>
        <v>0</v>
      </c>
      <c r="BJ301" s="18" t="s">
        <v>87</v>
      </c>
      <c r="BK301" s="155">
        <f>ROUND(I301*H301,2)</f>
        <v>0</v>
      </c>
      <c r="BL301" s="18" t="s">
        <v>100</v>
      </c>
      <c r="BM301" s="265" t="s">
        <v>619</v>
      </c>
    </row>
    <row r="302" spans="1:51" s="14" customFormat="1" ht="12">
      <c r="A302" s="14"/>
      <c r="B302" s="277"/>
      <c r="C302" s="278"/>
      <c r="D302" s="268" t="s">
        <v>236</v>
      </c>
      <c r="E302" s="279" t="s">
        <v>1</v>
      </c>
      <c r="F302" s="280" t="s">
        <v>620</v>
      </c>
      <c r="G302" s="278"/>
      <c r="H302" s="281">
        <v>35.001</v>
      </c>
      <c r="I302" s="282"/>
      <c r="J302" s="278"/>
      <c r="K302" s="278"/>
      <c r="L302" s="283"/>
      <c r="M302" s="284"/>
      <c r="N302" s="285"/>
      <c r="O302" s="285"/>
      <c r="P302" s="285"/>
      <c r="Q302" s="285"/>
      <c r="R302" s="285"/>
      <c r="S302" s="285"/>
      <c r="T302" s="286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87" t="s">
        <v>236</v>
      </c>
      <c r="AU302" s="287" t="s">
        <v>89</v>
      </c>
      <c r="AV302" s="14" t="s">
        <v>89</v>
      </c>
      <c r="AW302" s="14" t="s">
        <v>34</v>
      </c>
      <c r="AX302" s="14" t="s">
        <v>87</v>
      </c>
      <c r="AY302" s="287" t="s">
        <v>211</v>
      </c>
    </row>
    <row r="303" spans="1:65" s="2" customFormat="1" ht="24.15" customHeight="1">
      <c r="A303" s="41"/>
      <c r="B303" s="42"/>
      <c r="C303" s="253" t="s">
        <v>621</v>
      </c>
      <c r="D303" s="253" t="s">
        <v>214</v>
      </c>
      <c r="E303" s="254" t="s">
        <v>622</v>
      </c>
      <c r="F303" s="255" t="s">
        <v>623</v>
      </c>
      <c r="G303" s="256" t="s">
        <v>332</v>
      </c>
      <c r="H303" s="257">
        <v>7</v>
      </c>
      <c r="I303" s="258"/>
      <c r="J303" s="259">
        <f>ROUND(I303*H303,2)</f>
        <v>0</v>
      </c>
      <c r="K303" s="260"/>
      <c r="L303" s="44"/>
      <c r="M303" s="261" t="s">
        <v>1</v>
      </c>
      <c r="N303" s="262" t="s">
        <v>46</v>
      </c>
      <c r="O303" s="94"/>
      <c r="P303" s="263">
        <f>O303*H303</f>
        <v>0</v>
      </c>
      <c r="Q303" s="263">
        <v>2.234</v>
      </c>
      <c r="R303" s="263">
        <f>Q303*H303</f>
        <v>15.638</v>
      </c>
      <c r="S303" s="263">
        <v>0</v>
      </c>
      <c r="T303" s="264">
        <f>S303*H303</f>
        <v>0</v>
      </c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R303" s="265" t="s">
        <v>100</v>
      </c>
      <c r="AT303" s="265" t="s">
        <v>214</v>
      </c>
      <c r="AU303" s="265" t="s">
        <v>89</v>
      </c>
      <c r="AY303" s="18" t="s">
        <v>211</v>
      </c>
      <c r="BE303" s="155">
        <f>IF(N303="základní",J303,0)</f>
        <v>0</v>
      </c>
      <c r="BF303" s="155">
        <f>IF(N303="snížená",J303,0)</f>
        <v>0</v>
      </c>
      <c r="BG303" s="155">
        <f>IF(N303="zákl. přenesená",J303,0)</f>
        <v>0</v>
      </c>
      <c r="BH303" s="155">
        <f>IF(N303="sníž. přenesená",J303,0)</f>
        <v>0</v>
      </c>
      <c r="BI303" s="155">
        <f>IF(N303="nulová",J303,0)</f>
        <v>0</v>
      </c>
      <c r="BJ303" s="18" t="s">
        <v>87</v>
      </c>
      <c r="BK303" s="155">
        <f>ROUND(I303*H303,2)</f>
        <v>0</v>
      </c>
      <c r="BL303" s="18" t="s">
        <v>100</v>
      </c>
      <c r="BM303" s="265" t="s">
        <v>624</v>
      </c>
    </row>
    <row r="304" spans="1:51" s="14" customFormat="1" ht="12">
      <c r="A304" s="14"/>
      <c r="B304" s="277"/>
      <c r="C304" s="278"/>
      <c r="D304" s="268" t="s">
        <v>236</v>
      </c>
      <c r="E304" s="279" t="s">
        <v>1</v>
      </c>
      <c r="F304" s="280" t="s">
        <v>625</v>
      </c>
      <c r="G304" s="278"/>
      <c r="H304" s="281">
        <v>7</v>
      </c>
      <c r="I304" s="282"/>
      <c r="J304" s="278"/>
      <c r="K304" s="278"/>
      <c r="L304" s="283"/>
      <c r="M304" s="284"/>
      <c r="N304" s="285"/>
      <c r="O304" s="285"/>
      <c r="P304" s="285"/>
      <c r="Q304" s="285"/>
      <c r="R304" s="285"/>
      <c r="S304" s="285"/>
      <c r="T304" s="286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87" t="s">
        <v>236</v>
      </c>
      <c r="AU304" s="287" t="s">
        <v>89</v>
      </c>
      <c r="AV304" s="14" t="s">
        <v>89</v>
      </c>
      <c r="AW304" s="14" t="s">
        <v>34</v>
      </c>
      <c r="AX304" s="14" t="s">
        <v>87</v>
      </c>
      <c r="AY304" s="287" t="s">
        <v>211</v>
      </c>
    </row>
    <row r="305" spans="1:63" s="12" customFormat="1" ht="22.8" customHeight="1">
      <c r="A305" s="12"/>
      <c r="B305" s="237"/>
      <c r="C305" s="238"/>
      <c r="D305" s="239" t="s">
        <v>80</v>
      </c>
      <c r="E305" s="251" t="s">
        <v>96</v>
      </c>
      <c r="F305" s="251" t="s">
        <v>626</v>
      </c>
      <c r="G305" s="238"/>
      <c r="H305" s="238"/>
      <c r="I305" s="241"/>
      <c r="J305" s="252">
        <f>BK305</f>
        <v>0</v>
      </c>
      <c r="K305" s="238"/>
      <c r="L305" s="243"/>
      <c r="M305" s="244"/>
      <c r="N305" s="245"/>
      <c r="O305" s="245"/>
      <c r="P305" s="246">
        <f>SUM(P306:P382)</f>
        <v>0</v>
      </c>
      <c r="Q305" s="245"/>
      <c r="R305" s="246">
        <f>SUM(R306:R382)</f>
        <v>360.52776087000007</v>
      </c>
      <c r="S305" s="245"/>
      <c r="T305" s="247">
        <f>SUM(T306:T382)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48" t="s">
        <v>87</v>
      </c>
      <c r="AT305" s="249" t="s">
        <v>80</v>
      </c>
      <c r="AU305" s="249" t="s">
        <v>87</v>
      </c>
      <c r="AY305" s="248" t="s">
        <v>211</v>
      </c>
      <c r="BK305" s="250">
        <f>SUM(BK306:BK382)</f>
        <v>0</v>
      </c>
    </row>
    <row r="306" spans="1:65" s="2" customFormat="1" ht="44.25" customHeight="1">
      <c r="A306" s="41"/>
      <c r="B306" s="42"/>
      <c r="C306" s="253" t="s">
        <v>627</v>
      </c>
      <c r="D306" s="253" t="s">
        <v>214</v>
      </c>
      <c r="E306" s="254" t="s">
        <v>628</v>
      </c>
      <c r="F306" s="255" t="s">
        <v>629</v>
      </c>
      <c r="G306" s="256" t="s">
        <v>269</v>
      </c>
      <c r="H306" s="257">
        <v>26.405</v>
      </c>
      <c r="I306" s="258"/>
      <c r="J306" s="259">
        <f>ROUND(I306*H306,2)</f>
        <v>0</v>
      </c>
      <c r="K306" s="260"/>
      <c r="L306" s="44"/>
      <c r="M306" s="261" t="s">
        <v>1</v>
      </c>
      <c r="N306" s="262" t="s">
        <v>46</v>
      </c>
      <c r="O306" s="94"/>
      <c r="P306" s="263">
        <f>O306*H306</f>
        <v>0</v>
      </c>
      <c r="Q306" s="263">
        <v>0.25041</v>
      </c>
      <c r="R306" s="263">
        <f>Q306*H306</f>
        <v>6.612076050000001</v>
      </c>
      <c r="S306" s="263">
        <v>0</v>
      </c>
      <c r="T306" s="264">
        <f>S306*H306</f>
        <v>0</v>
      </c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R306" s="265" t="s">
        <v>100</v>
      </c>
      <c r="AT306" s="265" t="s">
        <v>214</v>
      </c>
      <c r="AU306" s="265" t="s">
        <v>89</v>
      </c>
      <c r="AY306" s="18" t="s">
        <v>211</v>
      </c>
      <c r="BE306" s="155">
        <f>IF(N306="základní",J306,0)</f>
        <v>0</v>
      </c>
      <c r="BF306" s="155">
        <f>IF(N306="snížená",J306,0)</f>
        <v>0</v>
      </c>
      <c r="BG306" s="155">
        <f>IF(N306="zákl. přenesená",J306,0)</f>
        <v>0</v>
      </c>
      <c r="BH306" s="155">
        <f>IF(N306="sníž. přenesená",J306,0)</f>
        <v>0</v>
      </c>
      <c r="BI306" s="155">
        <f>IF(N306="nulová",J306,0)</f>
        <v>0</v>
      </c>
      <c r="BJ306" s="18" t="s">
        <v>87</v>
      </c>
      <c r="BK306" s="155">
        <f>ROUND(I306*H306,2)</f>
        <v>0</v>
      </c>
      <c r="BL306" s="18" t="s">
        <v>100</v>
      </c>
      <c r="BM306" s="265" t="s">
        <v>630</v>
      </c>
    </row>
    <row r="307" spans="1:51" s="13" customFormat="1" ht="12">
      <c r="A307" s="13"/>
      <c r="B307" s="266"/>
      <c r="C307" s="267"/>
      <c r="D307" s="268" t="s">
        <v>236</v>
      </c>
      <c r="E307" s="269" t="s">
        <v>1</v>
      </c>
      <c r="F307" s="270" t="s">
        <v>631</v>
      </c>
      <c r="G307" s="267"/>
      <c r="H307" s="269" t="s">
        <v>1</v>
      </c>
      <c r="I307" s="271"/>
      <c r="J307" s="267"/>
      <c r="K307" s="267"/>
      <c r="L307" s="272"/>
      <c r="M307" s="273"/>
      <c r="N307" s="274"/>
      <c r="O307" s="274"/>
      <c r="P307" s="274"/>
      <c r="Q307" s="274"/>
      <c r="R307" s="274"/>
      <c r="S307" s="274"/>
      <c r="T307" s="275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76" t="s">
        <v>236</v>
      </c>
      <c r="AU307" s="276" t="s">
        <v>89</v>
      </c>
      <c r="AV307" s="13" t="s">
        <v>87</v>
      </c>
      <c r="AW307" s="13" t="s">
        <v>34</v>
      </c>
      <c r="AX307" s="13" t="s">
        <v>81</v>
      </c>
      <c r="AY307" s="276" t="s">
        <v>211</v>
      </c>
    </row>
    <row r="308" spans="1:51" s="14" customFormat="1" ht="12">
      <c r="A308" s="14"/>
      <c r="B308" s="277"/>
      <c r="C308" s="278"/>
      <c r="D308" s="268" t="s">
        <v>236</v>
      </c>
      <c r="E308" s="279" t="s">
        <v>632</v>
      </c>
      <c r="F308" s="280" t="s">
        <v>633</v>
      </c>
      <c r="G308" s="278"/>
      <c r="H308" s="281">
        <v>26.405</v>
      </c>
      <c r="I308" s="282"/>
      <c r="J308" s="278"/>
      <c r="K308" s="278"/>
      <c r="L308" s="283"/>
      <c r="M308" s="284"/>
      <c r="N308" s="285"/>
      <c r="O308" s="285"/>
      <c r="P308" s="285"/>
      <c r="Q308" s="285"/>
      <c r="R308" s="285"/>
      <c r="S308" s="285"/>
      <c r="T308" s="286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87" t="s">
        <v>236</v>
      </c>
      <c r="AU308" s="287" t="s">
        <v>89</v>
      </c>
      <c r="AV308" s="14" t="s">
        <v>89</v>
      </c>
      <c r="AW308" s="14" t="s">
        <v>34</v>
      </c>
      <c r="AX308" s="14" t="s">
        <v>87</v>
      </c>
      <c r="AY308" s="287" t="s">
        <v>211</v>
      </c>
    </row>
    <row r="309" spans="1:65" s="2" customFormat="1" ht="33" customHeight="1">
      <c r="A309" s="41"/>
      <c r="B309" s="42"/>
      <c r="C309" s="253" t="s">
        <v>634</v>
      </c>
      <c r="D309" s="253" t="s">
        <v>214</v>
      </c>
      <c r="E309" s="254" t="s">
        <v>635</v>
      </c>
      <c r="F309" s="255" t="s">
        <v>636</v>
      </c>
      <c r="G309" s="256" t="s">
        <v>269</v>
      </c>
      <c r="H309" s="257">
        <v>330.283</v>
      </c>
      <c r="I309" s="258"/>
      <c r="J309" s="259">
        <f>ROUND(I309*H309,2)</f>
        <v>0</v>
      </c>
      <c r="K309" s="260"/>
      <c r="L309" s="44"/>
      <c r="M309" s="261" t="s">
        <v>1</v>
      </c>
      <c r="N309" s="262" t="s">
        <v>46</v>
      </c>
      <c r="O309" s="94"/>
      <c r="P309" s="263">
        <f>O309*H309</f>
        <v>0</v>
      </c>
      <c r="Q309" s="263">
        <v>0.30381</v>
      </c>
      <c r="R309" s="263">
        <f>Q309*H309</f>
        <v>100.34327823000001</v>
      </c>
      <c r="S309" s="263">
        <v>0</v>
      </c>
      <c r="T309" s="264">
        <f>S309*H309</f>
        <v>0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65" t="s">
        <v>100</v>
      </c>
      <c r="AT309" s="265" t="s">
        <v>214</v>
      </c>
      <c r="AU309" s="265" t="s">
        <v>89</v>
      </c>
      <c r="AY309" s="18" t="s">
        <v>211</v>
      </c>
      <c r="BE309" s="155">
        <f>IF(N309="základní",J309,0)</f>
        <v>0</v>
      </c>
      <c r="BF309" s="155">
        <f>IF(N309="snížená",J309,0)</f>
        <v>0</v>
      </c>
      <c r="BG309" s="155">
        <f>IF(N309="zákl. přenesená",J309,0)</f>
        <v>0</v>
      </c>
      <c r="BH309" s="155">
        <f>IF(N309="sníž. přenesená",J309,0)</f>
        <v>0</v>
      </c>
      <c r="BI309" s="155">
        <f>IF(N309="nulová",J309,0)</f>
        <v>0</v>
      </c>
      <c r="BJ309" s="18" t="s">
        <v>87</v>
      </c>
      <c r="BK309" s="155">
        <f>ROUND(I309*H309,2)</f>
        <v>0</v>
      </c>
      <c r="BL309" s="18" t="s">
        <v>100</v>
      </c>
      <c r="BM309" s="265" t="s">
        <v>637</v>
      </c>
    </row>
    <row r="310" spans="1:51" s="13" customFormat="1" ht="12">
      <c r="A310" s="13"/>
      <c r="B310" s="266"/>
      <c r="C310" s="267"/>
      <c r="D310" s="268" t="s">
        <v>236</v>
      </c>
      <c r="E310" s="269" t="s">
        <v>1</v>
      </c>
      <c r="F310" s="270" t="s">
        <v>486</v>
      </c>
      <c r="G310" s="267"/>
      <c r="H310" s="269" t="s">
        <v>1</v>
      </c>
      <c r="I310" s="271"/>
      <c r="J310" s="267"/>
      <c r="K310" s="267"/>
      <c r="L310" s="272"/>
      <c r="M310" s="273"/>
      <c r="N310" s="274"/>
      <c r="O310" s="274"/>
      <c r="P310" s="274"/>
      <c r="Q310" s="274"/>
      <c r="R310" s="274"/>
      <c r="S310" s="274"/>
      <c r="T310" s="27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76" t="s">
        <v>236</v>
      </c>
      <c r="AU310" s="276" t="s">
        <v>89</v>
      </c>
      <c r="AV310" s="13" t="s">
        <v>87</v>
      </c>
      <c r="AW310" s="13" t="s">
        <v>34</v>
      </c>
      <c r="AX310" s="13" t="s">
        <v>81</v>
      </c>
      <c r="AY310" s="276" t="s">
        <v>211</v>
      </c>
    </row>
    <row r="311" spans="1:51" s="13" customFormat="1" ht="12">
      <c r="A311" s="13"/>
      <c r="B311" s="266"/>
      <c r="C311" s="267"/>
      <c r="D311" s="268" t="s">
        <v>236</v>
      </c>
      <c r="E311" s="269" t="s">
        <v>1</v>
      </c>
      <c r="F311" s="270" t="s">
        <v>638</v>
      </c>
      <c r="G311" s="267"/>
      <c r="H311" s="269" t="s">
        <v>1</v>
      </c>
      <c r="I311" s="271"/>
      <c r="J311" s="267"/>
      <c r="K311" s="267"/>
      <c r="L311" s="272"/>
      <c r="M311" s="273"/>
      <c r="N311" s="274"/>
      <c r="O311" s="274"/>
      <c r="P311" s="274"/>
      <c r="Q311" s="274"/>
      <c r="R311" s="274"/>
      <c r="S311" s="274"/>
      <c r="T311" s="27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76" t="s">
        <v>236</v>
      </c>
      <c r="AU311" s="276" t="s">
        <v>89</v>
      </c>
      <c r="AV311" s="13" t="s">
        <v>87</v>
      </c>
      <c r="AW311" s="13" t="s">
        <v>34</v>
      </c>
      <c r="AX311" s="13" t="s">
        <v>81</v>
      </c>
      <c r="AY311" s="276" t="s">
        <v>211</v>
      </c>
    </row>
    <row r="312" spans="1:51" s="14" customFormat="1" ht="12">
      <c r="A312" s="14"/>
      <c r="B312" s="277"/>
      <c r="C312" s="278"/>
      <c r="D312" s="268" t="s">
        <v>236</v>
      </c>
      <c r="E312" s="279" t="s">
        <v>1</v>
      </c>
      <c r="F312" s="280" t="s">
        <v>639</v>
      </c>
      <c r="G312" s="278"/>
      <c r="H312" s="281">
        <v>47.46</v>
      </c>
      <c r="I312" s="282"/>
      <c r="J312" s="278"/>
      <c r="K312" s="278"/>
      <c r="L312" s="283"/>
      <c r="M312" s="284"/>
      <c r="N312" s="285"/>
      <c r="O312" s="285"/>
      <c r="P312" s="285"/>
      <c r="Q312" s="285"/>
      <c r="R312" s="285"/>
      <c r="S312" s="285"/>
      <c r="T312" s="286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87" t="s">
        <v>236</v>
      </c>
      <c r="AU312" s="287" t="s">
        <v>89</v>
      </c>
      <c r="AV312" s="14" t="s">
        <v>89</v>
      </c>
      <c r="AW312" s="14" t="s">
        <v>34</v>
      </c>
      <c r="AX312" s="14" t="s">
        <v>81</v>
      </c>
      <c r="AY312" s="287" t="s">
        <v>211</v>
      </c>
    </row>
    <row r="313" spans="1:51" s="13" customFormat="1" ht="12">
      <c r="A313" s="13"/>
      <c r="B313" s="266"/>
      <c r="C313" s="267"/>
      <c r="D313" s="268" t="s">
        <v>236</v>
      </c>
      <c r="E313" s="269" t="s">
        <v>1</v>
      </c>
      <c r="F313" s="270" t="s">
        <v>640</v>
      </c>
      <c r="G313" s="267"/>
      <c r="H313" s="269" t="s">
        <v>1</v>
      </c>
      <c r="I313" s="271"/>
      <c r="J313" s="267"/>
      <c r="K313" s="267"/>
      <c r="L313" s="272"/>
      <c r="M313" s="273"/>
      <c r="N313" s="274"/>
      <c r="O313" s="274"/>
      <c r="P313" s="274"/>
      <c r="Q313" s="274"/>
      <c r="R313" s="274"/>
      <c r="S313" s="274"/>
      <c r="T313" s="27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76" t="s">
        <v>236</v>
      </c>
      <c r="AU313" s="276" t="s">
        <v>89</v>
      </c>
      <c r="AV313" s="13" t="s">
        <v>87</v>
      </c>
      <c r="AW313" s="13" t="s">
        <v>34</v>
      </c>
      <c r="AX313" s="13" t="s">
        <v>81</v>
      </c>
      <c r="AY313" s="276" t="s">
        <v>211</v>
      </c>
    </row>
    <row r="314" spans="1:51" s="14" customFormat="1" ht="12">
      <c r="A314" s="14"/>
      <c r="B314" s="277"/>
      <c r="C314" s="278"/>
      <c r="D314" s="268" t="s">
        <v>236</v>
      </c>
      <c r="E314" s="279" t="s">
        <v>1</v>
      </c>
      <c r="F314" s="280" t="s">
        <v>641</v>
      </c>
      <c r="G314" s="278"/>
      <c r="H314" s="281">
        <v>281.484</v>
      </c>
      <c r="I314" s="282"/>
      <c r="J314" s="278"/>
      <c r="K314" s="278"/>
      <c r="L314" s="283"/>
      <c r="M314" s="284"/>
      <c r="N314" s="285"/>
      <c r="O314" s="285"/>
      <c r="P314" s="285"/>
      <c r="Q314" s="285"/>
      <c r="R314" s="285"/>
      <c r="S314" s="285"/>
      <c r="T314" s="286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87" t="s">
        <v>236</v>
      </c>
      <c r="AU314" s="287" t="s">
        <v>89</v>
      </c>
      <c r="AV314" s="14" t="s">
        <v>89</v>
      </c>
      <c r="AW314" s="14" t="s">
        <v>34</v>
      </c>
      <c r="AX314" s="14" t="s">
        <v>81</v>
      </c>
      <c r="AY314" s="287" t="s">
        <v>211</v>
      </c>
    </row>
    <row r="315" spans="1:51" s="13" customFormat="1" ht="12">
      <c r="A315" s="13"/>
      <c r="B315" s="266"/>
      <c r="C315" s="267"/>
      <c r="D315" s="268" t="s">
        <v>236</v>
      </c>
      <c r="E315" s="269" t="s">
        <v>1</v>
      </c>
      <c r="F315" s="270" t="s">
        <v>642</v>
      </c>
      <c r="G315" s="267"/>
      <c r="H315" s="269" t="s">
        <v>1</v>
      </c>
      <c r="I315" s="271"/>
      <c r="J315" s="267"/>
      <c r="K315" s="267"/>
      <c r="L315" s="272"/>
      <c r="M315" s="273"/>
      <c r="N315" s="274"/>
      <c r="O315" s="274"/>
      <c r="P315" s="274"/>
      <c r="Q315" s="274"/>
      <c r="R315" s="274"/>
      <c r="S315" s="274"/>
      <c r="T315" s="27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76" t="s">
        <v>236</v>
      </c>
      <c r="AU315" s="276" t="s">
        <v>89</v>
      </c>
      <c r="AV315" s="13" t="s">
        <v>87</v>
      </c>
      <c r="AW315" s="13" t="s">
        <v>34</v>
      </c>
      <c r="AX315" s="13" t="s">
        <v>81</v>
      </c>
      <c r="AY315" s="276" t="s">
        <v>211</v>
      </c>
    </row>
    <row r="316" spans="1:51" s="14" customFormat="1" ht="12">
      <c r="A316" s="14"/>
      <c r="B316" s="277"/>
      <c r="C316" s="278"/>
      <c r="D316" s="268" t="s">
        <v>236</v>
      </c>
      <c r="E316" s="279" t="s">
        <v>1</v>
      </c>
      <c r="F316" s="280" t="s">
        <v>643</v>
      </c>
      <c r="G316" s="278"/>
      <c r="H316" s="281">
        <v>3.19</v>
      </c>
      <c r="I316" s="282"/>
      <c r="J316" s="278"/>
      <c r="K316" s="278"/>
      <c r="L316" s="283"/>
      <c r="M316" s="284"/>
      <c r="N316" s="285"/>
      <c r="O316" s="285"/>
      <c r="P316" s="285"/>
      <c r="Q316" s="285"/>
      <c r="R316" s="285"/>
      <c r="S316" s="285"/>
      <c r="T316" s="286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87" t="s">
        <v>236</v>
      </c>
      <c r="AU316" s="287" t="s">
        <v>89</v>
      </c>
      <c r="AV316" s="14" t="s">
        <v>89</v>
      </c>
      <c r="AW316" s="14" t="s">
        <v>34</v>
      </c>
      <c r="AX316" s="14" t="s">
        <v>81</v>
      </c>
      <c r="AY316" s="287" t="s">
        <v>211</v>
      </c>
    </row>
    <row r="317" spans="1:51" s="13" customFormat="1" ht="12">
      <c r="A317" s="13"/>
      <c r="B317" s="266"/>
      <c r="C317" s="267"/>
      <c r="D317" s="268" t="s">
        <v>236</v>
      </c>
      <c r="E317" s="269" t="s">
        <v>1</v>
      </c>
      <c r="F317" s="270" t="s">
        <v>644</v>
      </c>
      <c r="G317" s="267"/>
      <c r="H317" s="269" t="s">
        <v>1</v>
      </c>
      <c r="I317" s="271"/>
      <c r="J317" s="267"/>
      <c r="K317" s="267"/>
      <c r="L317" s="272"/>
      <c r="M317" s="273"/>
      <c r="N317" s="274"/>
      <c r="O317" s="274"/>
      <c r="P317" s="274"/>
      <c r="Q317" s="274"/>
      <c r="R317" s="274"/>
      <c r="S317" s="274"/>
      <c r="T317" s="275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76" t="s">
        <v>236</v>
      </c>
      <c r="AU317" s="276" t="s">
        <v>89</v>
      </c>
      <c r="AV317" s="13" t="s">
        <v>87</v>
      </c>
      <c r="AW317" s="13" t="s">
        <v>34</v>
      </c>
      <c r="AX317" s="13" t="s">
        <v>81</v>
      </c>
      <c r="AY317" s="276" t="s">
        <v>211</v>
      </c>
    </row>
    <row r="318" spans="1:51" s="14" customFormat="1" ht="12">
      <c r="A318" s="14"/>
      <c r="B318" s="277"/>
      <c r="C318" s="278"/>
      <c r="D318" s="268" t="s">
        <v>236</v>
      </c>
      <c r="E318" s="279" t="s">
        <v>1</v>
      </c>
      <c r="F318" s="280" t="s">
        <v>645</v>
      </c>
      <c r="G318" s="278"/>
      <c r="H318" s="281">
        <v>-92.361</v>
      </c>
      <c r="I318" s="282"/>
      <c r="J318" s="278"/>
      <c r="K318" s="278"/>
      <c r="L318" s="283"/>
      <c r="M318" s="284"/>
      <c r="N318" s="285"/>
      <c r="O318" s="285"/>
      <c r="P318" s="285"/>
      <c r="Q318" s="285"/>
      <c r="R318" s="285"/>
      <c r="S318" s="285"/>
      <c r="T318" s="286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87" t="s">
        <v>236</v>
      </c>
      <c r="AU318" s="287" t="s">
        <v>89</v>
      </c>
      <c r="AV318" s="14" t="s">
        <v>89</v>
      </c>
      <c r="AW318" s="14" t="s">
        <v>34</v>
      </c>
      <c r="AX318" s="14" t="s">
        <v>81</v>
      </c>
      <c r="AY318" s="287" t="s">
        <v>211</v>
      </c>
    </row>
    <row r="319" spans="1:51" s="14" customFormat="1" ht="12">
      <c r="A319" s="14"/>
      <c r="B319" s="277"/>
      <c r="C319" s="278"/>
      <c r="D319" s="268" t="s">
        <v>236</v>
      </c>
      <c r="E319" s="279" t="s">
        <v>1</v>
      </c>
      <c r="F319" s="280" t="s">
        <v>646</v>
      </c>
      <c r="G319" s="278"/>
      <c r="H319" s="281">
        <v>-12</v>
      </c>
      <c r="I319" s="282"/>
      <c r="J319" s="278"/>
      <c r="K319" s="278"/>
      <c r="L319" s="283"/>
      <c r="M319" s="284"/>
      <c r="N319" s="285"/>
      <c r="O319" s="285"/>
      <c r="P319" s="285"/>
      <c r="Q319" s="285"/>
      <c r="R319" s="285"/>
      <c r="S319" s="285"/>
      <c r="T319" s="286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87" t="s">
        <v>236</v>
      </c>
      <c r="AU319" s="287" t="s">
        <v>89</v>
      </c>
      <c r="AV319" s="14" t="s">
        <v>89</v>
      </c>
      <c r="AW319" s="14" t="s">
        <v>34</v>
      </c>
      <c r="AX319" s="14" t="s">
        <v>81</v>
      </c>
      <c r="AY319" s="287" t="s">
        <v>211</v>
      </c>
    </row>
    <row r="320" spans="1:51" s="16" customFormat="1" ht="12">
      <c r="A320" s="16"/>
      <c r="B320" s="306"/>
      <c r="C320" s="307"/>
      <c r="D320" s="268" t="s">
        <v>236</v>
      </c>
      <c r="E320" s="308" t="s">
        <v>351</v>
      </c>
      <c r="F320" s="309" t="s">
        <v>511</v>
      </c>
      <c r="G320" s="307"/>
      <c r="H320" s="310">
        <v>227.773</v>
      </c>
      <c r="I320" s="311"/>
      <c r="J320" s="307"/>
      <c r="K320" s="307"/>
      <c r="L320" s="312"/>
      <c r="M320" s="313"/>
      <c r="N320" s="314"/>
      <c r="O320" s="314"/>
      <c r="P320" s="314"/>
      <c r="Q320" s="314"/>
      <c r="R320" s="314"/>
      <c r="S320" s="314"/>
      <c r="T320" s="315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T320" s="316" t="s">
        <v>236</v>
      </c>
      <c r="AU320" s="316" t="s">
        <v>89</v>
      </c>
      <c r="AV320" s="16" t="s">
        <v>96</v>
      </c>
      <c r="AW320" s="16" t="s">
        <v>34</v>
      </c>
      <c r="AX320" s="16" t="s">
        <v>81</v>
      </c>
      <c r="AY320" s="316" t="s">
        <v>211</v>
      </c>
    </row>
    <row r="321" spans="1:51" s="13" customFormat="1" ht="12">
      <c r="A321" s="13"/>
      <c r="B321" s="266"/>
      <c r="C321" s="267"/>
      <c r="D321" s="268" t="s">
        <v>236</v>
      </c>
      <c r="E321" s="269" t="s">
        <v>1</v>
      </c>
      <c r="F321" s="270" t="s">
        <v>490</v>
      </c>
      <c r="G321" s="267"/>
      <c r="H321" s="269" t="s">
        <v>1</v>
      </c>
      <c r="I321" s="271"/>
      <c r="J321" s="267"/>
      <c r="K321" s="267"/>
      <c r="L321" s="272"/>
      <c r="M321" s="273"/>
      <c r="N321" s="274"/>
      <c r="O321" s="274"/>
      <c r="P321" s="274"/>
      <c r="Q321" s="274"/>
      <c r="R321" s="274"/>
      <c r="S321" s="274"/>
      <c r="T321" s="275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76" t="s">
        <v>236</v>
      </c>
      <c r="AU321" s="276" t="s">
        <v>89</v>
      </c>
      <c r="AV321" s="13" t="s">
        <v>87</v>
      </c>
      <c r="AW321" s="13" t="s">
        <v>34</v>
      </c>
      <c r="AX321" s="13" t="s">
        <v>81</v>
      </c>
      <c r="AY321" s="276" t="s">
        <v>211</v>
      </c>
    </row>
    <row r="322" spans="1:51" s="14" customFormat="1" ht="12">
      <c r="A322" s="14"/>
      <c r="B322" s="277"/>
      <c r="C322" s="278"/>
      <c r="D322" s="268" t="s">
        <v>236</v>
      </c>
      <c r="E322" s="279" t="s">
        <v>1</v>
      </c>
      <c r="F322" s="280" t="s">
        <v>647</v>
      </c>
      <c r="G322" s="278"/>
      <c r="H322" s="281">
        <v>165.24</v>
      </c>
      <c r="I322" s="282"/>
      <c r="J322" s="278"/>
      <c r="K322" s="278"/>
      <c r="L322" s="283"/>
      <c r="M322" s="284"/>
      <c r="N322" s="285"/>
      <c r="O322" s="285"/>
      <c r="P322" s="285"/>
      <c r="Q322" s="285"/>
      <c r="R322" s="285"/>
      <c r="S322" s="285"/>
      <c r="T322" s="286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87" t="s">
        <v>236</v>
      </c>
      <c r="AU322" s="287" t="s">
        <v>89</v>
      </c>
      <c r="AV322" s="14" t="s">
        <v>89</v>
      </c>
      <c r="AW322" s="14" t="s">
        <v>34</v>
      </c>
      <c r="AX322" s="14" t="s">
        <v>81</v>
      </c>
      <c r="AY322" s="287" t="s">
        <v>211</v>
      </c>
    </row>
    <row r="323" spans="1:51" s="14" customFormat="1" ht="12">
      <c r="A323" s="14"/>
      <c r="B323" s="277"/>
      <c r="C323" s="278"/>
      <c r="D323" s="268" t="s">
        <v>236</v>
      </c>
      <c r="E323" s="279" t="s">
        <v>1</v>
      </c>
      <c r="F323" s="280" t="s">
        <v>648</v>
      </c>
      <c r="G323" s="278"/>
      <c r="H323" s="281">
        <v>-62.73</v>
      </c>
      <c r="I323" s="282"/>
      <c r="J323" s="278"/>
      <c r="K323" s="278"/>
      <c r="L323" s="283"/>
      <c r="M323" s="284"/>
      <c r="N323" s="285"/>
      <c r="O323" s="285"/>
      <c r="P323" s="285"/>
      <c r="Q323" s="285"/>
      <c r="R323" s="285"/>
      <c r="S323" s="285"/>
      <c r="T323" s="286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87" t="s">
        <v>236</v>
      </c>
      <c r="AU323" s="287" t="s">
        <v>89</v>
      </c>
      <c r="AV323" s="14" t="s">
        <v>89</v>
      </c>
      <c r="AW323" s="14" t="s">
        <v>34</v>
      </c>
      <c r="AX323" s="14" t="s">
        <v>81</v>
      </c>
      <c r="AY323" s="287" t="s">
        <v>211</v>
      </c>
    </row>
    <row r="324" spans="1:51" s="16" customFormat="1" ht="12">
      <c r="A324" s="16"/>
      <c r="B324" s="306"/>
      <c r="C324" s="307"/>
      <c r="D324" s="268" t="s">
        <v>236</v>
      </c>
      <c r="E324" s="308" t="s">
        <v>354</v>
      </c>
      <c r="F324" s="309" t="s">
        <v>511</v>
      </c>
      <c r="G324" s="307"/>
      <c r="H324" s="310">
        <v>102.51</v>
      </c>
      <c r="I324" s="311"/>
      <c r="J324" s="307"/>
      <c r="K324" s="307"/>
      <c r="L324" s="312"/>
      <c r="M324" s="313"/>
      <c r="N324" s="314"/>
      <c r="O324" s="314"/>
      <c r="P324" s="314"/>
      <c r="Q324" s="314"/>
      <c r="R324" s="314"/>
      <c r="S324" s="314"/>
      <c r="T324" s="315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T324" s="316" t="s">
        <v>236</v>
      </c>
      <c r="AU324" s="316" t="s">
        <v>89</v>
      </c>
      <c r="AV324" s="16" t="s">
        <v>96</v>
      </c>
      <c r="AW324" s="16" t="s">
        <v>34</v>
      </c>
      <c r="AX324" s="16" t="s">
        <v>81</v>
      </c>
      <c r="AY324" s="316" t="s">
        <v>211</v>
      </c>
    </row>
    <row r="325" spans="1:51" s="15" customFormat="1" ht="12">
      <c r="A325" s="15"/>
      <c r="B325" s="295"/>
      <c r="C325" s="296"/>
      <c r="D325" s="268" t="s">
        <v>236</v>
      </c>
      <c r="E325" s="297" t="s">
        <v>1</v>
      </c>
      <c r="F325" s="298" t="s">
        <v>438</v>
      </c>
      <c r="G325" s="296"/>
      <c r="H325" s="299">
        <v>330.283</v>
      </c>
      <c r="I325" s="300"/>
      <c r="J325" s="296"/>
      <c r="K325" s="296"/>
      <c r="L325" s="301"/>
      <c r="M325" s="302"/>
      <c r="N325" s="303"/>
      <c r="O325" s="303"/>
      <c r="P325" s="303"/>
      <c r="Q325" s="303"/>
      <c r="R325" s="303"/>
      <c r="S325" s="303"/>
      <c r="T325" s="304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305" t="s">
        <v>236</v>
      </c>
      <c r="AU325" s="305" t="s">
        <v>89</v>
      </c>
      <c r="AV325" s="15" t="s">
        <v>100</v>
      </c>
      <c r="AW325" s="15" t="s">
        <v>34</v>
      </c>
      <c r="AX325" s="15" t="s">
        <v>87</v>
      </c>
      <c r="AY325" s="305" t="s">
        <v>211</v>
      </c>
    </row>
    <row r="326" spans="1:65" s="2" customFormat="1" ht="44.25" customHeight="1">
      <c r="A326" s="41"/>
      <c r="B326" s="42"/>
      <c r="C326" s="253" t="s">
        <v>649</v>
      </c>
      <c r="D326" s="253" t="s">
        <v>214</v>
      </c>
      <c r="E326" s="254" t="s">
        <v>650</v>
      </c>
      <c r="F326" s="255" t="s">
        <v>651</v>
      </c>
      <c r="G326" s="256" t="s">
        <v>269</v>
      </c>
      <c r="H326" s="257">
        <v>422.399</v>
      </c>
      <c r="I326" s="258"/>
      <c r="J326" s="259">
        <f>ROUND(I326*H326,2)</f>
        <v>0</v>
      </c>
      <c r="K326" s="260"/>
      <c r="L326" s="44"/>
      <c r="M326" s="261" t="s">
        <v>1</v>
      </c>
      <c r="N326" s="262" t="s">
        <v>46</v>
      </c>
      <c r="O326" s="94"/>
      <c r="P326" s="263">
        <f>O326*H326</f>
        <v>0</v>
      </c>
      <c r="Q326" s="263">
        <v>0.27173</v>
      </c>
      <c r="R326" s="263">
        <f>Q326*H326</f>
        <v>114.77848027000002</v>
      </c>
      <c r="S326" s="263">
        <v>0</v>
      </c>
      <c r="T326" s="264">
        <f>S326*H326</f>
        <v>0</v>
      </c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R326" s="265" t="s">
        <v>100</v>
      </c>
      <c r="AT326" s="265" t="s">
        <v>214</v>
      </c>
      <c r="AU326" s="265" t="s">
        <v>89</v>
      </c>
      <c r="AY326" s="18" t="s">
        <v>211</v>
      </c>
      <c r="BE326" s="155">
        <f>IF(N326="základní",J326,0)</f>
        <v>0</v>
      </c>
      <c r="BF326" s="155">
        <f>IF(N326="snížená",J326,0)</f>
        <v>0</v>
      </c>
      <c r="BG326" s="155">
        <f>IF(N326="zákl. přenesená",J326,0)</f>
        <v>0</v>
      </c>
      <c r="BH326" s="155">
        <f>IF(N326="sníž. přenesená",J326,0)</f>
        <v>0</v>
      </c>
      <c r="BI326" s="155">
        <f>IF(N326="nulová",J326,0)</f>
        <v>0</v>
      </c>
      <c r="BJ326" s="18" t="s">
        <v>87</v>
      </c>
      <c r="BK326" s="155">
        <f>ROUND(I326*H326,2)</f>
        <v>0</v>
      </c>
      <c r="BL326" s="18" t="s">
        <v>100</v>
      </c>
      <c r="BM326" s="265" t="s">
        <v>652</v>
      </c>
    </row>
    <row r="327" spans="1:51" s="13" customFormat="1" ht="12">
      <c r="A327" s="13"/>
      <c r="B327" s="266"/>
      <c r="C327" s="267"/>
      <c r="D327" s="268" t="s">
        <v>236</v>
      </c>
      <c r="E327" s="269" t="s">
        <v>1</v>
      </c>
      <c r="F327" s="270" t="s">
        <v>653</v>
      </c>
      <c r="G327" s="267"/>
      <c r="H327" s="269" t="s">
        <v>1</v>
      </c>
      <c r="I327" s="271"/>
      <c r="J327" s="267"/>
      <c r="K327" s="267"/>
      <c r="L327" s="272"/>
      <c r="M327" s="273"/>
      <c r="N327" s="274"/>
      <c r="O327" s="274"/>
      <c r="P327" s="274"/>
      <c r="Q327" s="274"/>
      <c r="R327" s="274"/>
      <c r="S327" s="274"/>
      <c r="T327" s="27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76" t="s">
        <v>236</v>
      </c>
      <c r="AU327" s="276" t="s">
        <v>89</v>
      </c>
      <c r="AV327" s="13" t="s">
        <v>87</v>
      </c>
      <c r="AW327" s="13" t="s">
        <v>34</v>
      </c>
      <c r="AX327" s="13" t="s">
        <v>81</v>
      </c>
      <c r="AY327" s="276" t="s">
        <v>211</v>
      </c>
    </row>
    <row r="328" spans="1:51" s="14" customFormat="1" ht="12">
      <c r="A328" s="14"/>
      <c r="B328" s="277"/>
      <c r="C328" s="278"/>
      <c r="D328" s="268" t="s">
        <v>236</v>
      </c>
      <c r="E328" s="279" t="s">
        <v>1</v>
      </c>
      <c r="F328" s="280" t="s">
        <v>654</v>
      </c>
      <c r="G328" s="278"/>
      <c r="H328" s="281">
        <v>29.344</v>
      </c>
      <c r="I328" s="282"/>
      <c r="J328" s="278"/>
      <c r="K328" s="278"/>
      <c r="L328" s="283"/>
      <c r="M328" s="284"/>
      <c r="N328" s="285"/>
      <c r="O328" s="285"/>
      <c r="P328" s="285"/>
      <c r="Q328" s="285"/>
      <c r="R328" s="285"/>
      <c r="S328" s="285"/>
      <c r="T328" s="286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87" t="s">
        <v>236</v>
      </c>
      <c r="AU328" s="287" t="s">
        <v>89</v>
      </c>
      <c r="AV328" s="14" t="s">
        <v>89</v>
      </c>
      <c r="AW328" s="14" t="s">
        <v>34</v>
      </c>
      <c r="AX328" s="14" t="s">
        <v>81</v>
      </c>
      <c r="AY328" s="287" t="s">
        <v>211</v>
      </c>
    </row>
    <row r="329" spans="1:51" s="13" customFormat="1" ht="12">
      <c r="A329" s="13"/>
      <c r="B329" s="266"/>
      <c r="C329" s="267"/>
      <c r="D329" s="268" t="s">
        <v>236</v>
      </c>
      <c r="E329" s="269" t="s">
        <v>1</v>
      </c>
      <c r="F329" s="270" t="s">
        <v>655</v>
      </c>
      <c r="G329" s="267"/>
      <c r="H329" s="269" t="s">
        <v>1</v>
      </c>
      <c r="I329" s="271"/>
      <c r="J329" s="267"/>
      <c r="K329" s="267"/>
      <c r="L329" s="272"/>
      <c r="M329" s="273"/>
      <c r="N329" s="274"/>
      <c r="O329" s="274"/>
      <c r="P329" s="274"/>
      <c r="Q329" s="274"/>
      <c r="R329" s="274"/>
      <c r="S329" s="274"/>
      <c r="T329" s="27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76" t="s">
        <v>236</v>
      </c>
      <c r="AU329" s="276" t="s">
        <v>89</v>
      </c>
      <c r="AV329" s="13" t="s">
        <v>87</v>
      </c>
      <c r="AW329" s="13" t="s">
        <v>34</v>
      </c>
      <c r="AX329" s="13" t="s">
        <v>81</v>
      </c>
      <c r="AY329" s="276" t="s">
        <v>211</v>
      </c>
    </row>
    <row r="330" spans="1:51" s="14" customFormat="1" ht="12">
      <c r="A330" s="14"/>
      <c r="B330" s="277"/>
      <c r="C330" s="278"/>
      <c r="D330" s="268" t="s">
        <v>236</v>
      </c>
      <c r="E330" s="279" t="s">
        <v>1</v>
      </c>
      <c r="F330" s="280" t="s">
        <v>656</v>
      </c>
      <c r="G330" s="278"/>
      <c r="H330" s="281">
        <v>8.55</v>
      </c>
      <c r="I330" s="282"/>
      <c r="J330" s="278"/>
      <c r="K330" s="278"/>
      <c r="L330" s="283"/>
      <c r="M330" s="284"/>
      <c r="N330" s="285"/>
      <c r="O330" s="285"/>
      <c r="P330" s="285"/>
      <c r="Q330" s="285"/>
      <c r="R330" s="285"/>
      <c r="S330" s="285"/>
      <c r="T330" s="286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87" t="s">
        <v>236</v>
      </c>
      <c r="AU330" s="287" t="s">
        <v>89</v>
      </c>
      <c r="AV330" s="14" t="s">
        <v>89</v>
      </c>
      <c r="AW330" s="14" t="s">
        <v>34</v>
      </c>
      <c r="AX330" s="14" t="s">
        <v>81</v>
      </c>
      <c r="AY330" s="287" t="s">
        <v>211</v>
      </c>
    </row>
    <row r="331" spans="1:51" s="14" customFormat="1" ht="12">
      <c r="A331" s="14"/>
      <c r="B331" s="277"/>
      <c r="C331" s="278"/>
      <c r="D331" s="268" t="s">
        <v>236</v>
      </c>
      <c r="E331" s="279" t="s">
        <v>1</v>
      </c>
      <c r="F331" s="280" t="s">
        <v>657</v>
      </c>
      <c r="G331" s="278"/>
      <c r="H331" s="281">
        <v>5.625</v>
      </c>
      <c r="I331" s="282"/>
      <c r="J331" s="278"/>
      <c r="K331" s="278"/>
      <c r="L331" s="283"/>
      <c r="M331" s="284"/>
      <c r="N331" s="285"/>
      <c r="O331" s="285"/>
      <c r="P331" s="285"/>
      <c r="Q331" s="285"/>
      <c r="R331" s="285"/>
      <c r="S331" s="285"/>
      <c r="T331" s="286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87" t="s">
        <v>236</v>
      </c>
      <c r="AU331" s="287" t="s">
        <v>89</v>
      </c>
      <c r="AV331" s="14" t="s">
        <v>89</v>
      </c>
      <c r="AW331" s="14" t="s">
        <v>34</v>
      </c>
      <c r="AX331" s="14" t="s">
        <v>81</v>
      </c>
      <c r="AY331" s="287" t="s">
        <v>211</v>
      </c>
    </row>
    <row r="332" spans="1:51" s="14" customFormat="1" ht="12">
      <c r="A332" s="14"/>
      <c r="B332" s="277"/>
      <c r="C332" s="278"/>
      <c r="D332" s="268" t="s">
        <v>236</v>
      </c>
      <c r="E332" s="279" t="s">
        <v>1</v>
      </c>
      <c r="F332" s="280" t="s">
        <v>658</v>
      </c>
      <c r="G332" s="278"/>
      <c r="H332" s="281">
        <v>5</v>
      </c>
      <c r="I332" s="282"/>
      <c r="J332" s="278"/>
      <c r="K332" s="278"/>
      <c r="L332" s="283"/>
      <c r="M332" s="284"/>
      <c r="N332" s="285"/>
      <c r="O332" s="285"/>
      <c r="P332" s="285"/>
      <c r="Q332" s="285"/>
      <c r="R332" s="285"/>
      <c r="S332" s="285"/>
      <c r="T332" s="286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87" t="s">
        <v>236</v>
      </c>
      <c r="AU332" s="287" t="s">
        <v>89</v>
      </c>
      <c r="AV332" s="14" t="s">
        <v>89</v>
      </c>
      <c r="AW332" s="14" t="s">
        <v>34</v>
      </c>
      <c r="AX332" s="14" t="s">
        <v>81</v>
      </c>
      <c r="AY332" s="287" t="s">
        <v>211</v>
      </c>
    </row>
    <row r="333" spans="1:51" s="13" customFormat="1" ht="12">
      <c r="A333" s="13"/>
      <c r="B333" s="266"/>
      <c r="C333" s="267"/>
      <c r="D333" s="268" t="s">
        <v>236</v>
      </c>
      <c r="E333" s="269" t="s">
        <v>1</v>
      </c>
      <c r="F333" s="270" t="s">
        <v>638</v>
      </c>
      <c r="G333" s="267"/>
      <c r="H333" s="269" t="s">
        <v>1</v>
      </c>
      <c r="I333" s="271"/>
      <c r="J333" s="267"/>
      <c r="K333" s="267"/>
      <c r="L333" s="272"/>
      <c r="M333" s="273"/>
      <c r="N333" s="274"/>
      <c r="O333" s="274"/>
      <c r="P333" s="274"/>
      <c r="Q333" s="274"/>
      <c r="R333" s="274"/>
      <c r="S333" s="274"/>
      <c r="T333" s="275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76" t="s">
        <v>236</v>
      </c>
      <c r="AU333" s="276" t="s">
        <v>89</v>
      </c>
      <c r="AV333" s="13" t="s">
        <v>87</v>
      </c>
      <c r="AW333" s="13" t="s">
        <v>34</v>
      </c>
      <c r="AX333" s="13" t="s">
        <v>81</v>
      </c>
      <c r="AY333" s="276" t="s">
        <v>211</v>
      </c>
    </row>
    <row r="334" spans="1:51" s="14" customFormat="1" ht="12">
      <c r="A334" s="14"/>
      <c r="B334" s="277"/>
      <c r="C334" s="278"/>
      <c r="D334" s="268" t="s">
        <v>236</v>
      </c>
      <c r="E334" s="279" t="s">
        <v>1</v>
      </c>
      <c r="F334" s="280" t="s">
        <v>659</v>
      </c>
      <c r="G334" s="278"/>
      <c r="H334" s="281">
        <v>137.4</v>
      </c>
      <c r="I334" s="282"/>
      <c r="J334" s="278"/>
      <c r="K334" s="278"/>
      <c r="L334" s="283"/>
      <c r="M334" s="284"/>
      <c r="N334" s="285"/>
      <c r="O334" s="285"/>
      <c r="P334" s="285"/>
      <c r="Q334" s="285"/>
      <c r="R334" s="285"/>
      <c r="S334" s="285"/>
      <c r="T334" s="286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87" t="s">
        <v>236</v>
      </c>
      <c r="AU334" s="287" t="s">
        <v>89</v>
      </c>
      <c r="AV334" s="14" t="s">
        <v>89</v>
      </c>
      <c r="AW334" s="14" t="s">
        <v>34</v>
      </c>
      <c r="AX334" s="14" t="s">
        <v>81</v>
      </c>
      <c r="AY334" s="287" t="s">
        <v>211</v>
      </c>
    </row>
    <row r="335" spans="1:51" s="14" customFormat="1" ht="12">
      <c r="A335" s="14"/>
      <c r="B335" s="277"/>
      <c r="C335" s="278"/>
      <c r="D335" s="268" t="s">
        <v>236</v>
      </c>
      <c r="E335" s="279" t="s">
        <v>1</v>
      </c>
      <c r="F335" s="280" t="s">
        <v>660</v>
      </c>
      <c r="G335" s="278"/>
      <c r="H335" s="281">
        <v>-16.72</v>
      </c>
      <c r="I335" s="282"/>
      <c r="J335" s="278"/>
      <c r="K335" s="278"/>
      <c r="L335" s="283"/>
      <c r="M335" s="284"/>
      <c r="N335" s="285"/>
      <c r="O335" s="285"/>
      <c r="P335" s="285"/>
      <c r="Q335" s="285"/>
      <c r="R335" s="285"/>
      <c r="S335" s="285"/>
      <c r="T335" s="286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87" t="s">
        <v>236</v>
      </c>
      <c r="AU335" s="287" t="s">
        <v>89</v>
      </c>
      <c r="AV335" s="14" t="s">
        <v>89</v>
      </c>
      <c r="AW335" s="14" t="s">
        <v>34</v>
      </c>
      <c r="AX335" s="14" t="s">
        <v>81</v>
      </c>
      <c r="AY335" s="287" t="s">
        <v>211</v>
      </c>
    </row>
    <row r="336" spans="1:51" s="13" customFormat="1" ht="12">
      <c r="A336" s="13"/>
      <c r="B336" s="266"/>
      <c r="C336" s="267"/>
      <c r="D336" s="268" t="s">
        <v>236</v>
      </c>
      <c r="E336" s="269" t="s">
        <v>1</v>
      </c>
      <c r="F336" s="270" t="s">
        <v>640</v>
      </c>
      <c r="G336" s="267"/>
      <c r="H336" s="269" t="s">
        <v>1</v>
      </c>
      <c r="I336" s="271"/>
      <c r="J336" s="267"/>
      <c r="K336" s="267"/>
      <c r="L336" s="272"/>
      <c r="M336" s="273"/>
      <c r="N336" s="274"/>
      <c r="O336" s="274"/>
      <c r="P336" s="274"/>
      <c r="Q336" s="274"/>
      <c r="R336" s="274"/>
      <c r="S336" s="274"/>
      <c r="T336" s="275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76" t="s">
        <v>236</v>
      </c>
      <c r="AU336" s="276" t="s">
        <v>89</v>
      </c>
      <c r="AV336" s="13" t="s">
        <v>87</v>
      </c>
      <c r="AW336" s="13" t="s">
        <v>34</v>
      </c>
      <c r="AX336" s="13" t="s">
        <v>81</v>
      </c>
      <c r="AY336" s="276" t="s">
        <v>211</v>
      </c>
    </row>
    <row r="337" spans="1:51" s="14" customFormat="1" ht="12">
      <c r="A337" s="14"/>
      <c r="B337" s="277"/>
      <c r="C337" s="278"/>
      <c r="D337" s="268" t="s">
        <v>236</v>
      </c>
      <c r="E337" s="279" t="s">
        <v>1</v>
      </c>
      <c r="F337" s="280" t="s">
        <v>661</v>
      </c>
      <c r="G337" s="278"/>
      <c r="H337" s="281">
        <v>146.888</v>
      </c>
      <c r="I337" s="282"/>
      <c r="J337" s="278"/>
      <c r="K337" s="278"/>
      <c r="L337" s="283"/>
      <c r="M337" s="284"/>
      <c r="N337" s="285"/>
      <c r="O337" s="285"/>
      <c r="P337" s="285"/>
      <c r="Q337" s="285"/>
      <c r="R337" s="285"/>
      <c r="S337" s="285"/>
      <c r="T337" s="286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87" t="s">
        <v>236</v>
      </c>
      <c r="AU337" s="287" t="s">
        <v>89</v>
      </c>
      <c r="AV337" s="14" t="s">
        <v>89</v>
      </c>
      <c r="AW337" s="14" t="s">
        <v>34</v>
      </c>
      <c r="AX337" s="14" t="s">
        <v>81</v>
      </c>
      <c r="AY337" s="287" t="s">
        <v>211</v>
      </c>
    </row>
    <row r="338" spans="1:51" s="14" customFormat="1" ht="12">
      <c r="A338" s="14"/>
      <c r="B338" s="277"/>
      <c r="C338" s="278"/>
      <c r="D338" s="268" t="s">
        <v>236</v>
      </c>
      <c r="E338" s="279" t="s">
        <v>1</v>
      </c>
      <c r="F338" s="280" t="s">
        <v>662</v>
      </c>
      <c r="G338" s="278"/>
      <c r="H338" s="281">
        <v>-14.74</v>
      </c>
      <c r="I338" s="282"/>
      <c r="J338" s="278"/>
      <c r="K338" s="278"/>
      <c r="L338" s="283"/>
      <c r="M338" s="284"/>
      <c r="N338" s="285"/>
      <c r="O338" s="285"/>
      <c r="P338" s="285"/>
      <c r="Q338" s="285"/>
      <c r="R338" s="285"/>
      <c r="S338" s="285"/>
      <c r="T338" s="286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87" t="s">
        <v>236</v>
      </c>
      <c r="AU338" s="287" t="s">
        <v>89</v>
      </c>
      <c r="AV338" s="14" t="s">
        <v>89</v>
      </c>
      <c r="AW338" s="14" t="s">
        <v>34</v>
      </c>
      <c r="AX338" s="14" t="s">
        <v>81</v>
      </c>
      <c r="AY338" s="287" t="s">
        <v>211</v>
      </c>
    </row>
    <row r="339" spans="1:51" s="13" customFormat="1" ht="12">
      <c r="A339" s="13"/>
      <c r="B339" s="266"/>
      <c r="C339" s="267"/>
      <c r="D339" s="268" t="s">
        <v>236</v>
      </c>
      <c r="E339" s="269" t="s">
        <v>1</v>
      </c>
      <c r="F339" s="270" t="s">
        <v>663</v>
      </c>
      <c r="G339" s="267"/>
      <c r="H339" s="269" t="s">
        <v>1</v>
      </c>
      <c r="I339" s="271"/>
      <c r="J339" s="267"/>
      <c r="K339" s="267"/>
      <c r="L339" s="272"/>
      <c r="M339" s="273"/>
      <c r="N339" s="274"/>
      <c r="O339" s="274"/>
      <c r="P339" s="274"/>
      <c r="Q339" s="274"/>
      <c r="R339" s="274"/>
      <c r="S339" s="274"/>
      <c r="T339" s="275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76" t="s">
        <v>236</v>
      </c>
      <c r="AU339" s="276" t="s">
        <v>89</v>
      </c>
      <c r="AV339" s="13" t="s">
        <v>87</v>
      </c>
      <c r="AW339" s="13" t="s">
        <v>34</v>
      </c>
      <c r="AX339" s="13" t="s">
        <v>81</v>
      </c>
      <c r="AY339" s="276" t="s">
        <v>211</v>
      </c>
    </row>
    <row r="340" spans="1:51" s="14" customFormat="1" ht="12">
      <c r="A340" s="14"/>
      <c r="B340" s="277"/>
      <c r="C340" s="278"/>
      <c r="D340" s="268" t="s">
        <v>236</v>
      </c>
      <c r="E340" s="279" t="s">
        <v>1</v>
      </c>
      <c r="F340" s="280" t="s">
        <v>664</v>
      </c>
      <c r="G340" s="278"/>
      <c r="H340" s="281">
        <v>91.152</v>
      </c>
      <c r="I340" s="282"/>
      <c r="J340" s="278"/>
      <c r="K340" s="278"/>
      <c r="L340" s="283"/>
      <c r="M340" s="284"/>
      <c r="N340" s="285"/>
      <c r="O340" s="285"/>
      <c r="P340" s="285"/>
      <c r="Q340" s="285"/>
      <c r="R340" s="285"/>
      <c r="S340" s="285"/>
      <c r="T340" s="286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87" t="s">
        <v>236</v>
      </c>
      <c r="AU340" s="287" t="s">
        <v>89</v>
      </c>
      <c r="AV340" s="14" t="s">
        <v>89</v>
      </c>
      <c r="AW340" s="14" t="s">
        <v>34</v>
      </c>
      <c r="AX340" s="14" t="s">
        <v>81</v>
      </c>
      <c r="AY340" s="287" t="s">
        <v>211</v>
      </c>
    </row>
    <row r="341" spans="1:51" s="14" customFormat="1" ht="12">
      <c r="A341" s="14"/>
      <c r="B341" s="277"/>
      <c r="C341" s="278"/>
      <c r="D341" s="268" t="s">
        <v>236</v>
      </c>
      <c r="E341" s="279" t="s">
        <v>1</v>
      </c>
      <c r="F341" s="280" t="s">
        <v>665</v>
      </c>
      <c r="G341" s="278"/>
      <c r="H341" s="281">
        <v>-9.9</v>
      </c>
      <c r="I341" s="282"/>
      <c r="J341" s="278"/>
      <c r="K341" s="278"/>
      <c r="L341" s="283"/>
      <c r="M341" s="284"/>
      <c r="N341" s="285"/>
      <c r="O341" s="285"/>
      <c r="P341" s="285"/>
      <c r="Q341" s="285"/>
      <c r="R341" s="285"/>
      <c r="S341" s="285"/>
      <c r="T341" s="286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87" t="s">
        <v>236</v>
      </c>
      <c r="AU341" s="287" t="s">
        <v>89</v>
      </c>
      <c r="AV341" s="14" t="s">
        <v>89</v>
      </c>
      <c r="AW341" s="14" t="s">
        <v>34</v>
      </c>
      <c r="AX341" s="14" t="s">
        <v>81</v>
      </c>
      <c r="AY341" s="287" t="s">
        <v>211</v>
      </c>
    </row>
    <row r="342" spans="1:51" s="13" customFormat="1" ht="12">
      <c r="A342" s="13"/>
      <c r="B342" s="266"/>
      <c r="C342" s="267"/>
      <c r="D342" s="268" t="s">
        <v>236</v>
      </c>
      <c r="E342" s="269" t="s">
        <v>1</v>
      </c>
      <c r="F342" s="270" t="s">
        <v>666</v>
      </c>
      <c r="G342" s="267"/>
      <c r="H342" s="269" t="s">
        <v>1</v>
      </c>
      <c r="I342" s="271"/>
      <c r="J342" s="267"/>
      <c r="K342" s="267"/>
      <c r="L342" s="272"/>
      <c r="M342" s="273"/>
      <c r="N342" s="274"/>
      <c r="O342" s="274"/>
      <c r="P342" s="274"/>
      <c r="Q342" s="274"/>
      <c r="R342" s="274"/>
      <c r="S342" s="274"/>
      <c r="T342" s="275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76" t="s">
        <v>236</v>
      </c>
      <c r="AU342" s="276" t="s">
        <v>89</v>
      </c>
      <c r="AV342" s="13" t="s">
        <v>87</v>
      </c>
      <c r="AW342" s="13" t="s">
        <v>34</v>
      </c>
      <c r="AX342" s="13" t="s">
        <v>81</v>
      </c>
      <c r="AY342" s="276" t="s">
        <v>211</v>
      </c>
    </row>
    <row r="343" spans="1:51" s="14" customFormat="1" ht="12">
      <c r="A343" s="14"/>
      <c r="B343" s="277"/>
      <c r="C343" s="278"/>
      <c r="D343" s="268" t="s">
        <v>236</v>
      </c>
      <c r="E343" s="279" t="s">
        <v>1</v>
      </c>
      <c r="F343" s="280" t="s">
        <v>667</v>
      </c>
      <c r="G343" s="278"/>
      <c r="H343" s="281">
        <v>43.32</v>
      </c>
      <c r="I343" s="282"/>
      <c r="J343" s="278"/>
      <c r="K343" s="278"/>
      <c r="L343" s="283"/>
      <c r="M343" s="284"/>
      <c r="N343" s="285"/>
      <c r="O343" s="285"/>
      <c r="P343" s="285"/>
      <c r="Q343" s="285"/>
      <c r="R343" s="285"/>
      <c r="S343" s="285"/>
      <c r="T343" s="286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87" t="s">
        <v>236</v>
      </c>
      <c r="AU343" s="287" t="s">
        <v>89</v>
      </c>
      <c r="AV343" s="14" t="s">
        <v>89</v>
      </c>
      <c r="AW343" s="14" t="s">
        <v>34</v>
      </c>
      <c r="AX343" s="14" t="s">
        <v>81</v>
      </c>
      <c r="AY343" s="287" t="s">
        <v>211</v>
      </c>
    </row>
    <row r="344" spans="1:51" s="14" customFormat="1" ht="12">
      <c r="A344" s="14"/>
      <c r="B344" s="277"/>
      <c r="C344" s="278"/>
      <c r="D344" s="268" t="s">
        <v>236</v>
      </c>
      <c r="E344" s="279" t="s">
        <v>1</v>
      </c>
      <c r="F344" s="280" t="s">
        <v>668</v>
      </c>
      <c r="G344" s="278"/>
      <c r="H344" s="281">
        <v>-3.52</v>
      </c>
      <c r="I344" s="282"/>
      <c r="J344" s="278"/>
      <c r="K344" s="278"/>
      <c r="L344" s="283"/>
      <c r="M344" s="284"/>
      <c r="N344" s="285"/>
      <c r="O344" s="285"/>
      <c r="P344" s="285"/>
      <c r="Q344" s="285"/>
      <c r="R344" s="285"/>
      <c r="S344" s="285"/>
      <c r="T344" s="286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87" t="s">
        <v>236</v>
      </c>
      <c r="AU344" s="287" t="s">
        <v>89</v>
      </c>
      <c r="AV344" s="14" t="s">
        <v>89</v>
      </c>
      <c r="AW344" s="14" t="s">
        <v>34</v>
      </c>
      <c r="AX344" s="14" t="s">
        <v>81</v>
      </c>
      <c r="AY344" s="287" t="s">
        <v>211</v>
      </c>
    </row>
    <row r="345" spans="1:51" s="15" customFormat="1" ht="12">
      <c r="A345" s="15"/>
      <c r="B345" s="295"/>
      <c r="C345" s="296"/>
      <c r="D345" s="268" t="s">
        <v>236</v>
      </c>
      <c r="E345" s="297" t="s">
        <v>324</v>
      </c>
      <c r="F345" s="298" t="s">
        <v>438</v>
      </c>
      <c r="G345" s="296"/>
      <c r="H345" s="299">
        <v>422.399</v>
      </c>
      <c r="I345" s="300"/>
      <c r="J345" s="296"/>
      <c r="K345" s="296"/>
      <c r="L345" s="301"/>
      <c r="M345" s="302"/>
      <c r="N345" s="303"/>
      <c r="O345" s="303"/>
      <c r="P345" s="303"/>
      <c r="Q345" s="303"/>
      <c r="R345" s="303"/>
      <c r="S345" s="303"/>
      <c r="T345" s="304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305" t="s">
        <v>236</v>
      </c>
      <c r="AU345" s="305" t="s">
        <v>89</v>
      </c>
      <c r="AV345" s="15" t="s">
        <v>100</v>
      </c>
      <c r="AW345" s="15" t="s">
        <v>34</v>
      </c>
      <c r="AX345" s="15" t="s">
        <v>87</v>
      </c>
      <c r="AY345" s="305" t="s">
        <v>211</v>
      </c>
    </row>
    <row r="346" spans="1:65" s="2" customFormat="1" ht="16.5" customHeight="1">
      <c r="A346" s="41"/>
      <c r="B346" s="42"/>
      <c r="C346" s="253" t="s">
        <v>669</v>
      </c>
      <c r="D346" s="253" t="s">
        <v>214</v>
      </c>
      <c r="E346" s="254" t="s">
        <v>670</v>
      </c>
      <c r="F346" s="255" t="s">
        <v>671</v>
      </c>
      <c r="G346" s="256" t="s">
        <v>332</v>
      </c>
      <c r="H346" s="257">
        <v>45.615</v>
      </c>
      <c r="I346" s="258"/>
      <c r="J346" s="259">
        <f>ROUND(I346*H346,2)</f>
        <v>0</v>
      </c>
      <c r="K346" s="260"/>
      <c r="L346" s="44"/>
      <c r="M346" s="261" t="s">
        <v>1</v>
      </c>
      <c r="N346" s="262" t="s">
        <v>46</v>
      </c>
      <c r="O346" s="94"/>
      <c r="P346" s="263">
        <f>O346*H346</f>
        <v>0</v>
      </c>
      <c r="Q346" s="263">
        <v>2.45329</v>
      </c>
      <c r="R346" s="263">
        <f>Q346*H346</f>
        <v>111.90682335000001</v>
      </c>
      <c r="S346" s="263">
        <v>0</v>
      </c>
      <c r="T346" s="264">
        <f>S346*H346</f>
        <v>0</v>
      </c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R346" s="265" t="s">
        <v>100</v>
      </c>
      <c r="AT346" s="265" t="s">
        <v>214</v>
      </c>
      <c r="AU346" s="265" t="s">
        <v>89</v>
      </c>
      <c r="AY346" s="18" t="s">
        <v>211</v>
      </c>
      <c r="BE346" s="155">
        <f>IF(N346="základní",J346,0)</f>
        <v>0</v>
      </c>
      <c r="BF346" s="155">
        <f>IF(N346="snížená",J346,0)</f>
        <v>0</v>
      </c>
      <c r="BG346" s="155">
        <f>IF(N346="zákl. přenesená",J346,0)</f>
        <v>0</v>
      </c>
      <c r="BH346" s="155">
        <f>IF(N346="sníž. přenesená",J346,0)</f>
        <v>0</v>
      </c>
      <c r="BI346" s="155">
        <f>IF(N346="nulová",J346,0)</f>
        <v>0</v>
      </c>
      <c r="BJ346" s="18" t="s">
        <v>87</v>
      </c>
      <c r="BK346" s="155">
        <f>ROUND(I346*H346,2)</f>
        <v>0</v>
      </c>
      <c r="BL346" s="18" t="s">
        <v>100</v>
      </c>
      <c r="BM346" s="265" t="s">
        <v>672</v>
      </c>
    </row>
    <row r="347" spans="1:51" s="13" customFormat="1" ht="12">
      <c r="A347" s="13"/>
      <c r="B347" s="266"/>
      <c r="C347" s="267"/>
      <c r="D347" s="268" t="s">
        <v>236</v>
      </c>
      <c r="E347" s="269" t="s">
        <v>1</v>
      </c>
      <c r="F347" s="270" t="s">
        <v>673</v>
      </c>
      <c r="G347" s="267"/>
      <c r="H347" s="269" t="s">
        <v>1</v>
      </c>
      <c r="I347" s="271"/>
      <c r="J347" s="267"/>
      <c r="K347" s="267"/>
      <c r="L347" s="272"/>
      <c r="M347" s="273"/>
      <c r="N347" s="274"/>
      <c r="O347" s="274"/>
      <c r="P347" s="274"/>
      <c r="Q347" s="274"/>
      <c r="R347" s="274"/>
      <c r="S347" s="274"/>
      <c r="T347" s="275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76" t="s">
        <v>236</v>
      </c>
      <c r="AU347" s="276" t="s">
        <v>89</v>
      </c>
      <c r="AV347" s="13" t="s">
        <v>87</v>
      </c>
      <c r="AW347" s="13" t="s">
        <v>34</v>
      </c>
      <c r="AX347" s="13" t="s">
        <v>81</v>
      </c>
      <c r="AY347" s="276" t="s">
        <v>211</v>
      </c>
    </row>
    <row r="348" spans="1:51" s="14" customFormat="1" ht="12">
      <c r="A348" s="14"/>
      <c r="B348" s="277"/>
      <c r="C348" s="278"/>
      <c r="D348" s="268" t="s">
        <v>236</v>
      </c>
      <c r="E348" s="279" t="s">
        <v>1</v>
      </c>
      <c r="F348" s="280" t="s">
        <v>674</v>
      </c>
      <c r="G348" s="278"/>
      <c r="H348" s="281">
        <v>49.335</v>
      </c>
      <c r="I348" s="282"/>
      <c r="J348" s="278"/>
      <c r="K348" s="278"/>
      <c r="L348" s="283"/>
      <c r="M348" s="284"/>
      <c r="N348" s="285"/>
      <c r="O348" s="285"/>
      <c r="P348" s="285"/>
      <c r="Q348" s="285"/>
      <c r="R348" s="285"/>
      <c r="S348" s="285"/>
      <c r="T348" s="286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87" t="s">
        <v>236</v>
      </c>
      <c r="AU348" s="287" t="s">
        <v>89</v>
      </c>
      <c r="AV348" s="14" t="s">
        <v>89</v>
      </c>
      <c r="AW348" s="14" t="s">
        <v>34</v>
      </c>
      <c r="AX348" s="14" t="s">
        <v>81</v>
      </c>
      <c r="AY348" s="287" t="s">
        <v>211</v>
      </c>
    </row>
    <row r="349" spans="1:51" s="14" customFormat="1" ht="12">
      <c r="A349" s="14"/>
      <c r="B349" s="277"/>
      <c r="C349" s="278"/>
      <c r="D349" s="268" t="s">
        <v>236</v>
      </c>
      <c r="E349" s="279" t="s">
        <v>1</v>
      </c>
      <c r="F349" s="280" t="s">
        <v>675</v>
      </c>
      <c r="G349" s="278"/>
      <c r="H349" s="281">
        <v>-3.72</v>
      </c>
      <c r="I349" s="282"/>
      <c r="J349" s="278"/>
      <c r="K349" s="278"/>
      <c r="L349" s="283"/>
      <c r="M349" s="284"/>
      <c r="N349" s="285"/>
      <c r="O349" s="285"/>
      <c r="P349" s="285"/>
      <c r="Q349" s="285"/>
      <c r="R349" s="285"/>
      <c r="S349" s="285"/>
      <c r="T349" s="286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87" t="s">
        <v>236</v>
      </c>
      <c r="AU349" s="287" t="s">
        <v>89</v>
      </c>
      <c r="AV349" s="14" t="s">
        <v>89</v>
      </c>
      <c r="AW349" s="14" t="s">
        <v>34</v>
      </c>
      <c r="AX349" s="14" t="s">
        <v>81</v>
      </c>
      <c r="AY349" s="287" t="s">
        <v>211</v>
      </c>
    </row>
    <row r="350" spans="1:51" s="15" customFormat="1" ht="12">
      <c r="A350" s="15"/>
      <c r="B350" s="295"/>
      <c r="C350" s="296"/>
      <c r="D350" s="268" t="s">
        <v>236</v>
      </c>
      <c r="E350" s="297" t="s">
        <v>1</v>
      </c>
      <c r="F350" s="298" t="s">
        <v>438</v>
      </c>
      <c r="G350" s="296"/>
      <c r="H350" s="299">
        <v>45.615</v>
      </c>
      <c r="I350" s="300"/>
      <c r="J350" s="296"/>
      <c r="K350" s="296"/>
      <c r="L350" s="301"/>
      <c r="M350" s="302"/>
      <c r="N350" s="303"/>
      <c r="O350" s="303"/>
      <c r="P350" s="303"/>
      <c r="Q350" s="303"/>
      <c r="R350" s="303"/>
      <c r="S350" s="303"/>
      <c r="T350" s="304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305" t="s">
        <v>236</v>
      </c>
      <c r="AU350" s="305" t="s">
        <v>89</v>
      </c>
      <c r="AV350" s="15" t="s">
        <v>100</v>
      </c>
      <c r="AW350" s="15" t="s">
        <v>34</v>
      </c>
      <c r="AX350" s="15" t="s">
        <v>87</v>
      </c>
      <c r="AY350" s="305" t="s">
        <v>211</v>
      </c>
    </row>
    <row r="351" spans="1:65" s="2" customFormat="1" ht="16.5" customHeight="1">
      <c r="A351" s="41"/>
      <c r="B351" s="42"/>
      <c r="C351" s="253" t="s">
        <v>676</v>
      </c>
      <c r="D351" s="253" t="s">
        <v>214</v>
      </c>
      <c r="E351" s="254" t="s">
        <v>677</v>
      </c>
      <c r="F351" s="255" t="s">
        <v>678</v>
      </c>
      <c r="G351" s="256" t="s">
        <v>269</v>
      </c>
      <c r="H351" s="257">
        <v>90.35</v>
      </c>
      <c r="I351" s="258"/>
      <c r="J351" s="259">
        <f>ROUND(I351*H351,2)</f>
        <v>0</v>
      </c>
      <c r="K351" s="260"/>
      <c r="L351" s="44"/>
      <c r="M351" s="261" t="s">
        <v>1</v>
      </c>
      <c r="N351" s="262" t="s">
        <v>46</v>
      </c>
      <c r="O351" s="94"/>
      <c r="P351" s="263">
        <f>O351*H351</f>
        <v>0</v>
      </c>
      <c r="Q351" s="263">
        <v>0.00187</v>
      </c>
      <c r="R351" s="263">
        <f>Q351*H351</f>
        <v>0.16895449999999998</v>
      </c>
      <c r="S351" s="263">
        <v>0</v>
      </c>
      <c r="T351" s="264">
        <f>S351*H351</f>
        <v>0</v>
      </c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R351" s="265" t="s">
        <v>100</v>
      </c>
      <c r="AT351" s="265" t="s">
        <v>214</v>
      </c>
      <c r="AU351" s="265" t="s">
        <v>89</v>
      </c>
      <c r="AY351" s="18" t="s">
        <v>211</v>
      </c>
      <c r="BE351" s="155">
        <f>IF(N351="základní",J351,0)</f>
        <v>0</v>
      </c>
      <c r="BF351" s="155">
        <f>IF(N351="snížená",J351,0)</f>
        <v>0</v>
      </c>
      <c r="BG351" s="155">
        <f>IF(N351="zákl. přenesená",J351,0)</f>
        <v>0</v>
      </c>
      <c r="BH351" s="155">
        <f>IF(N351="sníž. přenesená",J351,0)</f>
        <v>0</v>
      </c>
      <c r="BI351" s="155">
        <f>IF(N351="nulová",J351,0)</f>
        <v>0</v>
      </c>
      <c r="BJ351" s="18" t="s">
        <v>87</v>
      </c>
      <c r="BK351" s="155">
        <f>ROUND(I351*H351,2)</f>
        <v>0</v>
      </c>
      <c r="BL351" s="18" t="s">
        <v>100</v>
      </c>
      <c r="BM351" s="265" t="s">
        <v>679</v>
      </c>
    </row>
    <row r="352" spans="1:51" s="14" customFormat="1" ht="12">
      <c r="A352" s="14"/>
      <c r="B352" s="277"/>
      <c r="C352" s="278"/>
      <c r="D352" s="268" t="s">
        <v>236</v>
      </c>
      <c r="E352" s="279" t="s">
        <v>399</v>
      </c>
      <c r="F352" s="280" t="s">
        <v>680</v>
      </c>
      <c r="G352" s="278"/>
      <c r="H352" s="281">
        <v>90.35</v>
      </c>
      <c r="I352" s="282"/>
      <c r="J352" s="278"/>
      <c r="K352" s="278"/>
      <c r="L352" s="283"/>
      <c r="M352" s="284"/>
      <c r="N352" s="285"/>
      <c r="O352" s="285"/>
      <c r="P352" s="285"/>
      <c r="Q352" s="285"/>
      <c r="R352" s="285"/>
      <c r="S352" s="285"/>
      <c r="T352" s="286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87" t="s">
        <v>236</v>
      </c>
      <c r="AU352" s="287" t="s">
        <v>89</v>
      </c>
      <c r="AV352" s="14" t="s">
        <v>89</v>
      </c>
      <c r="AW352" s="14" t="s">
        <v>34</v>
      </c>
      <c r="AX352" s="14" t="s">
        <v>87</v>
      </c>
      <c r="AY352" s="287" t="s">
        <v>211</v>
      </c>
    </row>
    <row r="353" spans="1:65" s="2" customFormat="1" ht="24.15" customHeight="1">
      <c r="A353" s="41"/>
      <c r="B353" s="42"/>
      <c r="C353" s="253" t="s">
        <v>681</v>
      </c>
      <c r="D353" s="253" t="s">
        <v>214</v>
      </c>
      <c r="E353" s="254" t="s">
        <v>682</v>
      </c>
      <c r="F353" s="255" t="s">
        <v>683</v>
      </c>
      <c r="G353" s="256" t="s">
        <v>269</v>
      </c>
      <c r="H353" s="257">
        <v>90.35</v>
      </c>
      <c r="I353" s="258"/>
      <c r="J353" s="259">
        <f>ROUND(I353*H353,2)</f>
        <v>0</v>
      </c>
      <c r="K353" s="260"/>
      <c r="L353" s="44"/>
      <c r="M353" s="261" t="s">
        <v>1</v>
      </c>
      <c r="N353" s="262" t="s">
        <v>46</v>
      </c>
      <c r="O353" s="94"/>
      <c r="P353" s="263">
        <f>O353*H353</f>
        <v>0</v>
      </c>
      <c r="Q353" s="263">
        <v>0</v>
      </c>
      <c r="R353" s="263">
        <f>Q353*H353</f>
        <v>0</v>
      </c>
      <c r="S353" s="263">
        <v>0</v>
      </c>
      <c r="T353" s="264">
        <f>S353*H353</f>
        <v>0</v>
      </c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R353" s="265" t="s">
        <v>100</v>
      </c>
      <c r="AT353" s="265" t="s">
        <v>214</v>
      </c>
      <c r="AU353" s="265" t="s">
        <v>89</v>
      </c>
      <c r="AY353" s="18" t="s">
        <v>211</v>
      </c>
      <c r="BE353" s="155">
        <f>IF(N353="základní",J353,0)</f>
        <v>0</v>
      </c>
      <c r="BF353" s="155">
        <f>IF(N353="snížená",J353,0)</f>
        <v>0</v>
      </c>
      <c r="BG353" s="155">
        <f>IF(N353="zákl. přenesená",J353,0)</f>
        <v>0</v>
      </c>
      <c r="BH353" s="155">
        <f>IF(N353="sníž. přenesená",J353,0)</f>
        <v>0</v>
      </c>
      <c r="BI353" s="155">
        <f>IF(N353="nulová",J353,0)</f>
        <v>0</v>
      </c>
      <c r="BJ353" s="18" t="s">
        <v>87</v>
      </c>
      <c r="BK353" s="155">
        <f>ROUND(I353*H353,2)</f>
        <v>0</v>
      </c>
      <c r="BL353" s="18" t="s">
        <v>100</v>
      </c>
      <c r="BM353" s="265" t="s">
        <v>684</v>
      </c>
    </row>
    <row r="354" spans="1:51" s="14" customFormat="1" ht="12">
      <c r="A354" s="14"/>
      <c r="B354" s="277"/>
      <c r="C354" s="278"/>
      <c r="D354" s="268" t="s">
        <v>236</v>
      </c>
      <c r="E354" s="279" t="s">
        <v>1</v>
      </c>
      <c r="F354" s="280" t="s">
        <v>399</v>
      </c>
      <c r="G354" s="278"/>
      <c r="H354" s="281">
        <v>90.35</v>
      </c>
      <c r="I354" s="282"/>
      <c r="J354" s="278"/>
      <c r="K354" s="278"/>
      <c r="L354" s="283"/>
      <c r="M354" s="284"/>
      <c r="N354" s="285"/>
      <c r="O354" s="285"/>
      <c r="P354" s="285"/>
      <c r="Q354" s="285"/>
      <c r="R354" s="285"/>
      <c r="S354" s="285"/>
      <c r="T354" s="286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87" t="s">
        <v>236</v>
      </c>
      <c r="AU354" s="287" t="s">
        <v>89</v>
      </c>
      <c r="AV354" s="14" t="s">
        <v>89</v>
      </c>
      <c r="AW354" s="14" t="s">
        <v>34</v>
      </c>
      <c r="AX354" s="14" t="s">
        <v>87</v>
      </c>
      <c r="AY354" s="287" t="s">
        <v>211</v>
      </c>
    </row>
    <row r="355" spans="1:65" s="2" customFormat="1" ht="16.5" customHeight="1">
      <c r="A355" s="41"/>
      <c r="B355" s="42"/>
      <c r="C355" s="253" t="s">
        <v>685</v>
      </c>
      <c r="D355" s="253" t="s">
        <v>214</v>
      </c>
      <c r="E355" s="254" t="s">
        <v>686</v>
      </c>
      <c r="F355" s="255" t="s">
        <v>687</v>
      </c>
      <c r="G355" s="256" t="s">
        <v>269</v>
      </c>
      <c r="H355" s="257">
        <v>451.7</v>
      </c>
      <c r="I355" s="258"/>
      <c r="J355" s="259">
        <f>ROUND(I355*H355,2)</f>
        <v>0</v>
      </c>
      <c r="K355" s="260"/>
      <c r="L355" s="44"/>
      <c r="M355" s="261" t="s">
        <v>1</v>
      </c>
      <c r="N355" s="262" t="s">
        <v>46</v>
      </c>
      <c r="O355" s="94"/>
      <c r="P355" s="263">
        <f>O355*H355</f>
        <v>0</v>
      </c>
      <c r="Q355" s="263">
        <v>0.00109</v>
      </c>
      <c r="R355" s="263">
        <f>Q355*H355</f>
        <v>0.492353</v>
      </c>
      <c r="S355" s="263">
        <v>0</v>
      </c>
      <c r="T355" s="264">
        <f>S355*H355</f>
        <v>0</v>
      </c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R355" s="265" t="s">
        <v>100</v>
      </c>
      <c r="AT355" s="265" t="s">
        <v>214</v>
      </c>
      <c r="AU355" s="265" t="s">
        <v>89</v>
      </c>
      <c r="AY355" s="18" t="s">
        <v>211</v>
      </c>
      <c r="BE355" s="155">
        <f>IF(N355="základní",J355,0)</f>
        <v>0</v>
      </c>
      <c r="BF355" s="155">
        <f>IF(N355="snížená",J355,0)</f>
        <v>0</v>
      </c>
      <c r="BG355" s="155">
        <f>IF(N355="zákl. přenesená",J355,0)</f>
        <v>0</v>
      </c>
      <c r="BH355" s="155">
        <f>IF(N355="sníž. přenesená",J355,0)</f>
        <v>0</v>
      </c>
      <c r="BI355" s="155">
        <f>IF(N355="nulová",J355,0)</f>
        <v>0</v>
      </c>
      <c r="BJ355" s="18" t="s">
        <v>87</v>
      </c>
      <c r="BK355" s="155">
        <f>ROUND(I355*H355,2)</f>
        <v>0</v>
      </c>
      <c r="BL355" s="18" t="s">
        <v>100</v>
      </c>
      <c r="BM355" s="265" t="s">
        <v>688</v>
      </c>
    </row>
    <row r="356" spans="1:51" s="14" customFormat="1" ht="12">
      <c r="A356" s="14"/>
      <c r="B356" s="277"/>
      <c r="C356" s="278"/>
      <c r="D356" s="268" t="s">
        <v>236</v>
      </c>
      <c r="E356" s="279" t="s">
        <v>280</v>
      </c>
      <c r="F356" s="280" t="s">
        <v>689</v>
      </c>
      <c r="G356" s="278"/>
      <c r="H356" s="281">
        <v>451.7</v>
      </c>
      <c r="I356" s="282"/>
      <c r="J356" s="278"/>
      <c r="K356" s="278"/>
      <c r="L356" s="283"/>
      <c r="M356" s="284"/>
      <c r="N356" s="285"/>
      <c r="O356" s="285"/>
      <c r="P356" s="285"/>
      <c r="Q356" s="285"/>
      <c r="R356" s="285"/>
      <c r="S356" s="285"/>
      <c r="T356" s="286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87" t="s">
        <v>236</v>
      </c>
      <c r="AU356" s="287" t="s">
        <v>89</v>
      </c>
      <c r="AV356" s="14" t="s">
        <v>89</v>
      </c>
      <c r="AW356" s="14" t="s">
        <v>34</v>
      </c>
      <c r="AX356" s="14" t="s">
        <v>87</v>
      </c>
      <c r="AY356" s="287" t="s">
        <v>211</v>
      </c>
    </row>
    <row r="357" spans="1:65" s="2" customFormat="1" ht="16.5" customHeight="1">
      <c r="A357" s="41"/>
      <c r="B357" s="42"/>
      <c r="C357" s="253" t="s">
        <v>690</v>
      </c>
      <c r="D357" s="253" t="s">
        <v>214</v>
      </c>
      <c r="E357" s="254" t="s">
        <v>691</v>
      </c>
      <c r="F357" s="255" t="s">
        <v>692</v>
      </c>
      <c r="G357" s="256" t="s">
        <v>269</v>
      </c>
      <c r="H357" s="257">
        <v>451.7</v>
      </c>
      <c r="I357" s="258"/>
      <c r="J357" s="259">
        <f>ROUND(I357*H357,2)</f>
        <v>0</v>
      </c>
      <c r="K357" s="260"/>
      <c r="L357" s="44"/>
      <c r="M357" s="261" t="s">
        <v>1</v>
      </c>
      <c r="N357" s="262" t="s">
        <v>46</v>
      </c>
      <c r="O357" s="94"/>
      <c r="P357" s="263">
        <f>O357*H357</f>
        <v>0</v>
      </c>
      <c r="Q357" s="263">
        <v>0</v>
      </c>
      <c r="R357" s="263">
        <f>Q357*H357</f>
        <v>0</v>
      </c>
      <c r="S357" s="263">
        <v>0</v>
      </c>
      <c r="T357" s="264">
        <f>S357*H357</f>
        <v>0</v>
      </c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R357" s="265" t="s">
        <v>100</v>
      </c>
      <c r="AT357" s="265" t="s">
        <v>214</v>
      </c>
      <c r="AU357" s="265" t="s">
        <v>89</v>
      </c>
      <c r="AY357" s="18" t="s">
        <v>211</v>
      </c>
      <c r="BE357" s="155">
        <f>IF(N357="základní",J357,0)</f>
        <v>0</v>
      </c>
      <c r="BF357" s="155">
        <f>IF(N357="snížená",J357,0)</f>
        <v>0</v>
      </c>
      <c r="BG357" s="155">
        <f>IF(N357="zákl. přenesená",J357,0)</f>
        <v>0</v>
      </c>
      <c r="BH357" s="155">
        <f>IF(N357="sníž. přenesená",J357,0)</f>
        <v>0</v>
      </c>
      <c r="BI357" s="155">
        <f>IF(N357="nulová",J357,0)</f>
        <v>0</v>
      </c>
      <c r="BJ357" s="18" t="s">
        <v>87</v>
      </c>
      <c r="BK357" s="155">
        <f>ROUND(I357*H357,2)</f>
        <v>0</v>
      </c>
      <c r="BL357" s="18" t="s">
        <v>100</v>
      </c>
      <c r="BM357" s="265" t="s">
        <v>693</v>
      </c>
    </row>
    <row r="358" spans="1:51" s="14" customFormat="1" ht="12">
      <c r="A358" s="14"/>
      <c r="B358" s="277"/>
      <c r="C358" s="278"/>
      <c r="D358" s="268" t="s">
        <v>236</v>
      </c>
      <c r="E358" s="279" t="s">
        <v>1</v>
      </c>
      <c r="F358" s="280" t="s">
        <v>280</v>
      </c>
      <c r="G358" s="278"/>
      <c r="H358" s="281">
        <v>451.7</v>
      </c>
      <c r="I358" s="282"/>
      <c r="J358" s="278"/>
      <c r="K358" s="278"/>
      <c r="L358" s="283"/>
      <c r="M358" s="284"/>
      <c r="N358" s="285"/>
      <c r="O358" s="285"/>
      <c r="P358" s="285"/>
      <c r="Q358" s="285"/>
      <c r="R358" s="285"/>
      <c r="S358" s="285"/>
      <c r="T358" s="286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87" t="s">
        <v>236</v>
      </c>
      <c r="AU358" s="287" t="s">
        <v>89</v>
      </c>
      <c r="AV358" s="14" t="s">
        <v>89</v>
      </c>
      <c r="AW358" s="14" t="s">
        <v>34</v>
      </c>
      <c r="AX358" s="14" t="s">
        <v>87</v>
      </c>
      <c r="AY358" s="287" t="s">
        <v>211</v>
      </c>
    </row>
    <row r="359" spans="1:65" s="2" customFormat="1" ht="16.5" customHeight="1">
      <c r="A359" s="41"/>
      <c r="B359" s="42"/>
      <c r="C359" s="253" t="s">
        <v>694</v>
      </c>
      <c r="D359" s="253" t="s">
        <v>214</v>
      </c>
      <c r="E359" s="254" t="s">
        <v>695</v>
      </c>
      <c r="F359" s="255" t="s">
        <v>696</v>
      </c>
      <c r="G359" s="256" t="s">
        <v>507</v>
      </c>
      <c r="H359" s="257">
        <v>3.161</v>
      </c>
      <c r="I359" s="258"/>
      <c r="J359" s="259">
        <f>ROUND(I359*H359,2)</f>
        <v>0</v>
      </c>
      <c r="K359" s="260"/>
      <c r="L359" s="44"/>
      <c r="M359" s="261" t="s">
        <v>1</v>
      </c>
      <c r="N359" s="262" t="s">
        <v>46</v>
      </c>
      <c r="O359" s="94"/>
      <c r="P359" s="263">
        <f>O359*H359</f>
        <v>0</v>
      </c>
      <c r="Q359" s="263">
        <v>1.04881</v>
      </c>
      <c r="R359" s="263">
        <f>Q359*H359</f>
        <v>3.31528841</v>
      </c>
      <c r="S359" s="263">
        <v>0</v>
      </c>
      <c r="T359" s="264">
        <f>S359*H359</f>
        <v>0</v>
      </c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R359" s="265" t="s">
        <v>100</v>
      </c>
      <c r="AT359" s="265" t="s">
        <v>214</v>
      </c>
      <c r="AU359" s="265" t="s">
        <v>89</v>
      </c>
      <c r="AY359" s="18" t="s">
        <v>211</v>
      </c>
      <c r="BE359" s="155">
        <f>IF(N359="základní",J359,0)</f>
        <v>0</v>
      </c>
      <c r="BF359" s="155">
        <f>IF(N359="snížená",J359,0)</f>
        <v>0</v>
      </c>
      <c r="BG359" s="155">
        <f>IF(N359="zákl. přenesená",J359,0)</f>
        <v>0</v>
      </c>
      <c r="BH359" s="155">
        <f>IF(N359="sníž. přenesená",J359,0)</f>
        <v>0</v>
      </c>
      <c r="BI359" s="155">
        <f>IF(N359="nulová",J359,0)</f>
        <v>0</v>
      </c>
      <c r="BJ359" s="18" t="s">
        <v>87</v>
      </c>
      <c r="BK359" s="155">
        <f>ROUND(I359*H359,2)</f>
        <v>0</v>
      </c>
      <c r="BL359" s="18" t="s">
        <v>100</v>
      </c>
      <c r="BM359" s="265" t="s">
        <v>697</v>
      </c>
    </row>
    <row r="360" spans="1:51" s="14" customFormat="1" ht="12">
      <c r="A360" s="14"/>
      <c r="B360" s="277"/>
      <c r="C360" s="278"/>
      <c r="D360" s="268" t="s">
        <v>236</v>
      </c>
      <c r="E360" s="279" t="s">
        <v>1</v>
      </c>
      <c r="F360" s="280" t="s">
        <v>698</v>
      </c>
      <c r="G360" s="278"/>
      <c r="H360" s="281">
        <v>3.161</v>
      </c>
      <c r="I360" s="282"/>
      <c r="J360" s="278"/>
      <c r="K360" s="278"/>
      <c r="L360" s="283"/>
      <c r="M360" s="284"/>
      <c r="N360" s="285"/>
      <c r="O360" s="285"/>
      <c r="P360" s="285"/>
      <c r="Q360" s="285"/>
      <c r="R360" s="285"/>
      <c r="S360" s="285"/>
      <c r="T360" s="286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87" t="s">
        <v>236</v>
      </c>
      <c r="AU360" s="287" t="s">
        <v>89</v>
      </c>
      <c r="AV360" s="14" t="s">
        <v>89</v>
      </c>
      <c r="AW360" s="14" t="s">
        <v>34</v>
      </c>
      <c r="AX360" s="14" t="s">
        <v>87</v>
      </c>
      <c r="AY360" s="287" t="s">
        <v>211</v>
      </c>
    </row>
    <row r="361" spans="1:65" s="2" customFormat="1" ht="16.5" customHeight="1">
      <c r="A361" s="41"/>
      <c r="B361" s="42"/>
      <c r="C361" s="253" t="s">
        <v>699</v>
      </c>
      <c r="D361" s="253" t="s">
        <v>214</v>
      </c>
      <c r="E361" s="254" t="s">
        <v>700</v>
      </c>
      <c r="F361" s="255" t="s">
        <v>701</v>
      </c>
      <c r="G361" s="256" t="s">
        <v>702</v>
      </c>
      <c r="H361" s="257">
        <v>82</v>
      </c>
      <c r="I361" s="258"/>
      <c r="J361" s="259">
        <f>ROUND(I361*H361,2)</f>
        <v>0</v>
      </c>
      <c r="K361" s="260"/>
      <c r="L361" s="44"/>
      <c r="M361" s="261" t="s">
        <v>1</v>
      </c>
      <c r="N361" s="262" t="s">
        <v>46</v>
      </c>
      <c r="O361" s="94"/>
      <c r="P361" s="263">
        <f>O361*H361</f>
        <v>0</v>
      </c>
      <c r="Q361" s="263">
        <v>0.02743</v>
      </c>
      <c r="R361" s="263">
        <f>Q361*H361</f>
        <v>2.24926</v>
      </c>
      <c r="S361" s="263">
        <v>0</v>
      </c>
      <c r="T361" s="264">
        <f>S361*H361</f>
        <v>0</v>
      </c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R361" s="265" t="s">
        <v>100</v>
      </c>
      <c r="AT361" s="265" t="s">
        <v>214</v>
      </c>
      <c r="AU361" s="265" t="s">
        <v>89</v>
      </c>
      <c r="AY361" s="18" t="s">
        <v>211</v>
      </c>
      <c r="BE361" s="155">
        <f>IF(N361="základní",J361,0)</f>
        <v>0</v>
      </c>
      <c r="BF361" s="155">
        <f>IF(N361="snížená",J361,0)</f>
        <v>0</v>
      </c>
      <c r="BG361" s="155">
        <f>IF(N361="zákl. přenesená",J361,0)</f>
        <v>0</v>
      </c>
      <c r="BH361" s="155">
        <f>IF(N361="sníž. přenesená",J361,0)</f>
        <v>0</v>
      </c>
      <c r="BI361" s="155">
        <f>IF(N361="nulová",J361,0)</f>
        <v>0</v>
      </c>
      <c r="BJ361" s="18" t="s">
        <v>87</v>
      </c>
      <c r="BK361" s="155">
        <f>ROUND(I361*H361,2)</f>
        <v>0</v>
      </c>
      <c r="BL361" s="18" t="s">
        <v>100</v>
      </c>
      <c r="BM361" s="265" t="s">
        <v>703</v>
      </c>
    </row>
    <row r="362" spans="1:51" s="14" customFormat="1" ht="12">
      <c r="A362" s="14"/>
      <c r="B362" s="277"/>
      <c r="C362" s="278"/>
      <c r="D362" s="268" t="s">
        <v>236</v>
      </c>
      <c r="E362" s="279" t="s">
        <v>1</v>
      </c>
      <c r="F362" s="280" t="s">
        <v>704</v>
      </c>
      <c r="G362" s="278"/>
      <c r="H362" s="281">
        <v>18</v>
      </c>
      <c r="I362" s="282"/>
      <c r="J362" s="278"/>
      <c r="K362" s="278"/>
      <c r="L362" s="283"/>
      <c r="M362" s="284"/>
      <c r="N362" s="285"/>
      <c r="O362" s="285"/>
      <c r="P362" s="285"/>
      <c r="Q362" s="285"/>
      <c r="R362" s="285"/>
      <c r="S362" s="285"/>
      <c r="T362" s="286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87" t="s">
        <v>236</v>
      </c>
      <c r="AU362" s="287" t="s">
        <v>89</v>
      </c>
      <c r="AV362" s="14" t="s">
        <v>89</v>
      </c>
      <c r="AW362" s="14" t="s">
        <v>34</v>
      </c>
      <c r="AX362" s="14" t="s">
        <v>81</v>
      </c>
      <c r="AY362" s="287" t="s">
        <v>211</v>
      </c>
    </row>
    <row r="363" spans="1:51" s="14" customFormat="1" ht="12">
      <c r="A363" s="14"/>
      <c r="B363" s="277"/>
      <c r="C363" s="278"/>
      <c r="D363" s="268" t="s">
        <v>236</v>
      </c>
      <c r="E363" s="279" t="s">
        <v>1</v>
      </c>
      <c r="F363" s="280" t="s">
        <v>610</v>
      </c>
      <c r="G363" s="278"/>
      <c r="H363" s="281">
        <v>28</v>
      </c>
      <c r="I363" s="282"/>
      <c r="J363" s="278"/>
      <c r="K363" s="278"/>
      <c r="L363" s="283"/>
      <c r="M363" s="284"/>
      <c r="N363" s="285"/>
      <c r="O363" s="285"/>
      <c r="P363" s="285"/>
      <c r="Q363" s="285"/>
      <c r="R363" s="285"/>
      <c r="S363" s="285"/>
      <c r="T363" s="286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87" t="s">
        <v>236</v>
      </c>
      <c r="AU363" s="287" t="s">
        <v>89</v>
      </c>
      <c r="AV363" s="14" t="s">
        <v>89</v>
      </c>
      <c r="AW363" s="14" t="s">
        <v>34</v>
      </c>
      <c r="AX363" s="14" t="s">
        <v>81</v>
      </c>
      <c r="AY363" s="287" t="s">
        <v>211</v>
      </c>
    </row>
    <row r="364" spans="1:51" s="14" customFormat="1" ht="12">
      <c r="A364" s="14"/>
      <c r="B364" s="277"/>
      <c r="C364" s="278"/>
      <c r="D364" s="268" t="s">
        <v>236</v>
      </c>
      <c r="E364" s="279" t="s">
        <v>1</v>
      </c>
      <c r="F364" s="280" t="s">
        <v>616</v>
      </c>
      <c r="G364" s="278"/>
      <c r="H364" s="281">
        <v>29</v>
      </c>
      <c r="I364" s="282"/>
      <c r="J364" s="278"/>
      <c r="K364" s="278"/>
      <c r="L364" s="283"/>
      <c r="M364" s="284"/>
      <c r="N364" s="285"/>
      <c r="O364" s="285"/>
      <c r="P364" s="285"/>
      <c r="Q364" s="285"/>
      <c r="R364" s="285"/>
      <c r="S364" s="285"/>
      <c r="T364" s="286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87" t="s">
        <v>236</v>
      </c>
      <c r="AU364" s="287" t="s">
        <v>89</v>
      </c>
      <c r="AV364" s="14" t="s">
        <v>89</v>
      </c>
      <c r="AW364" s="14" t="s">
        <v>34</v>
      </c>
      <c r="AX364" s="14" t="s">
        <v>81</v>
      </c>
      <c r="AY364" s="287" t="s">
        <v>211</v>
      </c>
    </row>
    <row r="365" spans="1:51" s="14" customFormat="1" ht="12">
      <c r="A365" s="14"/>
      <c r="B365" s="277"/>
      <c r="C365" s="278"/>
      <c r="D365" s="268" t="s">
        <v>236</v>
      </c>
      <c r="E365" s="279" t="s">
        <v>1</v>
      </c>
      <c r="F365" s="280" t="s">
        <v>243</v>
      </c>
      <c r="G365" s="278"/>
      <c r="H365" s="281">
        <v>7</v>
      </c>
      <c r="I365" s="282"/>
      <c r="J365" s="278"/>
      <c r="K365" s="278"/>
      <c r="L365" s="283"/>
      <c r="M365" s="284"/>
      <c r="N365" s="285"/>
      <c r="O365" s="285"/>
      <c r="P365" s="285"/>
      <c r="Q365" s="285"/>
      <c r="R365" s="285"/>
      <c r="S365" s="285"/>
      <c r="T365" s="286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87" t="s">
        <v>236</v>
      </c>
      <c r="AU365" s="287" t="s">
        <v>89</v>
      </c>
      <c r="AV365" s="14" t="s">
        <v>89</v>
      </c>
      <c r="AW365" s="14" t="s">
        <v>34</v>
      </c>
      <c r="AX365" s="14" t="s">
        <v>81</v>
      </c>
      <c r="AY365" s="287" t="s">
        <v>211</v>
      </c>
    </row>
    <row r="366" spans="1:51" s="15" customFormat="1" ht="12">
      <c r="A366" s="15"/>
      <c r="B366" s="295"/>
      <c r="C366" s="296"/>
      <c r="D366" s="268" t="s">
        <v>236</v>
      </c>
      <c r="E366" s="297" t="s">
        <v>1</v>
      </c>
      <c r="F366" s="298" t="s">
        <v>438</v>
      </c>
      <c r="G366" s="296"/>
      <c r="H366" s="299">
        <v>82</v>
      </c>
      <c r="I366" s="300"/>
      <c r="J366" s="296"/>
      <c r="K366" s="296"/>
      <c r="L366" s="301"/>
      <c r="M366" s="302"/>
      <c r="N366" s="303"/>
      <c r="O366" s="303"/>
      <c r="P366" s="303"/>
      <c r="Q366" s="303"/>
      <c r="R366" s="303"/>
      <c r="S366" s="303"/>
      <c r="T366" s="304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305" t="s">
        <v>236</v>
      </c>
      <c r="AU366" s="305" t="s">
        <v>89</v>
      </c>
      <c r="AV366" s="15" t="s">
        <v>100</v>
      </c>
      <c r="AW366" s="15" t="s">
        <v>34</v>
      </c>
      <c r="AX366" s="15" t="s">
        <v>87</v>
      </c>
      <c r="AY366" s="305" t="s">
        <v>211</v>
      </c>
    </row>
    <row r="367" spans="1:65" s="2" customFormat="1" ht="16.5" customHeight="1">
      <c r="A367" s="41"/>
      <c r="B367" s="42"/>
      <c r="C367" s="253" t="s">
        <v>705</v>
      </c>
      <c r="D367" s="253" t="s">
        <v>214</v>
      </c>
      <c r="E367" s="254" t="s">
        <v>706</v>
      </c>
      <c r="F367" s="255" t="s">
        <v>707</v>
      </c>
      <c r="G367" s="256" t="s">
        <v>702</v>
      </c>
      <c r="H367" s="257">
        <v>3</v>
      </c>
      <c r="I367" s="258"/>
      <c r="J367" s="259">
        <f>ROUND(I367*H367,2)</f>
        <v>0</v>
      </c>
      <c r="K367" s="260"/>
      <c r="L367" s="44"/>
      <c r="M367" s="261" t="s">
        <v>1</v>
      </c>
      <c r="N367" s="262" t="s">
        <v>46</v>
      </c>
      <c r="O367" s="94"/>
      <c r="P367" s="263">
        <f>O367*H367</f>
        <v>0</v>
      </c>
      <c r="Q367" s="263">
        <v>0.03768</v>
      </c>
      <c r="R367" s="263">
        <f>Q367*H367</f>
        <v>0.11304</v>
      </c>
      <c r="S367" s="263">
        <v>0</v>
      </c>
      <c r="T367" s="264">
        <f>S367*H367</f>
        <v>0</v>
      </c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R367" s="265" t="s">
        <v>100</v>
      </c>
      <c r="AT367" s="265" t="s">
        <v>214</v>
      </c>
      <c r="AU367" s="265" t="s">
        <v>89</v>
      </c>
      <c r="AY367" s="18" t="s">
        <v>211</v>
      </c>
      <c r="BE367" s="155">
        <f>IF(N367="základní",J367,0)</f>
        <v>0</v>
      </c>
      <c r="BF367" s="155">
        <f>IF(N367="snížená",J367,0)</f>
        <v>0</v>
      </c>
      <c r="BG367" s="155">
        <f>IF(N367="zákl. přenesená",J367,0)</f>
        <v>0</v>
      </c>
      <c r="BH367" s="155">
        <f>IF(N367="sníž. přenesená",J367,0)</f>
        <v>0</v>
      </c>
      <c r="BI367" s="155">
        <f>IF(N367="nulová",J367,0)</f>
        <v>0</v>
      </c>
      <c r="BJ367" s="18" t="s">
        <v>87</v>
      </c>
      <c r="BK367" s="155">
        <f>ROUND(I367*H367,2)</f>
        <v>0</v>
      </c>
      <c r="BL367" s="18" t="s">
        <v>100</v>
      </c>
      <c r="BM367" s="265" t="s">
        <v>708</v>
      </c>
    </row>
    <row r="368" spans="1:51" s="14" customFormat="1" ht="12">
      <c r="A368" s="14"/>
      <c r="B368" s="277"/>
      <c r="C368" s="278"/>
      <c r="D368" s="268" t="s">
        <v>236</v>
      </c>
      <c r="E368" s="279" t="s">
        <v>1</v>
      </c>
      <c r="F368" s="280" t="s">
        <v>96</v>
      </c>
      <c r="G368" s="278"/>
      <c r="H368" s="281">
        <v>3</v>
      </c>
      <c r="I368" s="282"/>
      <c r="J368" s="278"/>
      <c r="K368" s="278"/>
      <c r="L368" s="283"/>
      <c r="M368" s="284"/>
      <c r="N368" s="285"/>
      <c r="O368" s="285"/>
      <c r="P368" s="285"/>
      <c r="Q368" s="285"/>
      <c r="R368" s="285"/>
      <c r="S368" s="285"/>
      <c r="T368" s="286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87" t="s">
        <v>236</v>
      </c>
      <c r="AU368" s="287" t="s">
        <v>89</v>
      </c>
      <c r="AV368" s="14" t="s">
        <v>89</v>
      </c>
      <c r="AW368" s="14" t="s">
        <v>34</v>
      </c>
      <c r="AX368" s="14" t="s">
        <v>87</v>
      </c>
      <c r="AY368" s="287" t="s">
        <v>211</v>
      </c>
    </row>
    <row r="369" spans="1:65" s="2" customFormat="1" ht="16.5" customHeight="1">
      <c r="A369" s="41"/>
      <c r="B369" s="42"/>
      <c r="C369" s="253" t="s">
        <v>709</v>
      </c>
      <c r="D369" s="253" t="s">
        <v>214</v>
      </c>
      <c r="E369" s="254" t="s">
        <v>710</v>
      </c>
      <c r="F369" s="255" t="s">
        <v>711</v>
      </c>
      <c r="G369" s="256" t="s">
        <v>702</v>
      </c>
      <c r="H369" s="257">
        <v>4</v>
      </c>
      <c r="I369" s="258"/>
      <c r="J369" s="259">
        <f>ROUND(I369*H369,2)</f>
        <v>0</v>
      </c>
      <c r="K369" s="260"/>
      <c r="L369" s="44"/>
      <c r="M369" s="261" t="s">
        <v>1</v>
      </c>
      <c r="N369" s="262" t="s">
        <v>46</v>
      </c>
      <c r="O369" s="94"/>
      <c r="P369" s="263">
        <f>O369*H369</f>
        <v>0</v>
      </c>
      <c r="Q369" s="263">
        <v>0.0428</v>
      </c>
      <c r="R369" s="263">
        <f>Q369*H369</f>
        <v>0.1712</v>
      </c>
      <c r="S369" s="263">
        <v>0</v>
      </c>
      <c r="T369" s="264">
        <f>S369*H369</f>
        <v>0</v>
      </c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R369" s="265" t="s">
        <v>100</v>
      </c>
      <c r="AT369" s="265" t="s">
        <v>214</v>
      </c>
      <c r="AU369" s="265" t="s">
        <v>89</v>
      </c>
      <c r="AY369" s="18" t="s">
        <v>211</v>
      </c>
      <c r="BE369" s="155">
        <f>IF(N369="základní",J369,0)</f>
        <v>0</v>
      </c>
      <c r="BF369" s="155">
        <f>IF(N369="snížená",J369,0)</f>
        <v>0</v>
      </c>
      <c r="BG369" s="155">
        <f>IF(N369="zákl. přenesená",J369,0)</f>
        <v>0</v>
      </c>
      <c r="BH369" s="155">
        <f>IF(N369="sníž. přenesená",J369,0)</f>
        <v>0</v>
      </c>
      <c r="BI369" s="155">
        <f>IF(N369="nulová",J369,0)</f>
        <v>0</v>
      </c>
      <c r="BJ369" s="18" t="s">
        <v>87</v>
      </c>
      <c r="BK369" s="155">
        <f>ROUND(I369*H369,2)</f>
        <v>0</v>
      </c>
      <c r="BL369" s="18" t="s">
        <v>100</v>
      </c>
      <c r="BM369" s="265" t="s">
        <v>712</v>
      </c>
    </row>
    <row r="370" spans="1:51" s="14" customFormat="1" ht="12">
      <c r="A370" s="14"/>
      <c r="B370" s="277"/>
      <c r="C370" s="278"/>
      <c r="D370" s="268" t="s">
        <v>236</v>
      </c>
      <c r="E370" s="279" t="s">
        <v>1</v>
      </c>
      <c r="F370" s="280" t="s">
        <v>100</v>
      </c>
      <c r="G370" s="278"/>
      <c r="H370" s="281">
        <v>4</v>
      </c>
      <c r="I370" s="282"/>
      <c r="J370" s="278"/>
      <c r="K370" s="278"/>
      <c r="L370" s="283"/>
      <c r="M370" s="284"/>
      <c r="N370" s="285"/>
      <c r="O370" s="285"/>
      <c r="P370" s="285"/>
      <c r="Q370" s="285"/>
      <c r="R370" s="285"/>
      <c r="S370" s="285"/>
      <c r="T370" s="286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87" t="s">
        <v>236</v>
      </c>
      <c r="AU370" s="287" t="s">
        <v>89</v>
      </c>
      <c r="AV370" s="14" t="s">
        <v>89</v>
      </c>
      <c r="AW370" s="14" t="s">
        <v>34</v>
      </c>
      <c r="AX370" s="14" t="s">
        <v>87</v>
      </c>
      <c r="AY370" s="287" t="s">
        <v>211</v>
      </c>
    </row>
    <row r="371" spans="1:65" s="2" customFormat="1" ht="21.75" customHeight="1">
      <c r="A371" s="41"/>
      <c r="B371" s="42"/>
      <c r="C371" s="253" t="s">
        <v>713</v>
      </c>
      <c r="D371" s="253" t="s">
        <v>214</v>
      </c>
      <c r="E371" s="254" t="s">
        <v>714</v>
      </c>
      <c r="F371" s="255" t="s">
        <v>715</v>
      </c>
      <c r="G371" s="256" t="s">
        <v>332</v>
      </c>
      <c r="H371" s="257">
        <v>1.02</v>
      </c>
      <c r="I371" s="258"/>
      <c r="J371" s="259">
        <f>ROUND(I371*H371,2)</f>
        <v>0</v>
      </c>
      <c r="K371" s="260"/>
      <c r="L371" s="44"/>
      <c r="M371" s="261" t="s">
        <v>1</v>
      </c>
      <c r="N371" s="262" t="s">
        <v>46</v>
      </c>
      <c r="O371" s="94"/>
      <c r="P371" s="263">
        <f>O371*H371</f>
        <v>0</v>
      </c>
      <c r="Q371" s="263">
        <v>2.45329</v>
      </c>
      <c r="R371" s="263">
        <f>Q371*H371</f>
        <v>2.5023558</v>
      </c>
      <c r="S371" s="263">
        <v>0</v>
      </c>
      <c r="T371" s="264">
        <f>S371*H371</f>
        <v>0</v>
      </c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R371" s="265" t="s">
        <v>100</v>
      </c>
      <c r="AT371" s="265" t="s">
        <v>214</v>
      </c>
      <c r="AU371" s="265" t="s">
        <v>89</v>
      </c>
      <c r="AY371" s="18" t="s">
        <v>211</v>
      </c>
      <c r="BE371" s="155">
        <f>IF(N371="základní",J371,0)</f>
        <v>0</v>
      </c>
      <c r="BF371" s="155">
        <f>IF(N371="snížená",J371,0)</f>
        <v>0</v>
      </c>
      <c r="BG371" s="155">
        <f>IF(N371="zákl. přenesená",J371,0)</f>
        <v>0</v>
      </c>
      <c r="BH371" s="155">
        <f>IF(N371="sníž. přenesená",J371,0)</f>
        <v>0</v>
      </c>
      <c r="BI371" s="155">
        <f>IF(N371="nulová",J371,0)</f>
        <v>0</v>
      </c>
      <c r="BJ371" s="18" t="s">
        <v>87</v>
      </c>
      <c r="BK371" s="155">
        <f>ROUND(I371*H371,2)</f>
        <v>0</v>
      </c>
      <c r="BL371" s="18" t="s">
        <v>100</v>
      </c>
      <c r="BM371" s="265" t="s">
        <v>716</v>
      </c>
    </row>
    <row r="372" spans="1:51" s="14" customFormat="1" ht="12">
      <c r="A372" s="14"/>
      <c r="B372" s="277"/>
      <c r="C372" s="278"/>
      <c r="D372" s="268" t="s">
        <v>236</v>
      </c>
      <c r="E372" s="279" t="s">
        <v>1</v>
      </c>
      <c r="F372" s="280" t="s">
        <v>717</v>
      </c>
      <c r="G372" s="278"/>
      <c r="H372" s="281">
        <v>1.02</v>
      </c>
      <c r="I372" s="282"/>
      <c r="J372" s="278"/>
      <c r="K372" s="278"/>
      <c r="L372" s="283"/>
      <c r="M372" s="284"/>
      <c r="N372" s="285"/>
      <c r="O372" s="285"/>
      <c r="P372" s="285"/>
      <c r="Q372" s="285"/>
      <c r="R372" s="285"/>
      <c r="S372" s="285"/>
      <c r="T372" s="286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87" t="s">
        <v>236</v>
      </c>
      <c r="AU372" s="287" t="s">
        <v>89</v>
      </c>
      <c r="AV372" s="14" t="s">
        <v>89</v>
      </c>
      <c r="AW372" s="14" t="s">
        <v>34</v>
      </c>
      <c r="AX372" s="14" t="s">
        <v>87</v>
      </c>
      <c r="AY372" s="287" t="s">
        <v>211</v>
      </c>
    </row>
    <row r="373" spans="1:65" s="2" customFormat="1" ht="16.5" customHeight="1">
      <c r="A373" s="41"/>
      <c r="B373" s="42"/>
      <c r="C373" s="253" t="s">
        <v>718</v>
      </c>
      <c r="D373" s="253" t="s">
        <v>214</v>
      </c>
      <c r="E373" s="254" t="s">
        <v>719</v>
      </c>
      <c r="F373" s="255" t="s">
        <v>720</v>
      </c>
      <c r="G373" s="256" t="s">
        <v>507</v>
      </c>
      <c r="H373" s="257">
        <v>0.018</v>
      </c>
      <c r="I373" s="258"/>
      <c r="J373" s="259">
        <f>ROUND(I373*H373,2)</f>
        <v>0</v>
      </c>
      <c r="K373" s="260"/>
      <c r="L373" s="44"/>
      <c r="M373" s="261" t="s">
        <v>1</v>
      </c>
      <c r="N373" s="262" t="s">
        <v>46</v>
      </c>
      <c r="O373" s="94"/>
      <c r="P373" s="263">
        <f>O373*H373</f>
        <v>0</v>
      </c>
      <c r="Q373" s="263">
        <v>1.05197</v>
      </c>
      <c r="R373" s="263">
        <f>Q373*H373</f>
        <v>0.01893546</v>
      </c>
      <c r="S373" s="263">
        <v>0</v>
      </c>
      <c r="T373" s="264">
        <f>S373*H373</f>
        <v>0</v>
      </c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R373" s="265" t="s">
        <v>100</v>
      </c>
      <c r="AT373" s="265" t="s">
        <v>214</v>
      </c>
      <c r="AU373" s="265" t="s">
        <v>89</v>
      </c>
      <c r="AY373" s="18" t="s">
        <v>211</v>
      </c>
      <c r="BE373" s="155">
        <f>IF(N373="základní",J373,0)</f>
        <v>0</v>
      </c>
      <c r="BF373" s="155">
        <f>IF(N373="snížená",J373,0)</f>
        <v>0</v>
      </c>
      <c r="BG373" s="155">
        <f>IF(N373="zákl. přenesená",J373,0)</f>
        <v>0</v>
      </c>
      <c r="BH373" s="155">
        <f>IF(N373="sníž. přenesená",J373,0)</f>
        <v>0</v>
      </c>
      <c r="BI373" s="155">
        <f>IF(N373="nulová",J373,0)</f>
        <v>0</v>
      </c>
      <c r="BJ373" s="18" t="s">
        <v>87</v>
      </c>
      <c r="BK373" s="155">
        <f>ROUND(I373*H373,2)</f>
        <v>0</v>
      </c>
      <c r="BL373" s="18" t="s">
        <v>100</v>
      </c>
      <c r="BM373" s="265" t="s">
        <v>721</v>
      </c>
    </row>
    <row r="374" spans="1:51" s="14" customFormat="1" ht="12">
      <c r="A374" s="14"/>
      <c r="B374" s="277"/>
      <c r="C374" s="278"/>
      <c r="D374" s="268" t="s">
        <v>236</v>
      </c>
      <c r="E374" s="279" t="s">
        <v>1</v>
      </c>
      <c r="F374" s="280" t="s">
        <v>722</v>
      </c>
      <c r="G374" s="278"/>
      <c r="H374" s="281">
        <v>0.018</v>
      </c>
      <c r="I374" s="282"/>
      <c r="J374" s="278"/>
      <c r="K374" s="278"/>
      <c r="L374" s="283"/>
      <c r="M374" s="284"/>
      <c r="N374" s="285"/>
      <c r="O374" s="285"/>
      <c r="P374" s="285"/>
      <c r="Q374" s="285"/>
      <c r="R374" s="285"/>
      <c r="S374" s="285"/>
      <c r="T374" s="286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87" t="s">
        <v>236</v>
      </c>
      <c r="AU374" s="287" t="s">
        <v>89</v>
      </c>
      <c r="AV374" s="14" t="s">
        <v>89</v>
      </c>
      <c r="AW374" s="14" t="s">
        <v>34</v>
      </c>
      <c r="AX374" s="14" t="s">
        <v>87</v>
      </c>
      <c r="AY374" s="287" t="s">
        <v>211</v>
      </c>
    </row>
    <row r="375" spans="1:65" s="2" customFormat="1" ht="44.25" customHeight="1">
      <c r="A375" s="41"/>
      <c r="B375" s="42"/>
      <c r="C375" s="253" t="s">
        <v>723</v>
      </c>
      <c r="D375" s="253" t="s">
        <v>214</v>
      </c>
      <c r="E375" s="254" t="s">
        <v>724</v>
      </c>
      <c r="F375" s="255" t="s">
        <v>725</v>
      </c>
      <c r="G375" s="256" t="s">
        <v>269</v>
      </c>
      <c r="H375" s="257">
        <v>188.63</v>
      </c>
      <c r="I375" s="258"/>
      <c r="J375" s="259">
        <f>ROUND(I375*H375,2)</f>
        <v>0</v>
      </c>
      <c r="K375" s="260"/>
      <c r="L375" s="44"/>
      <c r="M375" s="261" t="s">
        <v>1</v>
      </c>
      <c r="N375" s="262" t="s">
        <v>46</v>
      </c>
      <c r="O375" s="94"/>
      <c r="P375" s="263">
        <f>O375*H375</f>
        <v>0</v>
      </c>
      <c r="Q375" s="263">
        <v>0.09466</v>
      </c>
      <c r="R375" s="263">
        <f>Q375*H375</f>
        <v>17.8557158</v>
      </c>
      <c r="S375" s="263">
        <v>0</v>
      </c>
      <c r="T375" s="264">
        <f>S375*H375</f>
        <v>0</v>
      </c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R375" s="265" t="s">
        <v>100</v>
      </c>
      <c r="AT375" s="265" t="s">
        <v>214</v>
      </c>
      <c r="AU375" s="265" t="s">
        <v>89</v>
      </c>
      <c r="AY375" s="18" t="s">
        <v>211</v>
      </c>
      <c r="BE375" s="155">
        <f>IF(N375="základní",J375,0)</f>
        <v>0</v>
      </c>
      <c r="BF375" s="155">
        <f>IF(N375="snížená",J375,0)</f>
        <v>0</v>
      </c>
      <c r="BG375" s="155">
        <f>IF(N375="zákl. přenesená",J375,0)</f>
        <v>0</v>
      </c>
      <c r="BH375" s="155">
        <f>IF(N375="sníž. přenesená",J375,0)</f>
        <v>0</v>
      </c>
      <c r="BI375" s="155">
        <f>IF(N375="nulová",J375,0)</f>
        <v>0</v>
      </c>
      <c r="BJ375" s="18" t="s">
        <v>87</v>
      </c>
      <c r="BK375" s="155">
        <f>ROUND(I375*H375,2)</f>
        <v>0</v>
      </c>
      <c r="BL375" s="18" t="s">
        <v>100</v>
      </c>
      <c r="BM375" s="265" t="s">
        <v>726</v>
      </c>
    </row>
    <row r="376" spans="1:51" s="13" customFormat="1" ht="12">
      <c r="A376" s="13"/>
      <c r="B376" s="266"/>
      <c r="C376" s="267"/>
      <c r="D376" s="268" t="s">
        <v>236</v>
      </c>
      <c r="E376" s="269" t="s">
        <v>1</v>
      </c>
      <c r="F376" s="270" t="s">
        <v>638</v>
      </c>
      <c r="G376" s="267"/>
      <c r="H376" s="269" t="s">
        <v>1</v>
      </c>
      <c r="I376" s="271"/>
      <c r="J376" s="267"/>
      <c r="K376" s="267"/>
      <c r="L376" s="272"/>
      <c r="M376" s="273"/>
      <c r="N376" s="274"/>
      <c r="O376" s="274"/>
      <c r="P376" s="274"/>
      <c r="Q376" s="274"/>
      <c r="R376" s="274"/>
      <c r="S376" s="274"/>
      <c r="T376" s="27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76" t="s">
        <v>236</v>
      </c>
      <c r="AU376" s="276" t="s">
        <v>89</v>
      </c>
      <c r="AV376" s="13" t="s">
        <v>87</v>
      </c>
      <c r="AW376" s="13" t="s">
        <v>34</v>
      </c>
      <c r="AX376" s="13" t="s">
        <v>81</v>
      </c>
      <c r="AY376" s="276" t="s">
        <v>211</v>
      </c>
    </row>
    <row r="377" spans="1:51" s="14" customFormat="1" ht="12">
      <c r="A377" s="14"/>
      <c r="B377" s="277"/>
      <c r="C377" s="278"/>
      <c r="D377" s="268" t="s">
        <v>236</v>
      </c>
      <c r="E377" s="279" t="s">
        <v>1</v>
      </c>
      <c r="F377" s="280" t="s">
        <v>727</v>
      </c>
      <c r="G377" s="278"/>
      <c r="H377" s="281">
        <v>136.3</v>
      </c>
      <c r="I377" s="282"/>
      <c r="J377" s="278"/>
      <c r="K377" s="278"/>
      <c r="L377" s="283"/>
      <c r="M377" s="284"/>
      <c r="N377" s="285"/>
      <c r="O377" s="285"/>
      <c r="P377" s="285"/>
      <c r="Q377" s="285"/>
      <c r="R377" s="285"/>
      <c r="S377" s="285"/>
      <c r="T377" s="286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87" t="s">
        <v>236</v>
      </c>
      <c r="AU377" s="287" t="s">
        <v>89</v>
      </c>
      <c r="AV377" s="14" t="s">
        <v>89</v>
      </c>
      <c r="AW377" s="14" t="s">
        <v>34</v>
      </c>
      <c r="AX377" s="14" t="s">
        <v>81</v>
      </c>
      <c r="AY377" s="287" t="s">
        <v>211</v>
      </c>
    </row>
    <row r="378" spans="1:51" s="14" customFormat="1" ht="12">
      <c r="A378" s="14"/>
      <c r="B378" s="277"/>
      <c r="C378" s="278"/>
      <c r="D378" s="268" t="s">
        <v>236</v>
      </c>
      <c r="E378" s="279" t="s">
        <v>1</v>
      </c>
      <c r="F378" s="280" t="s">
        <v>728</v>
      </c>
      <c r="G378" s="278"/>
      <c r="H378" s="281">
        <v>-14.3</v>
      </c>
      <c r="I378" s="282"/>
      <c r="J378" s="278"/>
      <c r="K378" s="278"/>
      <c r="L378" s="283"/>
      <c r="M378" s="284"/>
      <c r="N378" s="285"/>
      <c r="O378" s="285"/>
      <c r="P378" s="285"/>
      <c r="Q378" s="285"/>
      <c r="R378" s="285"/>
      <c r="S378" s="285"/>
      <c r="T378" s="286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87" t="s">
        <v>236</v>
      </c>
      <c r="AU378" s="287" t="s">
        <v>89</v>
      </c>
      <c r="AV378" s="14" t="s">
        <v>89</v>
      </c>
      <c r="AW378" s="14" t="s">
        <v>34</v>
      </c>
      <c r="AX378" s="14" t="s">
        <v>81</v>
      </c>
      <c r="AY378" s="287" t="s">
        <v>211</v>
      </c>
    </row>
    <row r="379" spans="1:51" s="13" customFormat="1" ht="12">
      <c r="A379" s="13"/>
      <c r="B379" s="266"/>
      <c r="C379" s="267"/>
      <c r="D379" s="268" t="s">
        <v>236</v>
      </c>
      <c r="E379" s="269" t="s">
        <v>1</v>
      </c>
      <c r="F379" s="270" t="s">
        <v>640</v>
      </c>
      <c r="G379" s="267"/>
      <c r="H379" s="269" t="s">
        <v>1</v>
      </c>
      <c r="I379" s="271"/>
      <c r="J379" s="267"/>
      <c r="K379" s="267"/>
      <c r="L379" s="272"/>
      <c r="M379" s="273"/>
      <c r="N379" s="274"/>
      <c r="O379" s="274"/>
      <c r="P379" s="274"/>
      <c r="Q379" s="274"/>
      <c r="R379" s="274"/>
      <c r="S379" s="274"/>
      <c r="T379" s="275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76" t="s">
        <v>236</v>
      </c>
      <c r="AU379" s="276" t="s">
        <v>89</v>
      </c>
      <c r="AV379" s="13" t="s">
        <v>87</v>
      </c>
      <c r="AW379" s="13" t="s">
        <v>34</v>
      </c>
      <c r="AX379" s="13" t="s">
        <v>81</v>
      </c>
      <c r="AY379" s="276" t="s">
        <v>211</v>
      </c>
    </row>
    <row r="380" spans="1:51" s="14" customFormat="1" ht="12">
      <c r="A380" s="14"/>
      <c r="B380" s="277"/>
      <c r="C380" s="278"/>
      <c r="D380" s="268" t="s">
        <v>236</v>
      </c>
      <c r="E380" s="279" t="s">
        <v>1</v>
      </c>
      <c r="F380" s="280" t="s">
        <v>729</v>
      </c>
      <c r="G380" s="278"/>
      <c r="H380" s="281">
        <v>75.43</v>
      </c>
      <c r="I380" s="282"/>
      <c r="J380" s="278"/>
      <c r="K380" s="278"/>
      <c r="L380" s="283"/>
      <c r="M380" s="284"/>
      <c r="N380" s="285"/>
      <c r="O380" s="285"/>
      <c r="P380" s="285"/>
      <c r="Q380" s="285"/>
      <c r="R380" s="285"/>
      <c r="S380" s="285"/>
      <c r="T380" s="286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87" t="s">
        <v>236</v>
      </c>
      <c r="AU380" s="287" t="s">
        <v>89</v>
      </c>
      <c r="AV380" s="14" t="s">
        <v>89</v>
      </c>
      <c r="AW380" s="14" t="s">
        <v>34</v>
      </c>
      <c r="AX380" s="14" t="s">
        <v>81</v>
      </c>
      <c r="AY380" s="287" t="s">
        <v>211</v>
      </c>
    </row>
    <row r="381" spans="1:51" s="14" customFormat="1" ht="12">
      <c r="A381" s="14"/>
      <c r="B381" s="277"/>
      <c r="C381" s="278"/>
      <c r="D381" s="268" t="s">
        <v>236</v>
      </c>
      <c r="E381" s="279" t="s">
        <v>1</v>
      </c>
      <c r="F381" s="280" t="s">
        <v>730</v>
      </c>
      <c r="G381" s="278"/>
      <c r="H381" s="281">
        <v>-8.8</v>
      </c>
      <c r="I381" s="282"/>
      <c r="J381" s="278"/>
      <c r="K381" s="278"/>
      <c r="L381" s="283"/>
      <c r="M381" s="284"/>
      <c r="N381" s="285"/>
      <c r="O381" s="285"/>
      <c r="P381" s="285"/>
      <c r="Q381" s="285"/>
      <c r="R381" s="285"/>
      <c r="S381" s="285"/>
      <c r="T381" s="286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87" t="s">
        <v>236</v>
      </c>
      <c r="AU381" s="287" t="s">
        <v>89</v>
      </c>
      <c r="AV381" s="14" t="s">
        <v>89</v>
      </c>
      <c r="AW381" s="14" t="s">
        <v>34</v>
      </c>
      <c r="AX381" s="14" t="s">
        <v>81</v>
      </c>
      <c r="AY381" s="287" t="s">
        <v>211</v>
      </c>
    </row>
    <row r="382" spans="1:51" s="15" customFormat="1" ht="12">
      <c r="A382" s="15"/>
      <c r="B382" s="295"/>
      <c r="C382" s="296"/>
      <c r="D382" s="268" t="s">
        <v>236</v>
      </c>
      <c r="E382" s="297" t="s">
        <v>327</v>
      </c>
      <c r="F382" s="298" t="s">
        <v>438</v>
      </c>
      <c r="G382" s="296"/>
      <c r="H382" s="299">
        <v>188.63</v>
      </c>
      <c r="I382" s="300"/>
      <c r="J382" s="296"/>
      <c r="K382" s="296"/>
      <c r="L382" s="301"/>
      <c r="M382" s="302"/>
      <c r="N382" s="303"/>
      <c r="O382" s="303"/>
      <c r="P382" s="303"/>
      <c r="Q382" s="303"/>
      <c r="R382" s="303"/>
      <c r="S382" s="303"/>
      <c r="T382" s="304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305" t="s">
        <v>236</v>
      </c>
      <c r="AU382" s="305" t="s">
        <v>89</v>
      </c>
      <c r="AV382" s="15" t="s">
        <v>100</v>
      </c>
      <c r="AW382" s="15" t="s">
        <v>34</v>
      </c>
      <c r="AX382" s="15" t="s">
        <v>87</v>
      </c>
      <c r="AY382" s="305" t="s">
        <v>211</v>
      </c>
    </row>
    <row r="383" spans="1:63" s="12" customFormat="1" ht="22.8" customHeight="1">
      <c r="A383" s="12"/>
      <c r="B383" s="237"/>
      <c r="C383" s="238"/>
      <c r="D383" s="239" t="s">
        <v>80</v>
      </c>
      <c r="E383" s="251" t="s">
        <v>100</v>
      </c>
      <c r="F383" s="251" t="s">
        <v>731</v>
      </c>
      <c r="G383" s="238"/>
      <c r="H383" s="238"/>
      <c r="I383" s="241"/>
      <c r="J383" s="252">
        <f>BK383</f>
        <v>0</v>
      </c>
      <c r="K383" s="238"/>
      <c r="L383" s="243"/>
      <c r="M383" s="244"/>
      <c r="N383" s="245"/>
      <c r="O383" s="245"/>
      <c r="P383" s="246">
        <f>SUM(P384:P502)</f>
        <v>0</v>
      </c>
      <c r="Q383" s="245"/>
      <c r="R383" s="246">
        <f>SUM(R384:R502)</f>
        <v>685.49965076</v>
      </c>
      <c r="S383" s="245"/>
      <c r="T383" s="247">
        <f>SUM(T384:T502)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48" t="s">
        <v>87</v>
      </c>
      <c r="AT383" s="249" t="s">
        <v>80</v>
      </c>
      <c r="AU383" s="249" t="s">
        <v>87</v>
      </c>
      <c r="AY383" s="248" t="s">
        <v>211</v>
      </c>
      <c r="BK383" s="250">
        <f>SUM(BK384:BK502)</f>
        <v>0</v>
      </c>
    </row>
    <row r="384" spans="1:65" s="2" customFormat="1" ht="24.15" customHeight="1">
      <c r="A384" s="41"/>
      <c r="B384" s="42"/>
      <c r="C384" s="253" t="s">
        <v>732</v>
      </c>
      <c r="D384" s="253" t="s">
        <v>214</v>
      </c>
      <c r="E384" s="254" t="s">
        <v>733</v>
      </c>
      <c r="F384" s="255" t="s">
        <v>734</v>
      </c>
      <c r="G384" s="256" t="s">
        <v>702</v>
      </c>
      <c r="H384" s="257">
        <v>18</v>
      </c>
      <c r="I384" s="258"/>
      <c r="J384" s="259">
        <f>ROUND(I384*H384,2)</f>
        <v>0</v>
      </c>
      <c r="K384" s="260"/>
      <c r="L384" s="44"/>
      <c r="M384" s="261" t="s">
        <v>1</v>
      </c>
      <c r="N384" s="262" t="s">
        <v>46</v>
      </c>
      <c r="O384" s="94"/>
      <c r="P384" s="263">
        <f>O384*H384</f>
        <v>0</v>
      </c>
      <c r="Q384" s="263">
        <v>0.14954</v>
      </c>
      <c r="R384" s="263">
        <f>Q384*H384</f>
        <v>2.69172</v>
      </c>
      <c r="S384" s="263">
        <v>0</v>
      </c>
      <c r="T384" s="264">
        <f>S384*H384</f>
        <v>0</v>
      </c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R384" s="265" t="s">
        <v>100</v>
      </c>
      <c r="AT384" s="265" t="s">
        <v>214</v>
      </c>
      <c r="AU384" s="265" t="s">
        <v>89</v>
      </c>
      <c r="AY384" s="18" t="s">
        <v>211</v>
      </c>
      <c r="BE384" s="155">
        <f>IF(N384="základní",J384,0)</f>
        <v>0</v>
      </c>
      <c r="BF384" s="155">
        <f>IF(N384="snížená",J384,0)</f>
        <v>0</v>
      </c>
      <c r="BG384" s="155">
        <f>IF(N384="zákl. přenesená",J384,0)</f>
        <v>0</v>
      </c>
      <c r="BH384" s="155">
        <f>IF(N384="sníž. přenesená",J384,0)</f>
        <v>0</v>
      </c>
      <c r="BI384" s="155">
        <f>IF(N384="nulová",J384,0)</f>
        <v>0</v>
      </c>
      <c r="BJ384" s="18" t="s">
        <v>87</v>
      </c>
      <c r="BK384" s="155">
        <f>ROUND(I384*H384,2)</f>
        <v>0</v>
      </c>
      <c r="BL384" s="18" t="s">
        <v>100</v>
      </c>
      <c r="BM384" s="265" t="s">
        <v>735</v>
      </c>
    </row>
    <row r="385" spans="1:51" s="13" customFormat="1" ht="12">
      <c r="A385" s="13"/>
      <c r="B385" s="266"/>
      <c r="C385" s="267"/>
      <c r="D385" s="268" t="s">
        <v>236</v>
      </c>
      <c r="E385" s="269" t="s">
        <v>1</v>
      </c>
      <c r="F385" s="270" t="s">
        <v>736</v>
      </c>
      <c r="G385" s="267"/>
      <c r="H385" s="269" t="s">
        <v>1</v>
      </c>
      <c r="I385" s="271"/>
      <c r="J385" s="267"/>
      <c r="K385" s="267"/>
      <c r="L385" s="272"/>
      <c r="M385" s="273"/>
      <c r="N385" s="274"/>
      <c r="O385" s="274"/>
      <c r="P385" s="274"/>
      <c r="Q385" s="274"/>
      <c r="R385" s="274"/>
      <c r="S385" s="274"/>
      <c r="T385" s="275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76" t="s">
        <v>236</v>
      </c>
      <c r="AU385" s="276" t="s">
        <v>89</v>
      </c>
      <c r="AV385" s="13" t="s">
        <v>87</v>
      </c>
      <c r="AW385" s="13" t="s">
        <v>34</v>
      </c>
      <c r="AX385" s="13" t="s">
        <v>81</v>
      </c>
      <c r="AY385" s="276" t="s">
        <v>211</v>
      </c>
    </row>
    <row r="386" spans="1:51" s="14" customFormat="1" ht="12">
      <c r="A386" s="14"/>
      <c r="B386" s="277"/>
      <c r="C386" s="278"/>
      <c r="D386" s="268" t="s">
        <v>236</v>
      </c>
      <c r="E386" s="279" t="s">
        <v>1</v>
      </c>
      <c r="F386" s="280" t="s">
        <v>247</v>
      </c>
      <c r="G386" s="278"/>
      <c r="H386" s="281">
        <v>8</v>
      </c>
      <c r="I386" s="282"/>
      <c r="J386" s="278"/>
      <c r="K386" s="278"/>
      <c r="L386" s="283"/>
      <c r="M386" s="284"/>
      <c r="N386" s="285"/>
      <c r="O386" s="285"/>
      <c r="P386" s="285"/>
      <c r="Q386" s="285"/>
      <c r="R386" s="285"/>
      <c r="S386" s="285"/>
      <c r="T386" s="286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87" t="s">
        <v>236</v>
      </c>
      <c r="AU386" s="287" t="s">
        <v>89</v>
      </c>
      <c r="AV386" s="14" t="s">
        <v>89</v>
      </c>
      <c r="AW386" s="14" t="s">
        <v>34</v>
      </c>
      <c r="AX386" s="14" t="s">
        <v>81</v>
      </c>
      <c r="AY386" s="287" t="s">
        <v>211</v>
      </c>
    </row>
    <row r="387" spans="1:51" s="13" customFormat="1" ht="12">
      <c r="A387" s="13"/>
      <c r="B387" s="266"/>
      <c r="C387" s="267"/>
      <c r="D387" s="268" t="s">
        <v>236</v>
      </c>
      <c r="E387" s="269" t="s">
        <v>1</v>
      </c>
      <c r="F387" s="270" t="s">
        <v>737</v>
      </c>
      <c r="G387" s="267"/>
      <c r="H387" s="269" t="s">
        <v>1</v>
      </c>
      <c r="I387" s="271"/>
      <c r="J387" s="267"/>
      <c r="K387" s="267"/>
      <c r="L387" s="272"/>
      <c r="M387" s="273"/>
      <c r="N387" s="274"/>
      <c r="O387" s="274"/>
      <c r="P387" s="274"/>
      <c r="Q387" s="274"/>
      <c r="R387" s="274"/>
      <c r="S387" s="274"/>
      <c r="T387" s="275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76" t="s">
        <v>236</v>
      </c>
      <c r="AU387" s="276" t="s">
        <v>89</v>
      </c>
      <c r="AV387" s="13" t="s">
        <v>87</v>
      </c>
      <c r="AW387" s="13" t="s">
        <v>34</v>
      </c>
      <c r="AX387" s="13" t="s">
        <v>81</v>
      </c>
      <c r="AY387" s="276" t="s">
        <v>211</v>
      </c>
    </row>
    <row r="388" spans="1:51" s="14" customFormat="1" ht="12">
      <c r="A388" s="14"/>
      <c r="B388" s="277"/>
      <c r="C388" s="278"/>
      <c r="D388" s="268" t="s">
        <v>236</v>
      </c>
      <c r="E388" s="279" t="s">
        <v>1</v>
      </c>
      <c r="F388" s="280" t="s">
        <v>257</v>
      </c>
      <c r="G388" s="278"/>
      <c r="H388" s="281">
        <v>10</v>
      </c>
      <c r="I388" s="282"/>
      <c r="J388" s="278"/>
      <c r="K388" s="278"/>
      <c r="L388" s="283"/>
      <c r="M388" s="284"/>
      <c r="N388" s="285"/>
      <c r="O388" s="285"/>
      <c r="P388" s="285"/>
      <c r="Q388" s="285"/>
      <c r="R388" s="285"/>
      <c r="S388" s="285"/>
      <c r="T388" s="286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87" t="s">
        <v>236</v>
      </c>
      <c r="AU388" s="287" t="s">
        <v>89</v>
      </c>
      <c r="AV388" s="14" t="s">
        <v>89</v>
      </c>
      <c r="AW388" s="14" t="s">
        <v>34</v>
      </c>
      <c r="AX388" s="14" t="s">
        <v>81</v>
      </c>
      <c r="AY388" s="287" t="s">
        <v>211</v>
      </c>
    </row>
    <row r="389" spans="1:51" s="15" customFormat="1" ht="12">
      <c r="A389" s="15"/>
      <c r="B389" s="295"/>
      <c r="C389" s="296"/>
      <c r="D389" s="268" t="s">
        <v>236</v>
      </c>
      <c r="E389" s="297" t="s">
        <v>1</v>
      </c>
      <c r="F389" s="298" t="s">
        <v>438</v>
      </c>
      <c r="G389" s="296"/>
      <c r="H389" s="299">
        <v>18</v>
      </c>
      <c r="I389" s="300"/>
      <c r="J389" s="296"/>
      <c r="K389" s="296"/>
      <c r="L389" s="301"/>
      <c r="M389" s="302"/>
      <c r="N389" s="303"/>
      <c r="O389" s="303"/>
      <c r="P389" s="303"/>
      <c r="Q389" s="303"/>
      <c r="R389" s="303"/>
      <c r="S389" s="303"/>
      <c r="T389" s="304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305" t="s">
        <v>236</v>
      </c>
      <c r="AU389" s="305" t="s">
        <v>89</v>
      </c>
      <c r="AV389" s="15" t="s">
        <v>100</v>
      </c>
      <c r="AW389" s="15" t="s">
        <v>34</v>
      </c>
      <c r="AX389" s="15" t="s">
        <v>87</v>
      </c>
      <c r="AY389" s="305" t="s">
        <v>211</v>
      </c>
    </row>
    <row r="390" spans="1:65" s="2" customFormat="1" ht="16.5" customHeight="1">
      <c r="A390" s="41"/>
      <c r="B390" s="42"/>
      <c r="C390" s="317" t="s">
        <v>738</v>
      </c>
      <c r="D390" s="317" t="s">
        <v>589</v>
      </c>
      <c r="E390" s="318" t="s">
        <v>739</v>
      </c>
      <c r="F390" s="319" t="s">
        <v>740</v>
      </c>
      <c r="G390" s="320" t="s">
        <v>702</v>
      </c>
      <c r="H390" s="321">
        <v>8</v>
      </c>
      <c r="I390" s="322"/>
      <c r="J390" s="323">
        <f>ROUND(I390*H390,2)</f>
        <v>0</v>
      </c>
      <c r="K390" s="324"/>
      <c r="L390" s="325"/>
      <c r="M390" s="326" t="s">
        <v>1</v>
      </c>
      <c r="N390" s="327" t="s">
        <v>46</v>
      </c>
      <c r="O390" s="94"/>
      <c r="P390" s="263">
        <f>O390*H390</f>
        <v>0</v>
      </c>
      <c r="Q390" s="263">
        <v>1.452</v>
      </c>
      <c r="R390" s="263">
        <f>Q390*H390</f>
        <v>11.616</v>
      </c>
      <c r="S390" s="263">
        <v>0</v>
      </c>
      <c r="T390" s="264">
        <f>S390*H390</f>
        <v>0</v>
      </c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R390" s="265" t="s">
        <v>247</v>
      </c>
      <c r="AT390" s="265" t="s">
        <v>589</v>
      </c>
      <c r="AU390" s="265" t="s">
        <v>89</v>
      </c>
      <c r="AY390" s="18" t="s">
        <v>211</v>
      </c>
      <c r="BE390" s="155">
        <f>IF(N390="základní",J390,0)</f>
        <v>0</v>
      </c>
      <c r="BF390" s="155">
        <f>IF(N390="snížená",J390,0)</f>
        <v>0</v>
      </c>
      <c r="BG390" s="155">
        <f>IF(N390="zákl. přenesená",J390,0)</f>
        <v>0</v>
      </c>
      <c r="BH390" s="155">
        <f>IF(N390="sníž. přenesená",J390,0)</f>
        <v>0</v>
      </c>
      <c r="BI390" s="155">
        <f>IF(N390="nulová",J390,0)</f>
        <v>0</v>
      </c>
      <c r="BJ390" s="18" t="s">
        <v>87</v>
      </c>
      <c r="BK390" s="155">
        <f>ROUND(I390*H390,2)</f>
        <v>0</v>
      </c>
      <c r="BL390" s="18" t="s">
        <v>100</v>
      </c>
      <c r="BM390" s="265" t="s">
        <v>741</v>
      </c>
    </row>
    <row r="391" spans="1:51" s="14" customFormat="1" ht="12">
      <c r="A391" s="14"/>
      <c r="B391" s="277"/>
      <c r="C391" s="278"/>
      <c r="D391" s="268" t="s">
        <v>236</v>
      </c>
      <c r="E391" s="279" t="s">
        <v>1</v>
      </c>
      <c r="F391" s="280" t="s">
        <v>247</v>
      </c>
      <c r="G391" s="278"/>
      <c r="H391" s="281">
        <v>8</v>
      </c>
      <c r="I391" s="282"/>
      <c r="J391" s="278"/>
      <c r="K391" s="278"/>
      <c r="L391" s="283"/>
      <c r="M391" s="284"/>
      <c r="N391" s="285"/>
      <c r="O391" s="285"/>
      <c r="P391" s="285"/>
      <c r="Q391" s="285"/>
      <c r="R391" s="285"/>
      <c r="S391" s="285"/>
      <c r="T391" s="286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87" t="s">
        <v>236</v>
      </c>
      <c r="AU391" s="287" t="s">
        <v>89</v>
      </c>
      <c r="AV391" s="14" t="s">
        <v>89</v>
      </c>
      <c r="AW391" s="14" t="s">
        <v>34</v>
      </c>
      <c r="AX391" s="14" t="s">
        <v>87</v>
      </c>
      <c r="AY391" s="287" t="s">
        <v>211</v>
      </c>
    </row>
    <row r="392" spans="1:65" s="2" customFormat="1" ht="16.5" customHeight="1">
      <c r="A392" s="41"/>
      <c r="B392" s="42"/>
      <c r="C392" s="317" t="s">
        <v>742</v>
      </c>
      <c r="D392" s="317" t="s">
        <v>589</v>
      </c>
      <c r="E392" s="318" t="s">
        <v>743</v>
      </c>
      <c r="F392" s="319" t="s">
        <v>744</v>
      </c>
      <c r="G392" s="320" t="s">
        <v>702</v>
      </c>
      <c r="H392" s="321">
        <v>10</v>
      </c>
      <c r="I392" s="322"/>
      <c r="J392" s="323">
        <f>ROUND(I392*H392,2)</f>
        <v>0</v>
      </c>
      <c r="K392" s="324"/>
      <c r="L392" s="325"/>
      <c r="M392" s="326" t="s">
        <v>1</v>
      </c>
      <c r="N392" s="327" t="s">
        <v>46</v>
      </c>
      <c r="O392" s="94"/>
      <c r="P392" s="263">
        <f>O392*H392</f>
        <v>0</v>
      </c>
      <c r="Q392" s="263">
        <v>1.452</v>
      </c>
      <c r="R392" s="263">
        <f>Q392*H392</f>
        <v>14.52</v>
      </c>
      <c r="S392" s="263">
        <v>0</v>
      </c>
      <c r="T392" s="264">
        <f>S392*H392</f>
        <v>0</v>
      </c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R392" s="265" t="s">
        <v>247</v>
      </c>
      <c r="AT392" s="265" t="s">
        <v>589</v>
      </c>
      <c r="AU392" s="265" t="s">
        <v>89</v>
      </c>
      <c r="AY392" s="18" t="s">
        <v>211</v>
      </c>
      <c r="BE392" s="155">
        <f>IF(N392="základní",J392,0)</f>
        <v>0</v>
      </c>
      <c r="BF392" s="155">
        <f>IF(N392="snížená",J392,0)</f>
        <v>0</v>
      </c>
      <c r="BG392" s="155">
        <f>IF(N392="zákl. přenesená",J392,0)</f>
        <v>0</v>
      </c>
      <c r="BH392" s="155">
        <f>IF(N392="sníž. přenesená",J392,0)</f>
        <v>0</v>
      </c>
      <c r="BI392" s="155">
        <f>IF(N392="nulová",J392,0)</f>
        <v>0</v>
      </c>
      <c r="BJ392" s="18" t="s">
        <v>87</v>
      </c>
      <c r="BK392" s="155">
        <f>ROUND(I392*H392,2)</f>
        <v>0</v>
      </c>
      <c r="BL392" s="18" t="s">
        <v>100</v>
      </c>
      <c r="BM392" s="265" t="s">
        <v>745</v>
      </c>
    </row>
    <row r="393" spans="1:51" s="14" customFormat="1" ht="12">
      <c r="A393" s="14"/>
      <c r="B393" s="277"/>
      <c r="C393" s="278"/>
      <c r="D393" s="268" t="s">
        <v>236</v>
      </c>
      <c r="E393" s="279" t="s">
        <v>1</v>
      </c>
      <c r="F393" s="280" t="s">
        <v>257</v>
      </c>
      <c r="G393" s="278"/>
      <c r="H393" s="281">
        <v>10</v>
      </c>
      <c r="I393" s="282"/>
      <c r="J393" s="278"/>
      <c r="K393" s="278"/>
      <c r="L393" s="283"/>
      <c r="M393" s="284"/>
      <c r="N393" s="285"/>
      <c r="O393" s="285"/>
      <c r="P393" s="285"/>
      <c r="Q393" s="285"/>
      <c r="R393" s="285"/>
      <c r="S393" s="285"/>
      <c r="T393" s="286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87" t="s">
        <v>236</v>
      </c>
      <c r="AU393" s="287" t="s">
        <v>89</v>
      </c>
      <c r="AV393" s="14" t="s">
        <v>89</v>
      </c>
      <c r="AW393" s="14" t="s">
        <v>34</v>
      </c>
      <c r="AX393" s="14" t="s">
        <v>87</v>
      </c>
      <c r="AY393" s="287" t="s">
        <v>211</v>
      </c>
    </row>
    <row r="394" spans="1:65" s="2" customFormat="1" ht="16.5" customHeight="1">
      <c r="A394" s="41"/>
      <c r="B394" s="42"/>
      <c r="C394" s="253" t="s">
        <v>746</v>
      </c>
      <c r="D394" s="253" t="s">
        <v>214</v>
      </c>
      <c r="E394" s="254" t="s">
        <v>747</v>
      </c>
      <c r="F394" s="255" t="s">
        <v>748</v>
      </c>
      <c r="G394" s="256" t="s">
        <v>332</v>
      </c>
      <c r="H394" s="257">
        <v>199.889</v>
      </c>
      <c r="I394" s="258"/>
      <c r="J394" s="259">
        <f>ROUND(I394*H394,2)</f>
        <v>0</v>
      </c>
      <c r="K394" s="260"/>
      <c r="L394" s="44"/>
      <c r="M394" s="261" t="s">
        <v>1</v>
      </c>
      <c r="N394" s="262" t="s">
        <v>46</v>
      </c>
      <c r="O394" s="94"/>
      <c r="P394" s="263">
        <f>O394*H394</f>
        <v>0</v>
      </c>
      <c r="Q394" s="263">
        <v>2.45343</v>
      </c>
      <c r="R394" s="263">
        <f>Q394*H394</f>
        <v>490.41366927</v>
      </c>
      <c r="S394" s="263">
        <v>0</v>
      </c>
      <c r="T394" s="264">
        <f>S394*H394</f>
        <v>0</v>
      </c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R394" s="265" t="s">
        <v>100</v>
      </c>
      <c r="AT394" s="265" t="s">
        <v>214</v>
      </c>
      <c r="AU394" s="265" t="s">
        <v>89</v>
      </c>
      <c r="AY394" s="18" t="s">
        <v>211</v>
      </c>
      <c r="BE394" s="155">
        <f>IF(N394="základní",J394,0)</f>
        <v>0</v>
      </c>
      <c r="BF394" s="155">
        <f>IF(N394="snížená",J394,0)</f>
        <v>0</v>
      </c>
      <c r="BG394" s="155">
        <f>IF(N394="zákl. přenesená",J394,0)</f>
        <v>0</v>
      </c>
      <c r="BH394" s="155">
        <f>IF(N394="sníž. přenesená",J394,0)</f>
        <v>0</v>
      </c>
      <c r="BI394" s="155">
        <f>IF(N394="nulová",J394,0)</f>
        <v>0</v>
      </c>
      <c r="BJ394" s="18" t="s">
        <v>87</v>
      </c>
      <c r="BK394" s="155">
        <f>ROUND(I394*H394,2)</f>
        <v>0</v>
      </c>
      <c r="BL394" s="18" t="s">
        <v>100</v>
      </c>
      <c r="BM394" s="265" t="s">
        <v>749</v>
      </c>
    </row>
    <row r="395" spans="1:51" s="13" customFormat="1" ht="12">
      <c r="A395" s="13"/>
      <c r="B395" s="266"/>
      <c r="C395" s="267"/>
      <c r="D395" s="268" t="s">
        <v>236</v>
      </c>
      <c r="E395" s="269" t="s">
        <v>1</v>
      </c>
      <c r="F395" s="270" t="s">
        <v>638</v>
      </c>
      <c r="G395" s="267"/>
      <c r="H395" s="269" t="s">
        <v>1</v>
      </c>
      <c r="I395" s="271"/>
      <c r="J395" s="267"/>
      <c r="K395" s="267"/>
      <c r="L395" s="272"/>
      <c r="M395" s="273"/>
      <c r="N395" s="274"/>
      <c r="O395" s="274"/>
      <c r="P395" s="274"/>
      <c r="Q395" s="274"/>
      <c r="R395" s="274"/>
      <c r="S395" s="274"/>
      <c r="T395" s="275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76" t="s">
        <v>236</v>
      </c>
      <c r="AU395" s="276" t="s">
        <v>89</v>
      </c>
      <c r="AV395" s="13" t="s">
        <v>87</v>
      </c>
      <c r="AW395" s="13" t="s">
        <v>34</v>
      </c>
      <c r="AX395" s="13" t="s">
        <v>81</v>
      </c>
      <c r="AY395" s="276" t="s">
        <v>211</v>
      </c>
    </row>
    <row r="396" spans="1:51" s="14" customFormat="1" ht="12">
      <c r="A396" s="14"/>
      <c r="B396" s="277"/>
      <c r="C396" s="278"/>
      <c r="D396" s="268" t="s">
        <v>236</v>
      </c>
      <c r="E396" s="279" t="s">
        <v>1</v>
      </c>
      <c r="F396" s="280" t="s">
        <v>750</v>
      </c>
      <c r="G396" s="278"/>
      <c r="H396" s="281">
        <v>79.152</v>
      </c>
      <c r="I396" s="282"/>
      <c r="J396" s="278"/>
      <c r="K396" s="278"/>
      <c r="L396" s="283"/>
      <c r="M396" s="284"/>
      <c r="N396" s="285"/>
      <c r="O396" s="285"/>
      <c r="P396" s="285"/>
      <c r="Q396" s="285"/>
      <c r="R396" s="285"/>
      <c r="S396" s="285"/>
      <c r="T396" s="286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87" t="s">
        <v>236</v>
      </c>
      <c r="AU396" s="287" t="s">
        <v>89</v>
      </c>
      <c r="AV396" s="14" t="s">
        <v>89</v>
      </c>
      <c r="AW396" s="14" t="s">
        <v>34</v>
      </c>
      <c r="AX396" s="14" t="s">
        <v>81</v>
      </c>
      <c r="AY396" s="287" t="s">
        <v>211</v>
      </c>
    </row>
    <row r="397" spans="1:51" s="14" customFormat="1" ht="12">
      <c r="A397" s="14"/>
      <c r="B397" s="277"/>
      <c r="C397" s="278"/>
      <c r="D397" s="268" t="s">
        <v>236</v>
      </c>
      <c r="E397" s="279" t="s">
        <v>1</v>
      </c>
      <c r="F397" s="280" t="s">
        <v>751</v>
      </c>
      <c r="G397" s="278"/>
      <c r="H397" s="281">
        <v>4.314</v>
      </c>
      <c r="I397" s="282"/>
      <c r="J397" s="278"/>
      <c r="K397" s="278"/>
      <c r="L397" s="283"/>
      <c r="M397" s="284"/>
      <c r="N397" s="285"/>
      <c r="O397" s="285"/>
      <c r="P397" s="285"/>
      <c r="Q397" s="285"/>
      <c r="R397" s="285"/>
      <c r="S397" s="285"/>
      <c r="T397" s="286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87" t="s">
        <v>236</v>
      </c>
      <c r="AU397" s="287" t="s">
        <v>89</v>
      </c>
      <c r="AV397" s="14" t="s">
        <v>89</v>
      </c>
      <c r="AW397" s="14" t="s">
        <v>34</v>
      </c>
      <c r="AX397" s="14" t="s">
        <v>81</v>
      </c>
      <c r="AY397" s="287" t="s">
        <v>211</v>
      </c>
    </row>
    <row r="398" spans="1:51" s="13" customFormat="1" ht="12">
      <c r="A398" s="13"/>
      <c r="B398" s="266"/>
      <c r="C398" s="267"/>
      <c r="D398" s="268" t="s">
        <v>236</v>
      </c>
      <c r="E398" s="269" t="s">
        <v>1</v>
      </c>
      <c r="F398" s="270" t="s">
        <v>640</v>
      </c>
      <c r="G398" s="267"/>
      <c r="H398" s="269" t="s">
        <v>1</v>
      </c>
      <c r="I398" s="271"/>
      <c r="J398" s="267"/>
      <c r="K398" s="267"/>
      <c r="L398" s="272"/>
      <c r="M398" s="273"/>
      <c r="N398" s="274"/>
      <c r="O398" s="274"/>
      <c r="P398" s="274"/>
      <c r="Q398" s="274"/>
      <c r="R398" s="274"/>
      <c r="S398" s="274"/>
      <c r="T398" s="275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76" t="s">
        <v>236</v>
      </c>
      <c r="AU398" s="276" t="s">
        <v>89</v>
      </c>
      <c r="AV398" s="13" t="s">
        <v>87</v>
      </c>
      <c r="AW398" s="13" t="s">
        <v>34</v>
      </c>
      <c r="AX398" s="13" t="s">
        <v>81</v>
      </c>
      <c r="AY398" s="276" t="s">
        <v>211</v>
      </c>
    </row>
    <row r="399" spans="1:51" s="14" customFormat="1" ht="12">
      <c r="A399" s="14"/>
      <c r="B399" s="277"/>
      <c r="C399" s="278"/>
      <c r="D399" s="268" t="s">
        <v>236</v>
      </c>
      <c r="E399" s="279" t="s">
        <v>1</v>
      </c>
      <c r="F399" s="280" t="s">
        <v>752</v>
      </c>
      <c r="G399" s="278"/>
      <c r="H399" s="281">
        <v>76.037</v>
      </c>
      <c r="I399" s="282"/>
      <c r="J399" s="278"/>
      <c r="K399" s="278"/>
      <c r="L399" s="283"/>
      <c r="M399" s="284"/>
      <c r="N399" s="285"/>
      <c r="O399" s="285"/>
      <c r="P399" s="285"/>
      <c r="Q399" s="285"/>
      <c r="R399" s="285"/>
      <c r="S399" s="285"/>
      <c r="T399" s="286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87" t="s">
        <v>236</v>
      </c>
      <c r="AU399" s="287" t="s">
        <v>89</v>
      </c>
      <c r="AV399" s="14" t="s">
        <v>89</v>
      </c>
      <c r="AW399" s="14" t="s">
        <v>34</v>
      </c>
      <c r="AX399" s="14" t="s">
        <v>81</v>
      </c>
      <c r="AY399" s="287" t="s">
        <v>211</v>
      </c>
    </row>
    <row r="400" spans="1:51" s="14" customFormat="1" ht="12">
      <c r="A400" s="14"/>
      <c r="B400" s="277"/>
      <c r="C400" s="278"/>
      <c r="D400" s="268" t="s">
        <v>236</v>
      </c>
      <c r="E400" s="279" t="s">
        <v>1</v>
      </c>
      <c r="F400" s="280" t="s">
        <v>751</v>
      </c>
      <c r="G400" s="278"/>
      <c r="H400" s="281">
        <v>4.314</v>
      </c>
      <c r="I400" s="282"/>
      <c r="J400" s="278"/>
      <c r="K400" s="278"/>
      <c r="L400" s="283"/>
      <c r="M400" s="284"/>
      <c r="N400" s="285"/>
      <c r="O400" s="285"/>
      <c r="P400" s="285"/>
      <c r="Q400" s="285"/>
      <c r="R400" s="285"/>
      <c r="S400" s="285"/>
      <c r="T400" s="286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87" t="s">
        <v>236</v>
      </c>
      <c r="AU400" s="287" t="s">
        <v>89</v>
      </c>
      <c r="AV400" s="14" t="s">
        <v>89</v>
      </c>
      <c r="AW400" s="14" t="s">
        <v>34</v>
      </c>
      <c r="AX400" s="14" t="s">
        <v>81</v>
      </c>
      <c r="AY400" s="287" t="s">
        <v>211</v>
      </c>
    </row>
    <row r="401" spans="1:51" s="13" customFormat="1" ht="12">
      <c r="A401" s="13"/>
      <c r="B401" s="266"/>
      <c r="C401" s="267"/>
      <c r="D401" s="268" t="s">
        <v>236</v>
      </c>
      <c r="E401" s="269" t="s">
        <v>1</v>
      </c>
      <c r="F401" s="270" t="s">
        <v>663</v>
      </c>
      <c r="G401" s="267"/>
      <c r="H401" s="269" t="s">
        <v>1</v>
      </c>
      <c r="I401" s="271"/>
      <c r="J401" s="267"/>
      <c r="K401" s="267"/>
      <c r="L401" s="272"/>
      <c r="M401" s="273"/>
      <c r="N401" s="274"/>
      <c r="O401" s="274"/>
      <c r="P401" s="274"/>
      <c r="Q401" s="274"/>
      <c r="R401" s="274"/>
      <c r="S401" s="274"/>
      <c r="T401" s="275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76" t="s">
        <v>236</v>
      </c>
      <c r="AU401" s="276" t="s">
        <v>89</v>
      </c>
      <c r="AV401" s="13" t="s">
        <v>87</v>
      </c>
      <c r="AW401" s="13" t="s">
        <v>34</v>
      </c>
      <c r="AX401" s="13" t="s">
        <v>81</v>
      </c>
      <c r="AY401" s="276" t="s">
        <v>211</v>
      </c>
    </row>
    <row r="402" spans="1:51" s="14" customFormat="1" ht="12">
      <c r="A402" s="14"/>
      <c r="B402" s="277"/>
      <c r="C402" s="278"/>
      <c r="D402" s="268" t="s">
        <v>236</v>
      </c>
      <c r="E402" s="279" t="s">
        <v>1</v>
      </c>
      <c r="F402" s="280" t="s">
        <v>753</v>
      </c>
      <c r="G402" s="278"/>
      <c r="H402" s="281">
        <v>40.682</v>
      </c>
      <c r="I402" s="282"/>
      <c r="J402" s="278"/>
      <c r="K402" s="278"/>
      <c r="L402" s="283"/>
      <c r="M402" s="284"/>
      <c r="N402" s="285"/>
      <c r="O402" s="285"/>
      <c r="P402" s="285"/>
      <c r="Q402" s="285"/>
      <c r="R402" s="285"/>
      <c r="S402" s="285"/>
      <c r="T402" s="286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87" t="s">
        <v>236</v>
      </c>
      <c r="AU402" s="287" t="s">
        <v>89</v>
      </c>
      <c r="AV402" s="14" t="s">
        <v>89</v>
      </c>
      <c r="AW402" s="14" t="s">
        <v>34</v>
      </c>
      <c r="AX402" s="14" t="s">
        <v>81</v>
      </c>
      <c r="AY402" s="287" t="s">
        <v>211</v>
      </c>
    </row>
    <row r="403" spans="1:51" s="13" customFormat="1" ht="12">
      <c r="A403" s="13"/>
      <c r="B403" s="266"/>
      <c r="C403" s="267"/>
      <c r="D403" s="268" t="s">
        <v>236</v>
      </c>
      <c r="E403" s="269" t="s">
        <v>1</v>
      </c>
      <c r="F403" s="270" t="s">
        <v>754</v>
      </c>
      <c r="G403" s="267"/>
      <c r="H403" s="269" t="s">
        <v>1</v>
      </c>
      <c r="I403" s="271"/>
      <c r="J403" s="267"/>
      <c r="K403" s="267"/>
      <c r="L403" s="272"/>
      <c r="M403" s="273"/>
      <c r="N403" s="274"/>
      <c r="O403" s="274"/>
      <c r="P403" s="274"/>
      <c r="Q403" s="274"/>
      <c r="R403" s="274"/>
      <c r="S403" s="274"/>
      <c r="T403" s="275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76" t="s">
        <v>236</v>
      </c>
      <c r="AU403" s="276" t="s">
        <v>89</v>
      </c>
      <c r="AV403" s="13" t="s">
        <v>87</v>
      </c>
      <c r="AW403" s="13" t="s">
        <v>34</v>
      </c>
      <c r="AX403" s="13" t="s">
        <v>81</v>
      </c>
      <c r="AY403" s="276" t="s">
        <v>211</v>
      </c>
    </row>
    <row r="404" spans="1:51" s="14" customFormat="1" ht="12">
      <c r="A404" s="14"/>
      <c r="B404" s="277"/>
      <c r="C404" s="278"/>
      <c r="D404" s="268" t="s">
        <v>236</v>
      </c>
      <c r="E404" s="279" t="s">
        <v>1</v>
      </c>
      <c r="F404" s="280" t="s">
        <v>755</v>
      </c>
      <c r="G404" s="278"/>
      <c r="H404" s="281">
        <v>1.125</v>
      </c>
      <c r="I404" s="282"/>
      <c r="J404" s="278"/>
      <c r="K404" s="278"/>
      <c r="L404" s="283"/>
      <c r="M404" s="284"/>
      <c r="N404" s="285"/>
      <c r="O404" s="285"/>
      <c r="P404" s="285"/>
      <c r="Q404" s="285"/>
      <c r="R404" s="285"/>
      <c r="S404" s="285"/>
      <c r="T404" s="286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87" t="s">
        <v>236</v>
      </c>
      <c r="AU404" s="287" t="s">
        <v>89</v>
      </c>
      <c r="AV404" s="14" t="s">
        <v>89</v>
      </c>
      <c r="AW404" s="14" t="s">
        <v>34</v>
      </c>
      <c r="AX404" s="14" t="s">
        <v>81</v>
      </c>
      <c r="AY404" s="287" t="s">
        <v>211</v>
      </c>
    </row>
    <row r="405" spans="1:51" s="13" customFormat="1" ht="12">
      <c r="A405" s="13"/>
      <c r="B405" s="266"/>
      <c r="C405" s="267"/>
      <c r="D405" s="268" t="s">
        <v>236</v>
      </c>
      <c r="E405" s="269" t="s">
        <v>1</v>
      </c>
      <c r="F405" s="270" t="s">
        <v>756</v>
      </c>
      <c r="G405" s="267"/>
      <c r="H405" s="269" t="s">
        <v>1</v>
      </c>
      <c r="I405" s="271"/>
      <c r="J405" s="267"/>
      <c r="K405" s="267"/>
      <c r="L405" s="272"/>
      <c r="M405" s="273"/>
      <c r="N405" s="274"/>
      <c r="O405" s="274"/>
      <c r="P405" s="274"/>
      <c r="Q405" s="274"/>
      <c r="R405" s="274"/>
      <c r="S405" s="274"/>
      <c r="T405" s="275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76" t="s">
        <v>236</v>
      </c>
      <c r="AU405" s="276" t="s">
        <v>89</v>
      </c>
      <c r="AV405" s="13" t="s">
        <v>87</v>
      </c>
      <c r="AW405" s="13" t="s">
        <v>34</v>
      </c>
      <c r="AX405" s="13" t="s">
        <v>81</v>
      </c>
      <c r="AY405" s="276" t="s">
        <v>211</v>
      </c>
    </row>
    <row r="406" spans="1:51" s="14" customFormat="1" ht="12">
      <c r="A406" s="14"/>
      <c r="B406" s="277"/>
      <c r="C406" s="278"/>
      <c r="D406" s="268" t="s">
        <v>236</v>
      </c>
      <c r="E406" s="279" t="s">
        <v>1</v>
      </c>
      <c r="F406" s="280" t="s">
        <v>757</v>
      </c>
      <c r="G406" s="278"/>
      <c r="H406" s="281">
        <v>-1.125</v>
      </c>
      <c r="I406" s="282"/>
      <c r="J406" s="278"/>
      <c r="K406" s="278"/>
      <c r="L406" s="283"/>
      <c r="M406" s="284"/>
      <c r="N406" s="285"/>
      <c r="O406" s="285"/>
      <c r="P406" s="285"/>
      <c r="Q406" s="285"/>
      <c r="R406" s="285"/>
      <c r="S406" s="285"/>
      <c r="T406" s="286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87" t="s">
        <v>236</v>
      </c>
      <c r="AU406" s="287" t="s">
        <v>89</v>
      </c>
      <c r="AV406" s="14" t="s">
        <v>89</v>
      </c>
      <c r="AW406" s="14" t="s">
        <v>34</v>
      </c>
      <c r="AX406" s="14" t="s">
        <v>81</v>
      </c>
      <c r="AY406" s="287" t="s">
        <v>211</v>
      </c>
    </row>
    <row r="407" spans="1:51" s="14" customFormat="1" ht="12">
      <c r="A407" s="14"/>
      <c r="B407" s="277"/>
      <c r="C407" s="278"/>
      <c r="D407" s="268" t="s">
        <v>236</v>
      </c>
      <c r="E407" s="279" t="s">
        <v>1</v>
      </c>
      <c r="F407" s="280" t="s">
        <v>758</v>
      </c>
      <c r="G407" s="278"/>
      <c r="H407" s="281">
        <v>-3.6</v>
      </c>
      <c r="I407" s="282"/>
      <c r="J407" s="278"/>
      <c r="K407" s="278"/>
      <c r="L407" s="283"/>
      <c r="M407" s="284"/>
      <c r="N407" s="285"/>
      <c r="O407" s="285"/>
      <c r="P407" s="285"/>
      <c r="Q407" s="285"/>
      <c r="R407" s="285"/>
      <c r="S407" s="285"/>
      <c r="T407" s="286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87" t="s">
        <v>236</v>
      </c>
      <c r="AU407" s="287" t="s">
        <v>89</v>
      </c>
      <c r="AV407" s="14" t="s">
        <v>89</v>
      </c>
      <c r="AW407" s="14" t="s">
        <v>34</v>
      </c>
      <c r="AX407" s="14" t="s">
        <v>81</v>
      </c>
      <c r="AY407" s="287" t="s">
        <v>211</v>
      </c>
    </row>
    <row r="408" spans="1:51" s="14" customFormat="1" ht="12">
      <c r="A408" s="14"/>
      <c r="B408" s="277"/>
      <c r="C408" s="278"/>
      <c r="D408" s="268" t="s">
        <v>236</v>
      </c>
      <c r="E408" s="279" t="s">
        <v>1</v>
      </c>
      <c r="F408" s="280" t="s">
        <v>759</v>
      </c>
      <c r="G408" s="278"/>
      <c r="H408" s="281">
        <v>-1.01</v>
      </c>
      <c r="I408" s="282"/>
      <c r="J408" s="278"/>
      <c r="K408" s="278"/>
      <c r="L408" s="283"/>
      <c r="M408" s="284"/>
      <c r="N408" s="285"/>
      <c r="O408" s="285"/>
      <c r="P408" s="285"/>
      <c r="Q408" s="285"/>
      <c r="R408" s="285"/>
      <c r="S408" s="285"/>
      <c r="T408" s="286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87" t="s">
        <v>236</v>
      </c>
      <c r="AU408" s="287" t="s">
        <v>89</v>
      </c>
      <c r="AV408" s="14" t="s">
        <v>89</v>
      </c>
      <c r="AW408" s="14" t="s">
        <v>34</v>
      </c>
      <c r="AX408" s="14" t="s">
        <v>81</v>
      </c>
      <c r="AY408" s="287" t="s">
        <v>211</v>
      </c>
    </row>
    <row r="409" spans="1:51" s="15" customFormat="1" ht="12">
      <c r="A409" s="15"/>
      <c r="B409" s="295"/>
      <c r="C409" s="296"/>
      <c r="D409" s="268" t="s">
        <v>236</v>
      </c>
      <c r="E409" s="297" t="s">
        <v>360</v>
      </c>
      <c r="F409" s="298" t="s">
        <v>438</v>
      </c>
      <c r="G409" s="296"/>
      <c r="H409" s="299">
        <v>199.88900000000004</v>
      </c>
      <c r="I409" s="300"/>
      <c r="J409" s="296"/>
      <c r="K409" s="296"/>
      <c r="L409" s="301"/>
      <c r="M409" s="302"/>
      <c r="N409" s="303"/>
      <c r="O409" s="303"/>
      <c r="P409" s="303"/>
      <c r="Q409" s="303"/>
      <c r="R409" s="303"/>
      <c r="S409" s="303"/>
      <c r="T409" s="304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305" t="s">
        <v>236</v>
      </c>
      <c r="AU409" s="305" t="s">
        <v>89</v>
      </c>
      <c r="AV409" s="15" t="s">
        <v>100</v>
      </c>
      <c r="AW409" s="15" t="s">
        <v>34</v>
      </c>
      <c r="AX409" s="15" t="s">
        <v>87</v>
      </c>
      <c r="AY409" s="305" t="s">
        <v>211</v>
      </c>
    </row>
    <row r="410" spans="1:65" s="2" customFormat="1" ht="24.15" customHeight="1">
      <c r="A410" s="41"/>
      <c r="B410" s="42"/>
      <c r="C410" s="253" t="s">
        <v>760</v>
      </c>
      <c r="D410" s="253" t="s">
        <v>214</v>
      </c>
      <c r="E410" s="254" t="s">
        <v>761</v>
      </c>
      <c r="F410" s="255" t="s">
        <v>762</v>
      </c>
      <c r="G410" s="256" t="s">
        <v>269</v>
      </c>
      <c r="H410" s="257">
        <v>799.556</v>
      </c>
      <c r="I410" s="258"/>
      <c r="J410" s="259">
        <f>ROUND(I410*H410,2)</f>
        <v>0</v>
      </c>
      <c r="K410" s="260"/>
      <c r="L410" s="44"/>
      <c r="M410" s="261" t="s">
        <v>1</v>
      </c>
      <c r="N410" s="262" t="s">
        <v>46</v>
      </c>
      <c r="O410" s="94"/>
      <c r="P410" s="263">
        <f>O410*H410</f>
        <v>0</v>
      </c>
      <c r="Q410" s="263">
        <v>0.00533</v>
      </c>
      <c r="R410" s="263">
        <f>Q410*H410</f>
        <v>4.2616334799999995</v>
      </c>
      <c r="S410" s="263">
        <v>0</v>
      </c>
      <c r="T410" s="264">
        <f>S410*H410</f>
        <v>0</v>
      </c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R410" s="265" t="s">
        <v>100</v>
      </c>
      <c r="AT410" s="265" t="s">
        <v>214</v>
      </c>
      <c r="AU410" s="265" t="s">
        <v>89</v>
      </c>
      <c r="AY410" s="18" t="s">
        <v>211</v>
      </c>
      <c r="BE410" s="155">
        <f>IF(N410="základní",J410,0)</f>
        <v>0</v>
      </c>
      <c r="BF410" s="155">
        <f>IF(N410="snížená",J410,0)</f>
        <v>0</v>
      </c>
      <c r="BG410" s="155">
        <f>IF(N410="zákl. přenesená",J410,0)</f>
        <v>0</v>
      </c>
      <c r="BH410" s="155">
        <f>IF(N410="sníž. přenesená",J410,0)</f>
        <v>0</v>
      </c>
      <c r="BI410" s="155">
        <f>IF(N410="nulová",J410,0)</f>
        <v>0</v>
      </c>
      <c r="BJ410" s="18" t="s">
        <v>87</v>
      </c>
      <c r="BK410" s="155">
        <f>ROUND(I410*H410,2)</f>
        <v>0</v>
      </c>
      <c r="BL410" s="18" t="s">
        <v>100</v>
      </c>
      <c r="BM410" s="265" t="s">
        <v>763</v>
      </c>
    </row>
    <row r="411" spans="1:51" s="14" customFormat="1" ht="12">
      <c r="A411" s="14"/>
      <c r="B411" s="277"/>
      <c r="C411" s="278"/>
      <c r="D411" s="268" t="s">
        <v>236</v>
      </c>
      <c r="E411" s="279" t="s">
        <v>1</v>
      </c>
      <c r="F411" s="280" t="s">
        <v>764</v>
      </c>
      <c r="G411" s="278"/>
      <c r="H411" s="281">
        <v>799.556</v>
      </c>
      <c r="I411" s="282"/>
      <c r="J411" s="278"/>
      <c r="K411" s="278"/>
      <c r="L411" s="283"/>
      <c r="M411" s="284"/>
      <c r="N411" s="285"/>
      <c r="O411" s="285"/>
      <c r="P411" s="285"/>
      <c r="Q411" s="285"/>
      <c r="R411" s="285"/>
      <c r="S411" s="285"/>
      <c r="T411" s="286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87" t="s">
        <v>236</v>
      </c>
      <c r="AU411" s="287" t="s">
        <v>89</v>
      </c>
      <c r="AV411" s="14" t="s">
        <v>89</v>
      </c>
      <c r="AW411" s="14" t="s">
        <v>34</v>
      </c>
      <c r="AX411" s="14" t="s">
        <v>87</v>
      </c>
      <c r="AY411" s="287" t="s">
        <v>211</v>
      </c>
    </row>
    <row r="412" spans="1:65" s="2" customFormat="1" ht="24.15" customHeight="1">
      <c r="A412" s="41"/>
      <c r="B412" s="42"/>
      <c r="C412" s="253" t="s">
        <v>765</v>
      </c>
      <c r="D412" s="253" t="s">
        <v>214</v>
      </c>
      <c r="E412" s="254" t="s">
        <v>766</v>
      </c>
      <c r="F412" s="255" t="s">
        <v>767</v>
      </c>
      <c r="G412" s="256" t="s">
        <v>269</v>
      </c>
      <c r="H412" s="257">
        <v>799.556</v>
      </c>
      <c r="I412" s="258"/>
      <c r="J412" s="259">
        <f>ROUND(I412*H412,2)</f>
        <v>0</v>
      </c>
      <c r="K412" s="260"/>
      <c r="L412" s="44"/>
      <c r="M412" s="261" t="s">
        <v>1</v>
      </c>
      <c r="N412" s="262" t="s">
        <v>46</v>
      </c>
      <c r="O412" s="94"/>
      <c r="P412" s="263">
        <f>O412*H412</f>
        <v>0</v>
      </c>
      <c r="Q412" s="263">
        <v>0</v>
      </c>
      <c r="R412" s="263">
        <f>Q412*H412</f>
        <v>0</v>
      </c>
      <c r="S412" s="263">
        <v>0</v>
      </c>
      <c r="T412" s="264">
        <f>S412*H412</f>
        <v>0</v>
      </c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R412" s="265" t="s">
        <v>100</v>
      </c>
      <c r="AT412" s="265" t="s">
        <v>214</v>
      </c>
      <c r="AU412" s="265" t="s">
        <v>89</v>
      </c>
      <c r="AY412" s="18" t="s">
        <v>211</v>
      </c>
      <c r="BE412" s="155">
        <f>IF(N412="základní",J412,0)</f>
        <v>0</v>
      </c>
      <c r="BF412" s="155">
        <f>IF(N412="snížená",J412,0)</f>
        <v>0</v>
      </c>
      <c r="BG412" s="155">
        <f>IF(N412="zákl. přenesená",J412,0)</f>
        <v>0</v>
      </c>
      <c r="BH412" s="155">
        <f>IF(N412="sníž. přenesená",J412,0)</f>
        <v>0</v>
      </c>
      <c r="BI412" s="155">
        <f>IF(N412="nulová",J412,0)</f>
        <v>0</v>
      </c>
      <c r="BJ412" s="18" t="s">
        <v>87</v>
      </c>
      <c r="BK412" s="155">
        <f>ROUND(I412*H412,2)</f>
        <v>0</v>
      </c>
      <c r="BL412" s="18" t="s">
        <v>100</v>
      </c>
      <c r="BM412" s="265" t="s">
        <v>768</v>
      </c>
    </row>
    <row r="413" spans="1:51" s="14" customFormat="1" ht="12">
      <c r="A413" s="14"/>
      <c r="B413" s="277"/>
      <c r="C413" s="278"/>
      <c r="D413" s="268" t="s">
        <v>236</v>
      </c>
      <c r="E413" s="279" t="s">
        <v>1</v>
      </c>
      <c r="F413" s="280" t="s">
        <v>769</v>
      </c>
      <c r="G413" s="278"/>
      <c r="H413" s="281">
        <v>799.556</v>
      </c>
      <c r="I413" s="282"/>
      <c r="J413" s="278"/>
      <c r="K413" s="278"/>
      <c r="L413" s="283"/>
      <c r="M413" s="284"/>
      <c r="N413" s="285"/>
      <c r="O413" s="285"/>
      <c r="P413" s="285"/>
      <c r="Q413" s="285"/>
      <c r="R413" s="285"/>
      <c r="S413" s="285"/>
      <c r="T413" s="286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87" t="s">
        <v>236</v>
      </c>
      <c r="AU413" s="287" t="s">
        <v>89</v>
      </c>
      <c r="AV413" s="14" t="s">
        <v>89</v>
      </c>
      <c r="AW413" s="14" t="s">
        <v>34</v>
      </c>
      <c r="AX413" s="14" t="s">
        <v>87</v>
      </c>
      <c r="AY413" s="287" t="s">
        <v>211</v>
      </c>
    </row>
    <row r="414" spans="1:65" s="2" customFormat="1" ht="24.15" customHeight="1">
      <c r="A414" s="41"/>
      <c r="B414" s="42"/>
      <c r="C414" s="253" t="s">
        <v>770</v>
      </c>
      <c r="D414" s="253" t="s">
        <v>214</v>
      </c>
      <c r="E414" s="254" t="s">
        <v>771</v>
      </c>
      <c r="F414" s="255" t="s">
        <v>772</v>
      </c>
      <c r="G414" s="256" t="s">
        <v>269</v>
      </c>
      <c r="H414" s="257">
        <v>799.556</v>
      </c>
      <c r="I414" s="258"/>
      <c r="J414" s="259">
        <f>ROUND(I414*H414,2)</f>
        <v>0</v>
      </c>
      <c r="K414" s="260"/>
      <c r="L414" s="44"/>
      <c r="M414" s="261" t="s">
        <v>1</v>
      </c>
      <c r="N414" s="262" t="s">
        <v>46</v>
      </c>
      <c r="O414" s="94"/>
      <c r="P414" s="263">
        <f>O414*H414</f>
        <v>0</v>
      </c>
      <c r="Q414" s="263">
        <v>0.00088</v>
      </c>
      <c r="R414" s="263">
        <f>Q414*H414</f>
        <v>0.7036092800000001</v>
      </c>
      <c r="S414" s="263">
        <v>0</v>
      </c>
      <c r="T414" s="264">
        <f>S414*H414</f>
        <v>0</v>
      </c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R414" s="265" t="s">
        <v>100</v>
      </c>
      <c r="AT414" s="265" t="s">
        <v>214</v>
      </c>
      <c r="AU414" s="265" t="s">
        <v>89</v>
      </c>
      <c r="AY414" s="18" t="s">
        <v>211</v>
      </c>
      <c r="BE414" s="155">
        <f>IF(N414="základní",J414,0)</f>
        <v>0</v>
      </c>
      <c r="BF414" s="155">
        <f>IF(N414="snížená",J414,0)</f>
        <v>0</v>
      </c>
      <c r="BG414" s="155">
        <f>IF(N414="zákl. přenesená",J414,0)</f>
        <v>0</v>
      </c>
      <c r="BH414" s="155">
        <f>IF(N414="sníž. přenesená",J414,0)</f>
        <v>0</v>
      </c>
      <c r="BI414" s="155">
        <f>IF(N414="nulová",J414,0)</f>
        <v>0</v>
      </c>
      <c r="BJ414" s="18" t="s">
        <v>87</v>
      </c>
      <c r="BK414" s="155">
        <f>ROUND(I414*H414,2)</f>
        <v>0</v>
      </c>
      <c r="BL414" s="18" t="s">
        <v>100</v>
      </c>
      <c r="BM414" s="265" t="s">
        <v>773</v>
      </c>
    </row>
    <row r="415" spans="1:51" s="14" customFormat="1" ht="12">
      <c r="A415" s="14"/>
      <c r="B415" s="277"/>
      <c r="C415" s="278"/>
      <c r="D415" s="268" t="s">
        <v>236</v>
      </c>
      <c r="E415" s="279" t="s">
        <v>1</v>
      </c>
      <c r="F415" s="280" t="s">
        <v>769</v>
      </c>
      <c r="G415" s="278"/>
      <c r="H415" s="281">
        <v>799.556</v>
      </c>
      <c r="I415" s="282"/>
      <c r="J415" s="278"/>
      <c r="K415" s="278"/>
      <c r="L415" s="283"/>
      <c r="M415" s="284"/>
      <c r="N415" s="285"/>
      <c r="O415" s="285"/>
      <c r="P415" s="285"/>
      <c r="Q415" s="285"/>
      <c r="R415" s="285"/>
      <c r="S415" s="285"/>
      <c r="T415" s="286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87" t="s">
        <v>236</v>
      </c>
      <c r="AU415" s="287" t="s">
        <v>89</v>
      </c>
      <c r="AV415" s="14" t="s">
        <v>89</v>
      </c>
      <c r="AW415" s="14" t="s">
        <v>34</v>
      </c>
      <c r="AX415" s="14" t="s">
        <v>87</v>
      </c>
      <c r="AY415" s="287" t="s">
        <v>211</v>
      </c>
    </row>
    <row r="416" spans="1:65" s="2" customFormat="1" ht="24.15" customHeight="1">
      <c r="A416" s="41"/>
      <c r="B416" s="42"/>
      <c r="C416" s="253" t="s">
        <v>774</v>
      </c>
      <c r="D416" s="253" t="s">
        <v>214</v>
      </c>
      <c r="E416" s="254" t="s">
        <v>775</v>
      </c>
      <c r="F416" s="255" t="s">
        <v>776</v>
      </c>
      <c r="G416" s="256" t="s">
        <v>269</v>
      </c>
      <c r="H416" s="257">
        <v>799.556</v>
      </c>
      <c r="I416" s="258"/>
      <c r="J416" s="259">
        <f>ROUND(I416*H416,2)</f>
        <v>0</v>
      </c>
      <c r="K416" s="260"/>
      <c r="L416" s="44"/>
      <c r="M416" s="261" t="s">
        <v>1</v>
      </c>
      <c r="N416" s="262" t="s">
        <v>46</v>
      </c>
      <c r="O416" s="94"/>
      <c r="P416" s="263">
        <f>O416*H416</f>
        <v>0</v>
      </c>
      <c r="Q416" s="263">
        <v>0</v>
      </c>
      <c r="R416" s="263">
        <f>Q416*H416</f>
        <v>0</v>
      </c>
      <c r="S416" s="263">
        <v>0</v>
      </c>
      <c r="T416" s="264">
        <f>S416*H416</f>
        <v>0</v>
      </c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R416" s="265" t="s">
        <v>100</v>
      </c>
      <c r="AT416" s="265" t="s">
        <v>214</v>
      </c>
      <c r="AU416" s="265" t="s">
        <v>89</v>
      </c>
      <c r="AY416" s="18" t="s">
        <v>211</v>
      </c>
      <c r="BE416" s="155">
        <f>IF(N416="základní",J416,0)</f>
        <v>0</v>
      </c>
      <c r="BF416" s="155">
        <f>IF(N416="snížená",J416,0)</f>
        <v>0</v>
      </c>
      <c r="BG416" s="155">
        <f>IF(N416="zákl. přenesená",J416,0)</f>
        <v>0</v>
      </c>
      <c r="BH416" s="155">
        <f>IF(N416="sníž. přenesená",J416,0)</f>
        <v>0</v>
      </c>
      <c r="BI416" s="155">
        <f>IF(N416="nulová",J416,0)</f>
        <v>0</v>
      </c>
      <c r="BJ416" s="18" t="s">
        <v>87</v>
      </c>
      <c r="BK416" s="155">
        <f>ROUND(I416*H416,2)</f>
        <v>0</v>
      </c>
      <c r="BL416" s="18" t="s">
        <v>100</v>
      </c>
      <c r="BM416" s="265" t="s">
        <v>777</v>
      </c>
    </row>
    <row r="417" spans="1:51" s="14" customFormat="1" ht="12">
      <c r="A417" s="14"/>
      <c r="B417" s="277"/>
      <c r="C417" s="278"/>
      <c r="D417" s="268" t="s">
        <v>236</v>
      </c>
      <c r="E417" s="279" t="s">
        <v>1</v>
      </c>
      <c r="F417" s="280" t="s">
        <v>769</v>
      </c>
      <c r="G417" s="278"/>
      <c r="H417" s="281">
        <v>799.556</v>
      </c>
      <c r="I417" s="282"/>
      <c r="J417" s="278"/>
      <c r="K417" s="278"/>
      <c r="L417" s="283"/>
      <c r="M417" s="284"/>
      <c r="N417" s="285"/>
      <c r="O417" s="285"/>
      <c r="P417" s="285"/>
      <c r="Q417" s="285"/>
      <c r="R417" s="285"/>
      <c r="S417" s="285"/>
      <c r="T417" s="286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87" t="s">
        <v>236</v>
      </c>
      <c r="AU417" s="287" t="s">
        <v>89</v>
      </c>
      <c r="AV417" s="14" t="s">
        <v>89</v>
      </c>
      <c r="AW417" s="14" t="s">
        <v>34</v>
      </c>
      <c r="AX417" s="14" t="s">
        <v>87</v>
      </c>
      <c r="AY417" s="287" t="s">
        <v>211</v>
      </c>
    </row>
    <row r="418" spans="1:65" s="2" customFormat="1" ht="24.15" customHeight="1">
      <c r="A418" s="41"/>
      <c r="B418" s="42"/>
      <c r="C418" s="253" t="s">
        <v>778</v>
      </c>
      <c r="D418" s="253" t="s">
        <v>214</v>
      </c>
      <c r="E418" s="254" t="s">
        <v>779</v>
      </c>
      <c r="F418" s="255" t="s">
        <v>780</v>
      </c>
      <c r="G418" s="256" t="s">
        <v>507</v>
      </c>
      <c r="H418" s="257">
        <v>20.876</v>
      </c>
      <c r="I418" s="258"/>
      <c r="J418" s="259">
        <f>ROUND(I418*H418,2)</f>
        <v>0</v>
      </c>
      <c r="K418" s="260"/>
      <c r="L418" s="44"/>
      <c r="M418" s="261" t="s">
        <v>1</v>
      </c>
      <c r="N418" s="262" t="s">
        <v>46</v>
      </c>
      <c r="O418" s="94"/>
      <c r="P418" s="263">
        <f>O418*H418</f>
        <v>0</v>
      </c>
      <c r="Q418" s="263">
        <v>1.05516</v>
      </c>
      <c r="R418" s="263">
        <f>Q418*H418</f>
        <v>22.02752016</v>
      </c>
      <c r="S418" s="263">
        <v>0</v>
      </c>
      <c r="T418" s="264">
        <f>S418*H418</f>
        <v>0</v>
      </c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R418" s="265" t="s">
        <v>100</v>
      </c>
      <c r="AT418" s="265" t="s">
        <v>214</v>
      </c>
      <c r="AU418" s="265" t="s">
        <v>89</v>
      </c>
      <c r="AY418" s="18" t="s">
        <v>211</v>
      </c>
      <c r="BE418" s="155">
        <f>IF(N418="základní",J418,0)</f>
        <v>0</v>
      </c>
      <c r="BF418" s="155">
        <f>IF(N418="snížená",J418,0)</f>
        <v>0</v>
      </c>
      <c r="BG418" s="155">
        <f>IF(N418="zákl. přenesená",J418,0)</f>
        <v>0</v>
      </c>
      <c r="BH418" s="155">
        <f>IF(N418="sníž. přenesená",J418,0)</f>
        <v>0</v>
      </c>
      <c r="BI418" s="155">
        <f>IF(N418="nulová",J418,0)</f>
        <v>0</v>
      </c>
      <c r="BJ418" s="18" t="s">
        <v>87</v>
      </c>
      <c r="BK418" s="155">
        <f>ROUND(I418*H418,2)</f>
        <v>0</v>
      </c>
      <c r="BL418" s="18" t="s">
        <v>100</v>
      </c>
      <c r="BM418" s="265" t="s">
        <v>781</v>
      </c>
    </row>
    <row r="419" spans="1:51" s="14" customFormat="1" ht="12">
      <c r="A419" s="14"/>
      <c r="B419" s="277"/>
      <c r="C419" s="278"/>
      <c r="D419" s="268" t="s">
        <v>236</v>
      </c>
      <c r="E419" s="279" t="s">
        <v>1</v>
      </c>
      <c r="F419" s="280" t="s">
        <v>782</v>
      </c>
      <c r="G419" s="278"/>
      <c r="H419" s="281">
        <v>20.876</v>
      </c>
      <c r="I419" s="282"/>
      <c r="J419" s="278"/>
      <c r="K419" s="278"/>
      <c r="L419" s="283"/>
      <c r="M419" s="284"/>
      <c r="N419" s="285"/>
      <c r="O419" s="285"/>
      <c r="P419" s="285"/>
      <c r="Q419" s="285"/>
      <c r="R419" s="285"/>
      <c r="S419" s="285"/>
      <c r="T419" s="286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87" t="s">
        <v>236</v>
      </c>
      <c r="AU419" s="287" t="s">
        <v>89</v>
      </c>
      <c r="AV419" s="14" t="s">
        <v>89</v>
      </c>
      <c r="AW419" s="14" t="s">
        <v>34</v>
      </c>
      <c r="AX419" s="14" t="s">
        <v>87</v>
      </c>
      <c r="AY419" s="287" t="s">
        <v>211</v>
      </c>
    </row>
    <row r="420" spans="1:65" s="2" customFormat="1" ht="16.5" customHeight="1">
      <c r="A420" s="41"/>
      <c r="B420" s="42"/>
      <c r="C420" s="253" t="s">
        <v>783</v>
      </c>
      <c r="D420" s="253" t="s">
        <v>214</v>
      </c>
      <c r="E420" s="254" t="s">
        <v>784</v>
      </c>
      <c r="F420" s="255" t="s">
        <v>785</v>
      </c>
      <c r="G420" s="256" t="s">
        <v>507</v>
      </c>
      <c r="H420" s="257">
        <v>0.852</v>
      </c>
      <c r="I420" s="258"/>
      <c r="J420" s="259">
        <f>ROUND(I420*H420,2)</f>
        <v>0</v>
      </c>
      <c r="K420" s="260"/>
      <c r="L420" s="44"/>
      <c r="M420" s="261" t="s">
        <v>1</v>
      </c>
      <c r="N420" s="262" t="s">
        <v>46</v>
      </c>
      <c r="O420" s="94"/>
      <c r="P420" s="263">
        <f>O420*H420</f>
        <v>0</v>
      </c>
      <c r="Q420" s="263">
        <v>1.06277</v>
      </c>
      <c r="R420" s="263">
        <f>Q420*H420</f>
        <v>0.9054800399999999</v>
      </c>
      <c r="S420" s="263">
        <v>0</v>
      </c>
      <c r="T420" s="264">
        <f>S420*H420</f>
        <v>0</v>
      </c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R420" s="265" t="s">
        <v>100</v>
      </c>
      <c r="AT420" s="265" t="s">
        <v>214</v>
      </c>
      <c r="AU420" s="265" t="s">
        <v>89</v>
      </c>
      <c r="AY420" s="18" t="s">
        <v>211</v>
      </c>
      <c r="BE420" s="155">
        <f>IF(N420="základní",J420,0)</f>
        <v>0</v>
      </c>
      <c r="BF420" s="155">
        <f>IF(N420="snížená",J420,0)</f>
        <v>0</v>
      </c>
      <c r="BG420" s="155">
        <f>IF(N420="zákl. přenesená",J420,0)</f>
        <v>0</v>
      </c>
      <c r="BH420" s="155">
        <f>IF(N420="sníž. přenesená",J420,0)</f>
        <v>0</v>
      </c>
      <c r="BI420" s="155">
        <f>IF(N420="nulová",J420,0)</f>
        <v>0</v>
      </c>
      <c r="BJ420" s="18" t="s">
        <v>87</v>
      </c>
      <c r="BK420" s="155">
        <f>ROUND(I420*H420,2)</f>
        <v>0</v>
      </c>
      <c r="BL420" s="18" t="s">
        <v>100</v>
      </c>
      <c r="BM420" s="265" t="s">
        <v>786</v>
      </c>
    </row>
    <row r="421" spans="1:51" s="13" customFormat="1" ht="12">
      <c r="A421" s="13"/>
      <c r="B421" s="266"/>
      <c r="C421" s="267"/>
      <c r="D421" s="268" t="s">
        <v>236</v>
      </c>
      <c r="E421" s="269" t="s">
        <v>1</v>
      </c>
      <c r="F421" s="270" t="s">
        <v>787</v>
      </c>
      <c r="G421" s="267"/>
      <c r="H421" s="269" t="s">
        <v>1</v>
      </c>
      <c r="I421" s="271"/>
      <c r="J421" s="267"/>
      <c r="K421" s="267"/>
      <c r="L421" s="272"/>
      <c r="M421" s="273"/>
      <c r="N421" s="274"/>
      <c r="O421" s="274"/>
      <c r="P421" s="274"/>
      <c r="Q421" s="274"/>
      <c r="R421" s="274"/>
      <c r="S421" s="274"/>
      <c r="T421" s="275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76" t="s">
        <v>236</v>
      </c>
      <c r="AU421" s="276" t="s">
        <v>89</v>
      </c>
      <c r="AV421" s="13" t="s">
        <v>87</v>
      </c>
      <c r="AW421" s="13" t="s">
        <v>34</v>
      </c>
      <c r="AX421" s="13" t="s">
        <v>81</v>
      </c>
      <c r="AY421" s="276" t="s">
        <v>211</v>
      </c>
    </row>
    <row r="422" spans="1:51" s="14" customFormat="1" ht="12">
      <c r="A422" s="14"/>
      <c r="B422" s="277"/>
      <c r="C422" s="278"/>
      <c r="D422" s="268" t="s">
        <v>236</v>
      </c>
      <c r="E422" s="279" t="s">
        <v>1</v>
      </c>
      <c r="F422" s="280" t="s">
        <v>788</v>
      </c>
      <c r="G422" s="278"/>
      <c r="H422" s="281">
        <v>0.426</v>
      </c>
      <c r="I422" s="282"/>
      <c r="J422" s="278"/>
      <c r="K422" s="278"/>
      <c r="L422" s="283"/>
      <c r="M422" s="284"/>
      <c r="N422" s="285"/>
      <c r="O422" s="285"/>
      <c r="P422" s="285"/>
      <c r="Q422" s="285"/>
      <c r="R422" s="285"/>
      <c r="S422" s="285"/>
      <c r="T422" s="286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87" t="s">
        <v>236</v>
      </c>
      <c r="AU422" s="287" t="s">
        <v>89</v>
      </c>
      <c r="AV422" s="14" t="s">
        <v>89</v>
      </c>
      <c r="AW422" s="14" t="s">
        <v>34</v>
      </c>
      <c r="AX422" s="14" t="s">
        <v>81</v>
      </c>
      <c r="AY422" s="287" t="s">
        <v>211</v>
      </c>
    </row>
    <row r="423" spans="1:51" s="13" customFormat="1" ht="12">
      <c r="A423" s="13"/>
      <c r="B423" s="266"/>
      <c r="C423" s="267"/>
      <c r="D423" s="268" t="s">
        <v>236</v>
      </c>
      <c r="E423" s="269" t="s">
        <v>1</v>
      </c>
      <c r="F423" s="270" t="s">
        <v>787</v>
      </c>
      <c r="G423" s="267"/>
      <c r="H423" s="269" t="s">
        <v>1</v>
      </c>
      <c r="I423" s="271"/>
      <c r="J423" s="267"/>
      <c r="K423" s="267"/>
      <c r="L423" s="272"/>
      <c r="M423" s="273"/>
      <c r="N423" s="274"/>
      <c r="O423" s="274"/>
      <c r="P423" s="274"/>
      <c r="Q423" s="274"/>
      <c r="R423" s="274"/>
      <c r="S423" s="274"/>
      <c r="T423" s="275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76" t="s">
        <v>236</v>
      </c>
      <c r="AU423" s="276" t="s">
        <v>89</v>
      </c>
      <c r="AV423" s="13" t="s">
        <v>87</v>
      </c>
      <c r="AW423" s="13" t="s">
        <v>34</v>
      </c>
      <c r="AX423" s="13" t="s">
        <v>81</v>
      </c>
      <c r="AY423" s="276" t="s">
        <v>211</v>
      </c>
    </row>
    <row r="424" spans="1:51" s="14" customFormat="1" ht="12">
      <c r="A424" s="14"/>
      <c r="B424" s="277"/>
      <c r="C424" s="278"/>
      <c r="D424" s="268" t="s">
        <v>236</v>
      </c>
      <c r="E424" s="279" t="s">
        <v>1</v>
      </c>
      <c r="F424" s="280" t="s">
        <v>788</v>
      </c>
      <c r="G424" s="278"/>
      <c r="H424" s="281">
        <v>0.426</v>
      </c>
      <c r="I424" s="282"/>
      <c r="J424" s="278"/>
      <c r="K424" s="278"/>
      <c r="L424" s="283"/>
      <c r="M424" s="284"/>
      <c r="N424" s="285"/>
      <c r="O424" s="285"/>
      <c r="P424" s="285"/>
      <c r="Q424" s="285"/>
      <c r="R424" s="285"/>
      <c r="S424" s="285"/>
      <c r="T424" s="286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87" t="s">
        <v>236</v>
      </c>
      <c r="AU424" s="287" t="s">
        <v>89</v>
      </c>
      <c r="AV424" s="14" t="s">
        <v>89</v>
      </c>
      <c r="AW424" s="14" t="s">
        <v>34</v>
      </c>
      <c r="AX424" s="14" t="s">
        <v>81</v>
      </c>
      <c r="AY424" s="287" t="s">
        <v>211</v>
      </c>
    </row>
    <row r="425" spans="1:51" s="15" customFormat="1" ht="12">
      <c r="A425" s="15"/>
      <c r="B425" s="295"/>
      <c r="C425" s="296"/>
      <c r="D425" s="268" t="s">
        <v>236</v>
      </c>
      <c r="E425" s="297" t="s">
        <v>1</v>
      </c>
      <c r="F425" s="298" t="s">
        <v>438</v>
      </c>
      <c r="G425" s="296"/>
      <c r="H425" s="299">
        <v>0.852</v>
      </c>
      <c r="I425" s="300"/>
      <c r="J425" s="296"/>
      <c r="K425" s="296"/>
      <c r="L425" s="301"/>
      <c r="M425" s="302"/>
      <c r="N425" s="303"/>
      <c r="O425" s="303"/>
      <c r="P425" s="303"/>
      <c r="Q425" s="303"/>
      <c r="R425" s="303"/>
      <c r="S425" s="303"/>
      <c r="T425" s="304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305" t="s">
        <v>236</v>
      </c>
      <c r="AU425" s="305" t="s">
        <v>89</v>
      </c>
      <c r="AV425" s="15" t="s">
        <v>100</v>
      </c>
      <c r="AW425" s="15" t="s">
        <v>34</v>
      </c>
      <c r="AX425" s="15" t="s">
        <v>87</v>
      </c>
      <c r="AY425" s="305" t="s">
        <v>211</v>
      </c>
    </row>
    <row r="426" spans="1:65" s="2" customFormat="1" ht="16.5" customHeight="1">
      <c r="A426" s="41"/>
      <c r="B426" s="42"/>
      <c r="C426" s="253" t="s">
        <v>789</v>
      </c>
      <c r="D426" s="253" t="s">
        <v>214</v>
      </c>
      <c r="E426" s="254" t="s">
        <v>790</v>
      </c>
      <c r="F426" s="255" t="s">
        <v>791</v>
      </c>
      <c r="G426" s="256" t="s">
        <v>332</v>
      </c>
      <c r="H426" s="257">
        <v>8.726</v>
      </c>
      <c r="I426" s="258"/>
      <c r="J426" s="259">
        <f>ROUND(I426*H426,2)</f>
        <v>0</v>
      </c>
      <c r="K426" s="260"/>
      <c r="L426" s="44"/>
      <c r="M426" s="261" t="s">
        <v>1</v>
      </c>
      <c r="N426" s="262" t="s">
        <v>46</v>
      </c>
      <c r="O426" s="94"/>
      <c r="P426" s="263">
        <f>O426*H426</f>
        <v>0</v>
      </c>
      <c r="Q426" s="263">
        <v>2.45336</v>
      </c>
      <c r="R426" s="263">
        <f>Q426*H426</f>
        <v>21.40801936</v>
      </c>
      <c r="S426" s="263">
        <v>0</v>
      </c>
      <c r="T426" s="264">
        <f>S426*H426</f>
        <v>0</v>
      </c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R426" s="265" t="s">
        <v>100</v>
      </c>
      <c r="AT426" s="265" t="s">
        <v>214</v>
      </c>
      <c r="AU426" s="265" t="s">
        <v>89</v>
      </c>
      <c r="AY426" s="18" t="s">
        <v>211</v>
      </c>
      <c r="BE426" s="155">
        <f>IF(N426="základní",J426,0)</f>
        <v>0</v>
      </c>
      <c r="BF426" s="155">
        <f>IF(N426="snížená",J426,0)</f>
        <v>0</v>
      </c>
      <c r="BG426" s="155">
        <f>IF(N426="zákl. přenesená",J426,0)</f>
        <v>0</v>
      </c>
      <c r="BH426" s="155">
        <f>IF(N426="sníž. přenesená",J426,0)</f>
        <v>0</v>
      </c>
      <c r="BI426" s="155">
        <f>IF(N426="nulová",J426,0)</f>
        <v>0</v>
      </c>
      <c r="BJ426" s="18" t="s">
        <v>87</v>
      </c>
      <c r="BK426" s="155">
        <f>ROUND(I426*H426,2)</f>
        <v>0</v>
      </c>
      <c r="BL426" s="18" t="s">
        <v>100</v>
      </c>
      <c r="BM426" s="265" t="s">
        <v>792</v>
      </c>
    </row>
    <row r="427" spans="1:51" s="13" customFormat="1" ht="12">
      <c r="A427" s="13"/>
      <c r="B427" s="266"/>
      <c r="C427" s="267"/>
      <c r="D427" s="268" t="s">
        <v>236</v>
      </c>
      <c r="E427" s="269" t="s">
        <v>1</v>
      </c>
      <c r="F427" s="270" t="s">
        <v>793</v>
      </c>
      <c r="G427" s="267"/>
      <c r="H427" s="269" t="s">
        <v>1</v>
      </c>
      <c r="I427" s="271"/>
      <c r="J427" s="267"/>
      <c r="K427" s="267"/>
      <c r="L427" s="272"/>
      <c r="M427" s="273"/>
      <c r="N427" s="274"/>
      <c r="O427" s="274"/>
      <c r="P427" s="274"/>
      <c r="Q427" s="274"/>
      <c r="R427" s="274"/>
      <c r="S427" s="274"/>
      <c r="T427" s="275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76" t="s">
        <v>236</v>
      </c>
      <c r="AU427" s="276" t="s">
        <v>89</v>
      </c>
      <c r="AV427" s="13" t="s">
        <v>87</v>
      </c>
      <c r="AW427" s="13" t="s">
        <v>34</v>
      </c>
      <c r="AX427" s="13" t="s">
        <v>81</v>
      </c>
      <c r="AY427" s="276" t="s">
        <v>211</v>
      </c>
    </row>
    <row r="428" spans="1:51" s="14" customFormat="1" ht="12">
      <c r="A428" s="14"/>
      <c r="B428" s="277"/>
      <c r="C428" s="278"/>
      <c r="D428" s="268" t="s">
        <v>236</v>
      </c>
      <c r="E428" s="279" t="s">
        <v>1</v>
      </c>
      <c r="F428" s="280" t="s">
        <v>794</v>
      </c>
      <c r="G428" s="278"/>
      <c r="H428" s="281">
        <v>2.168</v>
      </c>
      <c r="I428" s="282"/>
      <c r="J428" s="278"/>
      <c r="K428" s="278"/>
      <c r="L428" s="283"/>
      <c r="M428" s="284"/>
      <c r="N428" s="285"/>
      <c r="O428" s="285"/>
      <c r="P428" s="285"/>
      <c r="Q428" s="285"/>
      <c r="R428" s="285"/>
      <c r="S428" s="285"/>
      <c r="T428" s="286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87" t="s">
        <v>236</v>
      </c>
      <c r="AU428" s="287" t="s">
        <v>89</v>
      </c>
      <c r="AV428" s="14" t="s">
        <v>89</v>
      </c>
      <c r="AW428" s="14" t="s">
        <v>34</v>
      </c>
      <c r="AX428" s="14" t="s">
        <v>81</v>
      </c>
      <c r="AY428" s="287" t="s">
        <v>211</v>
      </c>
    </row>
    <row r="429" spans="1:51" s="13" customFormat="1" ht="12">
      <c r="A429" s="13"/>
      <c r="B429" s="266"/>
      <c r="C429" s="267"/>
      <c r="D429" s="268" t="s">
        <v>236</v>
      </c>
      <c r="E429" s="269" t="s">
        <v>1</v>
      </c>
      <c r="F429" s="270" t="s">
        <v>795</v>
      </c>
      <c r="G429" s="267"/>
      <c r="H429" s="269" t="s">
        <v>1</v>
      </c>
      <c r="I429" s="271"/>
      <c r="J429" s="267"/>
      <c r="K429" s="267"/>
      <c r="L429" s="272"/>
      <c r="M429" s="273"/>
      <c r="N429" s="274"/>
      <c r="O429" s="274"/>
      <c r="P429" s="274"/>
      <c r="Q429" s="274"/>
      <c r="R429" s="274"/>
      <c r="S429" s="274"/>
      <c r="T429" s="275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76" t="s">
        <v>236</v>
      </c>
      <c r="AU429" s="276" t="s">
        <v>89</v>
      </c>
      <c r="AV429" s="13" t="s">
        <v>87</v>
      </c>
      <c r="AW429" s="13" t="s">
        <v>34</v>
      </c>
      <c r="AX429" s="13" t="s">
        <v>81</v>
      </c>
      <c r="AY429" s="276" t="s">
        <v>211</v>
      </c>
    </row>
    <row r="430" spans="1:51" s="14" customFormat="1" ht="12">
      <c r="A430" s="14"/>
      <c r="B430" s="277"/>
      <c r="C430" s="278"/>
      <c r="D430" s="268" t="s">
        <v>236</v>
      </c>
      <c r="E430" s="279" t="s">
        <v>1</v>
      </c>
      <c r="F430" s="280" t="s">
        <v>796</v>
      </c>
      <c r="G430" s="278"/>
      <c r="H430" s="281">
        <v>1.373</v>
      </c>
      <c r="I430" s="282"/>
      <c r="J430" s="278"/>
      <c r="K430" s="278"/>
      <c r="L430" s="283"/>
      <c r="M430" s="284"/>
      <c r="N430" s="285"/>
      <c r="O430" s="285"/>
      <c r="P430" s="285"/>
      <c r="Q430" s="285"/>
      <c r="R430" s="285"/>
      <c r="S430" s="285"/>
      <c r="T430" s="286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87" t="s">
        <v>236</v>
      </c>
      <c r="AU430" s="287" t="s">
        <v>89</v>
      </c>
      <c r="AV430" s="14" t="s">
        <v>89</v>
      </c>
      <c r="AW430" s="14" t="s">
        <v>34</v>
      </c>
      <c r="AX430" s="14" t="s">
        <v>81</v>
      </c>
      <c r="AY430" s="287" t="s">
        <v>211</v>
      </c>
    </row>
    <row r="431" spans="1:51" s="13" customFormat="1" ht="12">
      <c r="A431" s="13"/>
      <c r="B431" s="266"/>
      <c r="C431" s="267"/>
      <c r="D431" s="268" t="s">
        <v>236</v>
      </c>
      <c r="E431" s="269" t="s">
        <v>1</v>
      </c>
      <c r="F431" s="270" t="s">
        <v>797</v>
      </c>
      <c r="G431" s="267"/>
      <c r="H431" s="269" t="s">
        <v>1</v>
      </c>
      <c r="I431" s="271"/>
      <c r="J431" s="267"/>
      <c r="K431" s="267"/>
      <c r="L431" s="272"/>
      <c r="M431" s="273"/>
      <c r="N431" s="274"/>
      <c r="O431" s="274"/>
      <c r="P431" s="274"/>
      <c r="Q431" s="274"/>
      <c r="R431" s="274"/>
      <c r="S431" s="274"/>
      <c r="T431" s="275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76" t="s">
        <v>236</v>
      </c>
      <c r="AU431" s="276" t="s">
        <v>89</v>
      </c>
      <c r="AV431" s="13" t="s">
        <v>87</v>
      </c>
      <c r="AW431" s="13" t="s">
        <v>34</v>
      </c>
      <c r="AX431" s="13" t="s">
        <v>81</v>
      </c>
      <c r="AY431" s="276" t="s">
        <v>211</v>
      </c>
    </row>
    <row r="432" spans="1:51" s="14" customFormat="1" ht="12">
      <c r="A432" s="14"/>
      <c r="B432" s="277"/>
      <c r="C432" s="278"/>
      <c r="D432" s="268" t="s">
        <v>236</v>
      </c>
      <c r="E432" s="279" t="s">
        <v>1</v>
      </c>
      <c r="F432" s="280" t="s">
        <v>798</v>
      </c>
      <c r="G432" s="278"/>
      <c r="H432" s="281">
        <v>2.514</v>
      </c>
      <c r="I432" s="282"/>
      <c r="J432" s="278"/>
      <c r="K432" s="278"/>
      <c r="L432" s="283"/>
      <c r="M432" s="284"/>
      <c r="N432" s="285"/>
      <c r="O432" s="285"/>
      <c r="P432" s="285"/>
      <c r="Q432" s="285"/>
      <c r="R432" s="285"/>
      <c r="S432" s="285"/>
      <c r="T432" s="286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87" t="s">
        <v>236</v>
      </c>
      <c r="AU432" s="287" t="s">
        <v>89</v>
      </c>
      <c r="AV432" s="14" t="s">
        <v>89</v>
      </c>
      <c r="AW432" s="14" t="s">
        <v>34</v>
      </c>
      <c r="AX432" s="14" t="s">
        <v>81</v>
      </c>
      <c r="AY432" s="287" t="s">
        <v>211</v>
      </c>
    </row>
    <row r="433" spans="1:51" s="13" customFormat="1" ht="12">
      <c r="A433" s="13"/>
      <c r="B433" s="266"/>
      <c r="C433" s="267"/>
      <c r="D433" s="268" t="s">
        <v>236</v>
      </c>
      <c r="E433" s="269" t="s">
        <v>1</v>
      </c>
      <c r="F433" s="270" t="s">
        <v>799</v>
      </c>
      <c r="G433" s="267"/>
      <c r="H433" s="269" t="s">
        <v>1</v>
      </c>
      <c r="I433" s="271"/>
      <c r="J433" s="267"/>
      <c r="K433" s="267"/>
      <c r="L433" s="272"/>
      <c r="M433" s="273"/>
      <c r="N433" s="274"/>
      <c r="O433" s="274"/>
      <c r="P433" s="274"/>
      <c r="Q433" s="274"/>
      <c r="R433" s="274"/>
      <c r="S433" s="274"/>
      <c r="T433" s="275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76" t="s">
        <v>236</v>
      </c>
      <c r="AU433" s="276" t="s">
        <v>89</v>
      </c>
      <c r="AV433" s="13" t="s">
        <v>87</v>
      </c>
      <c r="AW433" s="13" t="s">
        <v>34</v>
      </c>
      <c r="AX433" s="13" t="s">
        <v>81</v>
      </c>
      <c r="AY433" s="276" t="s">
        <v>211</v>
      </c>
    </row>
    <row r="434" spans="1:51" s="14" customFormat="1" ht="12">
      <c r="A434" s="14"/>
      <c r="B434" s="277"/>
      <c r="C434" s="278"/>
      <c r="D434" s="268" t="s">
        <v>236</v>
      </c>
      <c r="E434" s="279" t="s">
        <v>1</v>
      </c>
      <c r="F434" s="280" t="s">
        <v>800</v>
      </c>
      <c r="G434" s="278"/>
      <c r="H434" s="281">
        <v>0.938</v>
      </c>
      <c r="I434" s="282"/>
      <c r="J434" s="278"/>
      <c r="K434" s="278"/>
      <c r="L434" s="283"/>
      <c r="M434" s="284"/>
      <c r="N434" s="285"/>
      <c r="O434" s="285"/>
      <c r="P434" s="285"/>
      <c r="Q434" s="285"/>
      <c r="R434" s="285"/>
      <c r="S434" s="285"/>
      <c r="T434" s="286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87" t="s">
        <v>236</v>
      </c>
      <c r="AU434" s="287" t="s">
        <v>89</v>
      </c>
      <c r="AV434" s="14" t="s">
        <v>89</v>
      </c>
      <c r="AW434" s="14" t="s">
        <v>34</v>
      </c>
      <c r="AX434" s="14" t="s">
        <v>81</v>
      </c>
      <c r="AY434" s="287" t="s">
        <v>211</v>
      </c>
    </row>
    <row r="435" spans="1:51" s="13" customFormat="1" ht="12">
      <c r="A435" s="13"/>
      <c r="B435" s="266"/>
      <c r="C435" s="267"/>
      <c r="D435" s="268" t="s">
        <v>236</v>
      </c>
      <c r="E435" s="269" t="s">
        <v>1</v>
      </c>
      <c r="F435" s="270" t="s">
        <v>801</v>
      </c>
      <c r="G435" s="267"/>
      <c r="H435" s="269" t="s">
        <v>1</v>
      </c>
      <c r="I435" s="271"/>
      <c r="J435" s="267"/>
      <c r="K435" s="267"/>
      <c r="L435" s="272"/>
      <c r="M435" s="273"/>
      <c r="N435" s="274"/>
      <c r="O435" s="274"/>
      <c r="P435" s="274"/>
      <c r="Q435" s="274"/>
      <c r="R435" s="274"/>
      <c r="S435" s="274"/>
      <c r="T435" s="275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76" t="s">
        <v>236</v>
      </c>
      <c r="AU435" s="276" t="s">
        <v>89</v>
      </c>
      <c r="AV435" s="13" t="s">
        <v>87</v>
      </c>
      <c r="AW435" s="13" t="s">
        <v>34</v>
      </c>
      <c r="AX435" s="13" t="s">
        <v>81</v>
      </c>
      <c r="AY435" s="276" t="s">
        <v>211</v>
      </c>
    </row>
    <row r="436" spans="1:51" s="14" customFormat="1" ht="12">
      <c r="A436" s="14"/>
      <c r="B436" s="277"/>
      <c r="C436" s="278"/>
      <c r="D436" s="268" t="s">
        <v>236</v>
      </c>
      <c r="E436" s="279" t="s">
        <v>1</v>
      </c>
      <c r="F436" s="280" t="s">
        <v>802</v>
      </c>
      <c r="G436" s="278"/>
      <c r="H436" s="281">
        <v>1.733</v>
      </c>
      <c r="I436" s="282"/>
      <c r="J436" s="278"/>
      <c r="K436" s="278"/>
      <c r="L436" s="283"/>
      <c r="M436" s="284"/>
      <c r="N436" s="285"/>
      <c r="O436" s="285"/>
      <c r="P436" s="285"/>
      <c r="Q436" s="285"/>
      <c r="R436" s="285"/>
      <c r="S436" s="285"/>
      <c r="T436" s="286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87" t="s">
        <v>236</v>
      </c>
      <c r="AU436" s="287" t="s">
        <v>89</v>
      </c>
      <c r="AV436" s="14" t="s">
        <v>89</v>
      </c>
      <c r="AW436" s="14" t="s">
        <v>34</v>
      </c>
      <c r="AX436" s="14" t="s">
        <v>81</v>
      </c>
      <c r="AY436" s="287" t="s">
        <v>211</v>
      </c>
    </row>
    <row r="437" spans="1:51" s="15" customFormat="1" ht="12">
      <c r="A437" s="15"/>
      <c r="B437" s="295"/>
      <c r="C437" s="296"/>
      <c r="D437" s="268" t="s">
        <v>236</v>
      </c>
      <c r="E437" s="297" t="s">
        <v>1</v>
      </c>
      <c r="F437" s="298" t="s">
        <v>438</v>
      </c>
      <c r="G437" s="296"/>
      <c r="H437" s="299">
        <v>8.726</v>
      </c>
      <c r="I437" s="300"/>
      <c r="J437" s="296"/>
      <c r="K437" s="296"/>
      <c r="L437" s="301"/>
      <c r="M437" s="302"/>
      <c r="N437" s="303"/>
      <c r="O437" s="303"/>
      <c r="P437" s="303"/>
      <c r="Q437" s="303"/>
      <c r="R437" s="303"/>
      <c r="S437" s="303"/>
      <c r="T437" s="304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305" t="s">
        <v>236</v>
      </c>
      <c r="AU437" s="305" t="s">
        <v>89</v>
      </c>
      <c r="AV437" s="15" t="s">
        <v>100</v>
      </c>
      <c r="AW437" s="15" t="s">
        <v>34</v>
      </c>
      <c r="AX437" s="15" t="s">
        <v>87</v>
      </c>
      <c r="AY437" s="305" t="s">
        <v>211</v>
      </c>
    </row>
    <row r="438" spans="1:65" s="2" customFormat="1" ht="21.75" customHeight="1">
      <c r="A438" s="41"/>
      <c r="B438" s="42"/>
      <c r="C438" s="253" t="s">
        <v>803</v>
      </c>
      <c r="D438" s="253" t="s">
        <v>214</v>
      </c>
      <c r="E438" s="254" t="s">
        <v>804</v>
      </c>
      <c r="F438" s="255" t="s">
        <v>805</v>
      </c>
      <c r="G438" s="256" t="s">
        <v>269</v>
      </c>
      <c r="H438" s="257">
        <v>36.135</v>
      </c>
      <c r="I438" s="258"/>
      <c r="J438" s="259">
        <f>ROUND(I438*H438,2)</f>
        <v>0</v>
      </c>
      <c r="K438" s="260"/>
      <c r="L438" s="44"/>
      <c r="M438" s="261" t="s">
        <v>1</v>
      </c>
      <c r="N438" s="262" t="s">
        <v>46</v>
      </c>
      <c r="O438" s="94"/>
      <c r="P438" s="263">
        <f>O438*H438</f>
        <v>0</v>
      </c>
      <c r="Q438" s="263">
        <v>0.00077</v>
      </c>
      <c r="R438" s="263">
        <f>Q438*H438</f>
        <v>0.027823949999999997</v>
      </c>
      <c r="S438" s="263">
        <v>0</v>
      </c>
      <c r="T438" s="264">
        <f>S438*H438</f>
        <v>0</v>
      </c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R438" s="265" t="s">
        <v>100</v>
      </c>
      <c r="AT438" s="265" t="s">
        <v>214</v>
      </c>
      <c r="AU438" s="265" t="s">
        <v>89</v>
      </c>
      <c r="AY438" s="18" t="s">
        <v>211</v>
      </c>
      <c r="BE438" s="155">
        <f>IF(N438="základní",J438,0)</f>
        <v>0</v>
      </c>
      <c r="BF438" s="155">
        <f>IF(N438="snížená",J438,0)</f>
        <v>0</v>
      </c>
      <c r="BG438" s="155">
        <f>IF(N438="zákl. přenesená",J438,0)</f>
        <v>0</v>
      </c>
      <c r="BH438" s="155">
        <f>IF(N438="sníž. přenesená",J438,0)</f>
        <v>0</v>
      </c>
      <c r="BI438" s="155">
        <f>IF(N438="nulová",J438,0)</f>
        <v>0</v>
      </c>
      <c r="BJ438" s="18" t="s">
        <v>87</v>
      </c>
      <c r="BK438" s="155">
        <f>ROUND(I438*H438,2)</f>
        <v>0</v>
      </c>
      <c r="BL438" s="18" t="s">
        <v>100</v>
      </c>
      <c r="BM438" s="265" t="s">
        <v>806</v>
      </c>
    </row>
    <row r="439" spans="1:51" s="14" customFormat="1" ht="12">
      <c r="A439" s="14"/>
      <c r="B439" s="277"/>
      <c r="C439" s="278"/>
      <c r="D439" s="268" t="s">
        <v>236</v>
      </c>
      <c r="E439" s="279" t="s">
        <v>286</v>
      </c>
      <c r="F439" s="280" t="s">
        <v>807</v>
      </c>
      <c r="G439" s="278"/>
      <c r="H439" s="281">
        <v>36.135</v>
      </c>
      <c r="I439" s="282"/>
      <c r="J439" s="278"/>
      <c r="K439" s="278"/>
      <c r="L439" s="283"/>
      <c r="M439" s="284"/>
      <c r="N439" s="285"/>
      <c r="O439" s="285"/>
      <c r="P439" s="285"/>
      <c r="Q439" s="285"/>
      <c r="R439" s="285"/>
      <c r="S439" s="285"/>
      <c r="T439" s="286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87" t="s">
        <v>236</v>
      </c>
      <c r="AU439" s="287" t="s">
        <v>89</v>
      </c>
      <c r="AV439" s="14" t="s">
        <v>89</v>
      </c>
      <c r="AW439" s="14" t="s">
        <v>34</v>
      </c>
      <c r="AX439" s="14" t="s">
        <v>87</v>
      </c>
      <c r="AY439" s="287" t="s">
        <v>211</v>
      </c>
    </row>
    <row r="440" spans="1:65" s="2" customFormat="1" ht="21.75" customHeight="1">
      <c r="A440" s="41"/>
      <c r="B440" s="42"/>
      <c r="C440" s="253" t="s">
        <v>808</v>
      </c>
      <c r="D440" s="253" t="s">
        <v>214</v>
      </c>
      <c r="E440" s="254" t="s">
        <v>809</v>
      </c>
      <c r="F440" s="255" t="s">
        <v>810</v>
      </c>
      <c r="G440" s="256" t="s">
        <v>269</v>
      </c>
      <c r="H440" s="257">
        <v>36.135</v>
      </c>
      <c r="I440" s="258"/>
      <c r="J440" s="259">
        <f>ROUND(I440*H440,2)</f>
        <v>0</v>
      </c>
      <c r="K440" s="260"/>
      <c r="L440" s="44"/>
      <c r="M440" s="261" t="s">
        <v>1</v>
      </c>
      <c r="N440" s="262" t="s">
        <v>46</v>
      </c>
      <c r="O440" s="94"/>
      <c r="P440" s="263">
        <f>O440*H440</f>
        <v>0</v>
      </c>
      <c r="Q440" s="263">
        <v>0</v>
      </c>
      <c r="R440" s="263">
        <f>Q440*H440</f>
        <v>0</v>
      </c>
      <c r="S440" s="263">
        <v>0</v>
      </c>
      <c r="T440" s="264">
        <f>S440*H440</f>
        <v>0</v>
      </c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R440" s="265" t="s">
        <v>100</v>
      </c>
      <c r="AT440" s="265" t="s">
        <v>214</v>
      </c>
      <c r="AU440" s="265" t="s">
        <v>89</v>
      </c>
      <c r="AY440" s="18" t="s">
        <v>211</v>
      </c>
      <c r="BE440" s="155">
        <f>IF(N440="základní",J440,0)</f>
        <v>0</v>
      </c>
      <c r="BF440" s="155">
        <f>IF(N440="snížená",J440,0)</f>
        <v>0</v>
      </c>
      <c r="BG440" s="155">
        <f>IF(N440="zákl. přenesená",J440,0)</f>
        <v>0</v>
      </c>
      <c r="BH440" s="155">
        <f>IF(N440="sníž. přenesená",J440,0)</f>
        <v>0</v>
      </c>
      <c r="BI440" s="155">
        <f>IF(N440="nulová",J440,0)</f>
        <v>0</v>
      </c>
      <c r="BJ440" s="18" t="s">
        <v>87</v>
      </c>
      <c r="BK440" s="155">
        <f>ROUND(I440*H440,2)</f>
        <v>0</v>
      </c>
      <c r="BL440" s="18" t="s">
        <v>100</v>
      </c>
      <c r="BM440" s="265" t="s">
        <v>811</v>
      </c>
    </row>
    <row r="441" spans="1:51" s="14" customFormat="1" ht="12">
      <c r="A441" s="14"/>
      <c r="B441" s="277"/>
      <c r="C441" s="278"/>
      <c r="D441" s="268" t="s">
        <v>236</v>
      </c>
      <c r="E441" s="279" t="s">
        <v>1</v>
      </c>
      <c r="F441" s="280" t="s">
        <v>286</v>
      </c>
      <c r="G441" s="278"/>
      <c r="H441" s="281">
        <v>36.135</v>
      </c>
      <c r="I441" s="282"/>
      <c r="J441" s="278"/>
      <c r="K441" s="278"/>
      <c r="L441" s="283"/>
      <c r="M441" s="284"/>
      <c r="N441" s="285"/>
      <c r="O441" s="285"/>
      <c r="P441" s="285"/>
      <c r="Q441" s="285"/>
      <c r="R441" s="285"/>
      <c r="S441" s="285"/>
      <c r="T441" s="286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87" t="s">
        <v>236</v>
      </c>
      <c r="AU441" s="287" t="s">
        <v>89</v>
      </c>
      <c r="AV441" s="14" t="s">
        <v>89</v>
      </c>
      <c r="AW441" s="14" t="s">
        <v>34</v>
      </c>
      <c r="AX441" s="14" t="s">
        <v>87</v>
      </c>
      <c r="AY441" s="287" t="s">
        <v>211</v>
      </c>
    </row>
    <row r="442" spans="1:65" s="2" customFormat="1" ht="24.15" customHeight="1">
      <c r="A442" s="41"/>
      <c r="B442" s="42"/>
      <c r="C442" s="253" t="s">
        <v>812</v>
      </c>
      <c r="D442" s="253" t="s">
        <v>214</v>
      </c>
      <c r="E442" s="254" t="s">
        <v>813</v>
      </c>
      <c r="F442" s="255" t="s">
        <v>814</v>
      </c>
      <c r="G442" s="256" t="s">
        <v>269</v>
      </c>
      <c r="H442" s="257">
        <v>21.795</v>
      </c>
      <c r="I442" s="258"/>
      <c r="J442" s="259">
        <f>ROUND(I442*H442,2)</f>
        <v>0</v>
      </c>
      <c r="K442" s="260"/>
      <c r="L442" s="44"/>
      <c r="M442" s="261" t="s">
        <v>1</v>
      </c>
      <c r="N442" s="262" t="s">
        <v>46</v>
      </c>
      <c r="O442" s="94"/>
      <c r="P442" s="263">
        <f>O442*H442</f>
        <v>0</v>
      </c>
      <c r="Q442" s="263">
        <v>0.00696</v>
      </c>
      <c r="R442" s="263">
        <f>Q442*H442</f>
        <v>0.1516932</v>
      </c>
      <c r="S442" s="263">
        <v>0</v>
      </c>
      <c r="T442" s="264">
        <f>S442*H442</f>
        <v>0</v>
      </c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R442" s="265" t="s">
        <v>100</v>
      </c>
      <c r="AT442" s="265" t="s">
        <v>214</v>
      </c>
      <c r="AU442" s="265" t="s">
        <v>89</v>
      </c>
      <c r="AY442" s="18" t="s">
        <v>211</v>
      </c>
      <c r="BE442" s="155">
        <f>IF(N442="základní",J442,0)</f>
        <v>0</v>
      </c>
      <c r="BF442" s="155">
        <f>IF(N442="snížená",J442,0)</f>
        <v>0</v>
      </c>
      <c r="BG442" s="155">
        <f>IF(N442="zákl. přenesená",J442,0)</f>
        <v>0</v>
      </c>
      <c r="BH442" s="155">
        <f>IF(N442="sníž. přenesená",J442,0)</f>
        <v>0</v>
      </c>
      <c r="BI442" s="155">
        <f>IF(N442="nulová",J442,0)</f>
        <v>0</v>
      </c>
      <c r="BJ442" s="18" t="s">
        <v>87</v>
      </c>
      <c r="BK442" s="155">
        <f>ROUND(I442*H442,2)</f>
        <v>0</v>
      </c>
      <c r="BL442" s="18" t="s">
        <v>100</v>
      </c>
      <c r="BM442" s="265" t="s">
        <v>815</v>
      </c>
    </row>
    <row r="443" spans="1:51" s="14" customFormat="1" ht="12">
      <c r="A443" s="14"/>
      <c r="B443" s="277"/>
      <c r="C443" s="278"/>
      <c r="D443" s="268" t="s">
        <v>236</v>
      </c>
      <c r="E443" s="279" t="s">
        <v>289</v>
      </c>
      <c r="F443" s="280" t="s">
        <v>816</v>
      </c>
      <c r="G443" s="278"/>
      <c r="H443" s="281">
        <v>21.795</v>
      </c>
      <c r="I443" s="282"/>
      <c r="J443" s="278"/>
      <c r="K443" s="278"/>
      <c r="L443" s="283"/>
      <c r="M443" s="284"/>
      <c r="N443" s="285"/>
      <c r="O443" s="285"/>
      <c r="P443" s="285"/>
      <c r="Q443" s="285"/>
      <c r="R443" s="285"/>
      <c r="S443" s="285"/>
      <c r="T443" s="286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87" t="s">
        <v>236</v>
      </c>
      <c r="AU443" s="287" t="s">
        <v>89</v>
      </c>
      <c r="AV443" s="14" t="s">
        <v>89</v>
      </c>
      <c r="AW443" s="14" t="s">
        <v>34</v>
      </c>
      <c r="AX443" s="14" t="s">
        <v>87</v>
      </c>
      <c r="AY443" s="287" t="s">
        <v>211</v>
      </c>
    </row>
    <row r="444" spans="1:65" s="2" customFormat="1" ht="24.15" customHeight="1">
      <c r="A444" s="41"/>
      <c r="B444" s="42"/>
      <c r="C444" s="253" t="s">
        <v>817</v>
      </c>
      <c r="D444" s="253" t="s">
        <v>214</v>
      </c>
      <c r="E444" s="254" t="s">
        <v>818</v>
      </c>
      <c r="F444" s="255" t="s">
        <v>819</v>
      </c>
      <c r="G444" s="256" t="s">
        <v>269</v>
      </c>
      <c r="H444" s="257">
        <v>21.795</v>
      </c>
      <c r="I444" s="258"/>
      <c r="J444" s="259">
        <f>ROUND(I444*H444,2)</f>
        <v>0</v>
      </c>
      <c r="K444" s="260"/>
      <c r="L444" s="44"/>
      <c r="M444" s="261" t="s">
        <v>1</v>
      </c>
      <c r="N444" s="262" t="s">
        <v>46</v>
      </c>
      <c r="O444" s="94"/>
      <c r="P444" s="263">
        <f>O444*H444</f>
        <v>0</v>
      </c>
      <c r="Q444" s="263">
        <v>0</v>
      </c>
      <c r="R444" s="263">
        <f>Q444*H444</f>
        <v>0</v>
      </c>
      <c r="S444" s="263">
        <v>0</v>
      </c>
      <c r="T444" s="264">
        <f>S444*H444</f>
        <v>0</v>
      </c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R444" s="265" t="s">
        <v>100</v>
      </c>
      <c r="AT444" s="265" t="s">
        <v>214</v>
      </c>
      <c r="AU444" s="265" t="s">
        <v>89</v>
      </c>
      <c r="AY444" s="18" t="s">
        <v>211</v>
      </c>
      <c r="BE444" s="155">
        <f>IF(N444="základní",J444,0)</f>
        <v>0</v>
      </c>
      <c r="BF444" s="155">
        <f>IF(N444="snížená",J444,0)</f>
        <v>0</v>
      </c>
      <c r="BG444" s="155">
        <f>IF(N444="zákl. přenesená",J444,0)</f>
        <v>0</v>
      </c>
      <c r="BH444" s="155">
        <f>IF(N444="sníž. přenesená",J444,0)</f>
        <v>0</v>
      </c>
      <c r="BI444" s="155">
        <f>IF(N444="nulová",J444,0)</f>
        <v>0</v>
      </c>
      <c r="BJ444" s="18" t="s">
        <v>87</v>
      </c>
      <c r="BK444" s="155">
        <f>ROUND(I444*H444,2)</f>
        <v>0</v>
      </c>
      <c r="BL444" s="18" t="s">
        <v>100</v>
      </c>
      <c r="BM444" s="265" t="s">
        <v>820</v>
      </c>
    </row>
    <row r="445" spans="1:51" s="14" customFormat="1" ht="12">
      <c r="A445" s="14"/>
      <c r="B445" s="277"/>
      <c r="C445" s="278"/>
      <c r="D445" s="268" t="s">
        <v>236</v>
      </c>
      <c r="E445" s="279" t="s">
        <v>1</v>
      </c>
      <c r="F445" s="280" t="s">
        <v>289</v>
      </c>
      <c r="G445" s="278"/>
      <c r="H445" s="281">
        <v>21.795</v>
      </c>
      <c r="I445" s="282"/>
      <c r="J445" s="278"/>
      <c r="K445" s="278"/>
      <c r="L445" s="283"/>
      <c r="M445" s="284"/>
      <c r="N445" s="285"/>
      <c r="O445" s="285"/>
      <c r="P445" s="285"/>
      <c r="Q445" s="285"/>
      <c r="R445" s="285"/>
      <c r="S445" s="285"/>
      <c r="T445" s="286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87" t="s">
        <v>236</v>
      </c>
      <c r="AU445" s="287" t="s">
        <v>89</v>
      </c>
      <c r="AV445" s="14" t="s">
        <v>89</v>
      </c>
      <c r="AW445" s="14" t="s">
        <v>34</v>
      </c>
      <c r="AX445" s="14" t="s">
        <v>87</v>
      </c>
      <c r="AY445" s="287" t="s">
        <v>211</v>
      </c>
    </row>
    <row r="446" spans="1:65" s="2" customFormat="1" ht="24.15" customHeight="1">
      <c r="A446" s="41"/>
      <c r="B446" s="42"/>
      <c r="C446" s="253" t="s">
        <v>821</v>
      </c>
      <c r="D446" s="253" t="s">
        <v>214</v>
      </c>
      <c r="E446" s="254" t="s">
        <v>822</v>
      </c>
      <c r="F446" s="255" t="s">
        <v>823</v>
      </c>
      <c r="G446" s="256" t="s">
        <v>507</v>
      </c>
      <c r="H446" s="257">
        <v>18.631</v>
      </c>
      <c r="I446" s="258"/>
      <c r="J446" s="259">
        <f>ROUND(I446*H446,2)</f>
        <v>0</v>
      </c>
      <c r="K446" s="260"/>
      <c r="L446" s="44"/>
      <c r="M446" s="261" t="s">
        <v>1</v>
      </c>
      <c r="N446" s="262" t="s">
        <v>46</v>
      </c>
      <c r="O446" s="94"/>
      <c r="P446" s="263">
        <f>O446*H446</f>
        <v>0</v>
      </c>
      <c r="Q446" s="263">
        <v>1.05464</v>
      </c>
      <c r="R446" s="263">
        <f>Q446*H446</f>
        <v>19.64899784</v>
      </c>
      <c r="S446" s="263">
        <v>0</v>
      </c>
      <c r="T446" s="264">
        <f>S446*H446</f>
        <v>0</v>
      </c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R446" s="265" t="s">
        <v>100</v>
      </c>
      <c r="AT446" s="265" t="s">
        <v>214</v>
      </c>
      <c r="AU446" s="265" t="s">
        <v>89</v>
      </c>
      <c r="AY446" s="18" t="s">
        <v>211</v>
      </c>
      <c r="BE446" s="155">
        <f>IF(N446="základní",J446,0)</f>
        <v>0</v>
      </c>
      <c r="BF446" s="155">
        <f>IF(N446="snížená",J446,0)</f>
        <v>0</v>
      </c>
      <c r="BG446" s="155">
        <f>IF(N446="zákl. přenesená",J446,0)</f>
        <v>0</v>
      </c>
      <c r="BH446" s="155">
        <f>IF(N446="sníž. přenesená",J446,0)</f>
        <v>0</v>
      </c>
      <c r="BI446" s="155">
        <f>IF(N446="nulová",J446,0)</f>
        <v>0</v>
      </c>
      <c r="BJ446" s="18" t="s">
        <v>87</v>
      </c>
      <c r="BK446" s="155">
        <f>ROUND(I446*H446,2)</f>
        <v>0</v>
      </c>
      <c r="BL446" s="18" t="s">
        <v>100</v>
      </c>
      <c r="BM446" s="265" t="s">
        <v>824</v>
      </c>
    </row>
    <row r="447" spans="1:51" s="14" customFormat="1" ht="12">
      <c r="A447" s="14"/>
      <c r="B447" s="277"/>
      <c r="C447" s="278"/>
      <c r="D447" s="268" t="s">
        <v>236</v>
      </c>
      <c r="E447" s="279" t="s">
        <v>1</v>
      </c>
      <c r="F447" s="280" t="s">
        <v>825</v>
      </c>
      <c r="G447" s="278"/>
      <c r="H447" s="281">
        <v>18.631</v>
      </c>
      <c r="I447" s="282"/>
      <c r="J447" s="278"/>
      <c r="K447" s="278"/>
      <c r="L447" s="283"/>
      <c r="M447" s="284"/>
      <c r="N447" s="285"/>
      <c r="O447" s="285"/>
      <c r="P447" s="285"/>
      <c r="Q447" s="285"/>
      <c r="R447" s="285"/>
      <c r="S447" s="285"/>
      <c r="T447" s="286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87" t="s">
        <v>236</v>
      </c>
      <c r="AU447" s="287" t="s">
        <v>89</v>
      </c>
      <c r="AV447" s="14" t="s">
        <v>89</v>
      </c>
      <c r="AW447" s="14" t="s">
        <v>34</v>
      </c>
      <c r="AX447" s="14" t="s">
        <v>87</v>
      </c>
      <c r="AY447" s="287" t="s">
        <v>211</v>
      </c>
    </row>
    <row r="448" spans="1:65" s="2" customFormat="1" ht="16.5" customHeight="1">
      <c r="A448" s="41"/>
      <c r="B448" s="42"/>
      <c r="C448" s="253" t="s">
        <v>826</v>
      </c>
      <c r="D448" s="253" t="s">
        <v>214</v>
      </c>
      <c r="E448" s="254" t="s">
        <v>827</v>
      </c>
      <c r="F448" s="255" t="s">
        <v>828</v>
      </c>
      <c r="G448" s="256" t="s">
        <v>332</v>
      </c>
      <c r="H448" s="257">
        <v>29.924</v>
      </c>
      <c r="I448" s="258"/>
      <c r="J448" s="259">
        <f>ROUND(I448*H448,2)</f>
        <v>0</v>
      </c>
      <c r="K448" s="260"/>
      <c r="L448" s="44"/>
      <c r="M448" s="261" t="s">
        <v>1</v>
      </c>
      <c r="N448" s="262" t="s">
        <v>46</v>
      </c>
      <c r="O448" s="94"/>
      <c r="P448" s="263">
        <f>O448*H448</f>
        <v>0</v>
      </c>
      <c r="Q448" s="263">
        <v>2.4534</v>
      </c>
      <c r="R448" s="263">
        <f>Q448*H448</f>
        <v>73.4155416</v>
      </c>
      <c r="S448" s="263">
        <v>0</v>
      </c>
      <c r="T448" s="264">
        <f>S448*H448</f>
        <v>0</v>
      </c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R448" s="265" t="s">
        <v>100</v>
      </c>
      <c r="AT448" s="265" t="s">
        <v>214</v>
      </c>
      <c r="AU448" s="265" t="s">
        <v>89</v>
      </c>
      <c r="AY448" s="18" t="s">
        <v>211</v>
      </c>
      <c r="BE448" s="155">
        <f>IF(N448="základní",J448,0)</f>
        <v>0</v>
      </c>
      <c r="BF448" s="155">
        <f>IF(N448="snížená",J448,0)</f>
        <v>0</v>
      </c>
      <c r="BG448" s="155">
        <f>IF(N448="zákl. přenesená",J448,0)</f>
        <v>0</v>
      </c>
      <c r="BH448" s="155">
        <f>IF(N448="sníž. přenesená",J448,0)</f>
        <v>0</v>
      </c>
      <c r="BI448" s="155">
        <f>IF(N448="nulová",J448,0)</f>
        <v>0</v>
      </c>
      <c r="BJ448" s="18" t="s">
        <v>87</v>
      </c>
      <c r="BK448" s="155">
        <f>ROUND(I448*H448,2)</f>
        <v>0</v>
      </c>
      <c r="BL448" s="18" t="s">
        <v>100</v>
      </c>
      <c r="BM448" s="265" t="s">
        <v>829</v>
      </c>
    </row>
    <row r="449" spans="1:51" s="14" customFormat="1" ht="12">
      <c r="A449" s="14"/>
      <c r="B449" s="277"/>
      <c r="C449" s="278"/>
      <c r="D449" s="268" t="s">
        <v>236</v>
      </c>
      <c r="E449" s="279" t="s">
        <v>1</v>
      </c>
      <c r="F449" s="280" t="s">
        <v>830</v>
      </c>
      <c r="G449" s="278"/>
      <c r="H449" s="281">
        <v>19.451</v>
      </c>
      <c r="I449" s="282"/>
      <c r="J449" s="278"/>
      <c r="K449" s="278"/>
      <c r="L449" s="283"/>
      <c r="M449" s="284"/>
      <c r="N449" s="285"/>
      <c r="O449" s="285"/>
      <c r="P449" s="285"/>
      <c r="Q449" s="285"/>
      <c r="R449" s="285"/>
      <c r="S449" s="285"/>
      <c r="T449" s="286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87" t="s">
        <v>236</v>
      </c>
      <c r="AU449" s="287" t="s">
        <v>89</v>
      </c>
      <c r="AV449" s="14" t="s">
        <v>89</v>
      </c>
      <c r="AW449" s="14" t="s">
        <v>34</v>
      </c>
      <c r="AX449" s="14" t="s">
        <v>81</v>
      </c>
      <c r="AY449" s="287" t="s">
        <v>211</v>
      </c>
    </row>
    <row r="450" spans="1:51" s="14" customFormat="1" ht="12">
      <c r="A450" s="14"/>
      <c r="B450" s="277"/>
      <c r="C450" s="278"/>
      <c r="D450" s="268" t="s">
        <v>236</v>
      </c>
      <c r="E450" s="279" t="s">
        <v>1</v>
      </c>
      <c r="F450" s="280" t="s">
        <v>831</v>
      </c>
      <c r="G450" s="278"/>
      <c r="H450" s="281">
        <v>7.163</v>
      </c>
      <c r="I450" s="282"/>
      <c r="J450" s="278"/>
      <c r="K450" s="278"/>
      <c r="L450" s="283"/>
      <c r="M450" s="284"/>
      <c r="N450" s="285"/>
      <c r="O450" s="285"/>
      <c r="P450" s="285"/>
      <c r="Q450" s="285"/>
      <c r="R450" s="285"/>
      <c r="S450" s="285"/>
      <c r="T450" s="286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87" t="s">
        <v>236</v>
      </c>
      <c r="AU450" s="287" t="s">
        <v>89</v>
      </c>
      <c r="AV450" s="14" t="s">
        <v>89</v>
      </c>
      <c r="AW450" s="14" t="s">
        <v>34</v>
      </c>
      <c r="AX450" s="14" t="s">
        <v>81</v>
      </c>
      <c r="AY450" s="287" t="s">
        <v>211</v>
      </c>
    </row>
    <row r="451" spans="1:51" s="14" customFormat="1" ht="12">
      <c r="A451" s="14"/>
      <c r="B451" s="277"/>
      <c r="C451" s="278"/>
      <c r="D451" s="268" t="s">
        <v>236</v>
      </c>
      <c r="E451" s="279" t="s">
        <v>1</v>
      </c>
      <c r="F451" s="280" t="s">
        <v>832</v>
      </c>
      <c r="G451" s="278"/>
      <c r="H451" s="281">
        <v>3.31</v>
      </c>
      <c r="I451" s="282"/>
      <c r="J451" s="278"/>
      <c r="K451" s="278"/>
      <c r="L451" s="283"/>
      <c r="M451" s="284"/>
      <c r="N451" s="285"/>
      <c r="O451" s="285"/>
      <c r="P451" s="285"/>
      <c r="Q451" s="285"/>
      <c r="R451" s="285"/>
      <c r="S451" s="285"/>
      <c r="T451" s="286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87" t="s">
        <v>236</v>
      </c>
      <c r="AU451" s="287" t="s">
        <v>89</v>
      </c>
      <c r="AV451" s="14" t="s">
        <v>89</v>
      </c>
      <c r="AW451" s="14" t="s">
        <v>34</v>
      </c>
      <c r="AX451" s="14" t="s">
        <v>81</v>
      </c>
      <c r="AY451" s="287" t="s">
        <v>211</v>
      </c>
    </row>
    <row r="452" spans="1:51" s="15" customFormat="1" ht="12">
      <c r="A452" s="15"/>
      <c r="B452" s="295"/>
      <c r="C452" s="296"/>
      <c r="D452" s="268" t="s">
        <v>236</v>
      </c>
      <c r="E452" s="297" t="s">
        <v>1</v>
      </c>
      <c r="F452" s="298" t="s">
        <v>438</v>
      </c>
      <c r="G452" s="296"/>
      <c r="H452" s="299">
        <v>29.924</v>
      </c>
      <c r="I452" s="300"/>
      <c r="J452" s="296"/>
      <c r="K452" s="296"/>
      <c r="L452" s="301"/>
      <c r="M452" s="302"/>
      <c r="N452" s="303"/>
      <c r="O452" s="303"/>
      <c r="P452" s="303"/>
      <c r="Q452" s="303"/>
      <c r="R452" s="303"/>
      <c r="S452" s="303"/>
      <c r="T452" s="304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305" t="s">
        <v>236</v>
      </c>
      <c r="AU452" s="305" t="s">
        <v>89</v>
      </c>
      <c r="AV452" s="15" t="s">
        <v>100</v>
      </c>
      <c r="AW452" s="15" t="s">
        <v>34</v>
      </c>
      <c r="AX452" s="15" t="s">
        <v>87</v>
      </c>
      <c r="AY452" s="305" t="s">
        <v>211</v>
      </c>
    </row>
    <row r="453" spans="1:65" s="2" customFormat="1" ht="16.5" customHeight="1">
      <c r="A453" s="41"/>
      <c r="B453" s="42"/>
      <c r="C453" s="253" t="s">
        <v>833</v>
      </c>
      <c r="D453" s="253" t="s">
        <v>214</v>
      </c>
      <c r="E453" s="254" t="s">
        <v>834</v>
      </c>
      <c r="F453" s="255" t="s">
        <v>835</v>
      </c>
      <c r="G453" s="256" t="s">
        <v>269</v>
      </c>
      <c r="H453" s="257">
        <v>231.798</v>
      </c>
      <c r="I453" s="258"/>
      <c r="J453" s="259">
        <f>ROUND(I453*H453,2)</f>
        <v>0</v>
      </c>
      <c r="K453" s="260"/>
      <c r="L453" s="44"/>
      <c r="M453" s="261" t="s">
        <v>1</v>
      </c>
      <c r="N453" s="262" t="s">
        <v>46</v>
      </c>
      <c r="O453" s="94"/>
      <c r="P453" s="263">
        <f>O453*H453</f>
        <v>0</v>
      </c>
      <c r="Q453" s="263">
        <v>0.00519</v>
      </c>
      <c r="R453" s="263">
        <f>Q453*H453</f>
        <v>1.20303162</v>
      </c>
      <c r="S453" s="263">
        <v>0</v>
      </c>
      <c r="T453" s="264">
        <f>S453*H453</f>
        <v>0</v>
      </c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R453" s="265" t="s">
        <v>100</v>
      </c>
      <c r="AT453" s="265" t="s">
        <v>214</v>
      </c>
      <c r="AU453" s="265" t="s">
        <v>89</v>
      </c>
      <c r="AY453" s="18" t="s">
        <v>211</v>
      </c>
      <c r="BE453" s="155">
        <f>IF(N453="základní",J453,0)</f>
        <v>0</v>
      </c>
      <c r="BF453" s="155">
        <f>IF(N453="snížená",J453,0)</f>
        <v>0</v>
      </c>
      <c r="BG453" s="155">
        <f>IF(N453="zákl. přenesená",J453,0)</f>
        <v>0</v>
      </c>
      <c r="BH453" s="155">
        <f>IF(N453="sníž. přenesená",J453,0)</f>
        <v>0</v>
      </c>
      <c r="BI453" s="155">
        <f>IF(N453="nulová",J453,0)</f>
        <v>0</v>
      </c>
      <c r="BJ453" s="18" t="s">
        <v>87</v>
      </c>
      <c r="BK453" s="155">
        <f>ROUND(I453*H453,2)</f>
        <v>0</v>
      </c>
      <c r="BL453" s="18" t="s">
        <v>100</v>
      </c>
      <c r="BM453" s="265" t="s">
        <v>836</v>
      </c>
    </row>
    <row r="454" spans="1:51" s="14" customFormat="1" ht="12">
      <c r="A454" s="14"/>
      <c r="B454" s="277"/>
      <c r="C454" s="278"/>
      <c r="D454" s="268" t="s">
        <v>236</v>
      </c>
      <c r="E454" s="279" t="s">
        <v>1</v>
      </c>
      <c r="F454" s="280" t="s">
        <v>837</v>
      </c>
      <c r="G454" s="278"/>
      <c r="H454" s="281">
        <v>137.16</v>
      </c>
      <c r="I454" s="282"/>
      <c r="J454" s="278"/>
      <c r="K454" s="278"/>
      <c r="L454" s="283"/>
      <c r="M454" s="284"/>
      <c r="N454" s="285"/>
      <c r="O454" s="285"/>
      <c r="P454" s="285"/>
      <c r="Q454" s="285"/>
      <c r="R454" s="285"/>
      <c r="S454" s="285"/>
      <c r="T454" s="286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87" t="s">
        <v>236</v>
      </c>
      <c r="AU454" s="287" t="s">
        <v>89</v>
      </c>
      <c r="AV454" s="14" t="s">
        <v>89</v>
      </c>
      <c r="AW454" s="14" t="s">
        <v>34</v>
      </c>
      <c r="AX454" s="14" t="s">
        <v>81</v>
      </c>
      <c r="AY454" s="287" t="s">
        <v>211</v>
      </c>
    </row>
    <row r="455" spans="1:51" s="14" customFormat="1" ht="12">
      <c r="A455" s="14"/>
      <c r="B455" s="277"/>
      <c r="C455" s="278"/>
      <c r="D455" s="268" t="s">
        <v>236</v>
      </c>
      <c r="E455" s="279" t="s">
        <v>1</v>
      </c>
      <c r="F455" s="280" t="s">
        <v>838</v>
      </c>
      <c r="G455" s="278"/>
      <c r="H455" s="281">
        <v>18.798</v>
      </c>
      <c r="I455" s="282"/>
      <c r="J455" s="278"/>
      <c r="K455" s="278"/>
      <c r="L455" s="283"/>
      <c r="M455" s="284"/>
      <c r="N455" s="285"/>
      <c r="O455" s="285"/>
      <c r="P455" s="285"/>
      <c r="Q455" s="285"/>
      <c r="R455" s="285"/>
      <c r="S455" s="285"/>
      <c r="T455" s="286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87" t="s">
        <v>236</v>
      </c>
      <c r="AU455" s="287" t="s">
        <v>89</v>
      </c>
      <c r="AV455" s="14" t="s">
        <v>89</v>
      </c>
      <c r="AW455" s="14" t="s">
        <v>34</v>
      </c>
      <c r="AX455" s="14" t="s">
        <v>81</v>
      </c>
      <c r="AY455" s="287" t="s">
        <v>211</v>
      </c>
    </row>
    <row r="456" spans="1:51" s="14" customFormat="1" ht="12">
      <c r="A456" s="14"/>
      <c r="B456" s="277"/>
      <c r="C456" s="278"/>
      <c r="D456" s="268" t="s">
        <v>236</v>
      </c>
      <c r="E456" s="279" t="s">
        <v>1</v>
      </c>
      <c r="F456" s="280" t="s">
        <v>839</v>
      </c>
      <c r="G456" s="278"/>
      <c r="H456" s="281">
        <v>61.56</v>
      </c>
      <c r="I456" s="282"/>
      <c r="J456" s="278"/>
      <c r="K456" s="278"/>
      <c r="L456" s="283"/>
      <c r="M456" s="284"/>
      <c r="N456" s="285"/>
      <c r="O456" s="285"/>
      <c r="P456" s="285"/>
      <c r="Q456" s="285"/>
      <c r="R456" s="285"/>
      <c r="S456" s="285"/>
      <c r="T456" s="286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87" t="s">
        <v>236</v>
      </c>
      <c r="AU456" s="287" t="s">
        <v>89</v>
      </c>
      <c r="AV456" s="14" t="s">
        <v>89</v>
      </c>
      <c r="AW456" s="14" t="s">
        <v>34</v>
      </c>
      <c r="AX456" s="14" t="s">
        <v>81</v>
      </c>
      <c r="AY456" s="287" t="s">
        <v>211</v>
      </c>
    </row>
    <row r="457" spans="1:51" s="14" customFormat="1" ht="12">
      <c r="A457" s="14"/>
      <c r="B457" s="277"/>
      <c r="C457" s="278"/>
      <c r="D457" s="268" t="s">
        <v>236</v>
      </c>
      <c r="E457" s="279" t="s">
        <v>1</v>
      </c>
      <c r="F457" s="280" t="s">
        <v>840</v>
      </c>
      <c r="G457" s="278"/>
      <c r="H457" s="281">
        <v>14.28</v>
      </c>
      <c r="I457" s="282"/>
      <c r="J457" s="278"/>
      <c r="K457" s="278"/>
      <c r="L457" s="283"/>
      <c r="M457" s="284"/>
      <c r="N457" s="285"/>
      <c r="O457" s="285"/>
      <c r="P457" s="285"/>
      <c r="Q457" s="285"/>
      <c r="R457" s="285"/>
      <c r="S457" s="285"/>
      <c r="T457" s="286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87" t="s">
        <v>236</v>
      </c>
      <c r="AU457" s="287" t="s">
        <v>89</v>
      </c>
      <c r="AV457" s="14" t="s">
        <v>89</v>
      </c>
      <c r="AW457" s="14" t="s">
        <v>34</v>
      </c>
      <c r="AX457" s="14" t="s">
        <v>81</v>
      </c>
      <c r="AY457" s="287" t="s">
        <v>211</v>
      </c>
    </row>
    <row r="458" spans="1:51" s="15" customFormat="1" ht="12">
      <c r="A458" s="15"/>
      <c r="B458" s="295"/>
      <c r="C458" s="296"/>
      <c r="D458" s="268" t="s">
        <v>236</v>
      </c>
      <c r="E458" s="297" t="s">
        <v>283</v>
      </c>
      <c r="F458" s="298" t="s">
        <v>438</v>
      </c>
      <c r="G458" s="296"/>
      <c r="H458" s="299">
        <v>231.798</v>
      </c>
      <c r="I458" s="300"/>
      <c r="J458" s="296"/>
      <c r="K458" s="296"/>
      <c r="L458" s="301"/>
      <c r="M458" s="302"/>
      <c r="N458" s="303"/>
      <c r="O458" s="303"/>
      <c r="P458" s="303"/>
      <c r="Q458" s="303"/>
      <c r="R458" s="303"/>
      <c r="S458" s="303"/>
      <c r="T458" s="304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305" t="s">
        <v>236</v>
      </c>
      <c r="AU458" s="305" t="s">
        <v>89</v>
      </c>
      <c r="AV458" s="15" t="s">
        <v>100</v>
      </c>
      <c r="AW458" s="15" t="s">
        <v>34</v>
      </c>
      <c r="AX458" s="15" t="s">
        <v>87</v>
      </c>
      <c r="AY458" s="305" t="s">
        <v>211</v>
      </c>
    </row>
    <row r="459" spans="1:65" s="2" customFormat="1" ht="16.5" customHeight="1">
      <c r="A459" s="41"/>
      <c r="B459" s="42"/>
      <c r="C459" s="253" t="s">
        <v>841</v>
      </c>
      <c r="D459" s="253" t="s">
        <v>214</v>
      </c>
      <c r="E459" s="254" t="s">
        <v>842</v>
      </c>
      <c r="F459" s="255" t="s">
        <v>843</v>
      </c>
      <c r="G459" s="256" t="s">
        <v>269</v>
      </c>
      <c r="H459" s="257">
        <v>231.798</v>
      </c>
      <c r="I459" s="258"/>
      <c r="J459" s="259">
        <f>ROUND(I459*H459,2)</f>
        <v>0</v>
      </c>
      <c r="K459" s="260"/>
      <c r="L459" s="44"/>
      <c r="M459" s="261" t="s">
        <v>1</v>
      </c>
      <c r="N459" s="262" t="s">
        <v>46</v>
      </c>
      <c r="O459" s="94"/>
      <c r="P459" s="263">
        <f>O459*H459</f>
        <v>0</v>
      </c>
      <c r="Q459" s="263">
        <v>0</v>
      </c>
      <c r="R459" s="263">
        <f>Q459*H459</f>
        <v>0</v>
      </c>
      <c r="S459" s="263">
        <v>0</v>
      </c>
      <c r="T459" s="264">
        <f>S459*H459</f>
        <v>0</v>
      </c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R459" s="265" t="s">
        <v>100</v>
      </c>
      <c r="AT459" s="265" t="s">
        <v>214</v>
      </c>
      <c r="AU459" s="265" t="s">
        <v>89</v>
      </c>
      <c r="AY459" s="18" t="s">
        <v>211</v>
      </c>
      <c r="BE459" s="155">
        <f>IF(N459="základní",J459,0)</f>
        <v>0</v>
      </c>
      <c r="BF459" s="155">
        <f>IF(N459="snížená",J459,0)</f>
        <v>0</v>
      </c>
      <c r="BG459" s="155">
        <f>IF(N459="zákl. přenesená",J459,0)</f>
        <v>0</v>
      </c>
      <c r="BH459" s="155">
        <f>IF(N459="sníž. přenesená",J459,0)</f>
        <v>0</v>
      </c>
      <c r="BI459" s="155">
        <f>IF(N459="nulová",J459,0)</f>
        <v>0</v>
      </c>
      <c r="BJ459" s="18" t="s">
        <v>87</v>
      </c>
      <c r="BK459" s="155">
        <f>ROUND(I459*H459,2)</f>
        <v>0</v>
      </c>
      <c r="BL459" s="18" t="s">
        <v>100</v>
      </c>
      <c r="BM459" s="265" t="s">
        <v>844</v>
      </c>
    </row>
    <row r="460" spans="1:51" s="14" customFormat="1" ht="12">
      <c r="A460" s="14"/>
      <c r="B460" s="277"/>
      <c r="C460" s="278"/>
      <c r="D460" s="268" t="s">
        <v>236</v>
      </c>
      <c r="E460" s="279" t="s">
        <v>1</v>
      </c>
      <c r="F460" s="280" t="s">
        <v>283</v>
      </c>
      <c r="G460" s="278"/>
      <c r="H460" s="281">
        <v>231.798</v>
      </c>
      <c r="I460" s="282"/>
      <c r="J460" s="278"/>
      <c r="K460" s="278"/>
      <c r="L460" s="283"/>
      <c r="M460" s="284"/>
      <c r="N460" s="285"/>
      <c r="O460" s="285"/>
      <c r="P460" s="285"/>
      <c r="Q460" s="285"/>
      <c r="R460" s="285"/>
      <c r="S460" s="285"/>
      <c r="T460" s="286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87" t="s">
        <v>236</v>
      </c>
      <c r="AU460" s="287" t="s">
        <v>89</v>
      </c>
      <c r="AV460" s="14" t="s">
        <v>89</v>
      </c>
      <c r="AW460" s="14" t="s">
        <v>34</v>
      </c>
      <c r="AX460" s="14" t="s">
        <v>87</v>
      </c>
      <c r="AY460" s="287" t="s">
        <v>211</v>
      </c>
    </row>
    <row r="461" spans="1:65" s="2" customFormat="1" ht="24.15" customHeight="1">
      <c r="A461" s="41"/>
      <c r="B461" s="42"/>
      <c r="C461" s="253" t="s">
        <v>845</v>
      </c>
      <c r="D461" s="253" t="s">
        <v>214</v>
      </c>
      <c r="E461" s="254" t="s">
        <v>846</v>
      </c>
      <c r="F461" s="255" t="s">
        <v>847</v>
      </c>
      <c r="G461" s="256" t="s">
        <v>507</v>
      </c>
      <c r="H461" s="257">
        <v>0.348</v>
      </c>
      <c r="I461" s="258"/>
      <c r="J461" s="259">
        <f>ROUND(I461*H461,2)</f>
        <v>0</v>
      </c>
      <c r="K461" s="260"/>
      <c r="L461" s="44"/>
      <c r="M461" s="261" t="s">
        <v>1</v>
      </c>
      <c r="N461" s="262" t="s">
        <v>46</v>
      </c>
      <c r="O461" s="94"/>
      <c r="P461" s="263">
        <f>O461*H461</f>
        <v>0</v>
      </c>
      <c r="Q461" s="263">
        <v>1.05256</v>
      </c>
      <c r="R461" s="263">
        <f>Q461*H461</f>
        <v>0.36629087999999993</v>
      </c>
      <c r="S461" s="263">
        <v>0</v>
      </c>
      <c r="T461" s="264">
        <f>S461*H461</f>
        <v>0</v>
      </c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R461" s="265" t="s">
        <v>100</v>
      </c>
      <c r="AT461" s="265" t="s">
        <v>214</v>
      </c>
      <c r="AU461" s="265" t="s">
        <v>89</v>
      </c>
      <c r="AY461" s="18" t="s">
        <v>211</v>
      </c>
      <c r="BE461" s="155">
        <f>IF(N461="základní",J461,0)</f>
        <v>0</v>
      </c>
      <c r="BF461" s="155">
        <f>IF(N461="snížená",J461,0)</f>
        <v>0</v>
      </c>
      <c r="BG461" s="155">
        <f>IF(N461="zákl. přenesená",J461,0)</f>
        <v>0</v>
      </c>
      <c r="BH461" s="155">
        <f>IF(N461="sníž. přenesená",J461,0)</f>
        <v>0</v>
      </c>
      <c r="BI461" s="155">
        <f>IF(N461="nulová",J461,0)</f>
        <v>0</v>
      </c>
      <c r="BJ461" s="18" t="s">
        <v>87</v>
      </c>
      <c r="BK461" s="155">
        <f>ROUND(I461*H461,2)</f>
        <v>0</v>
      </c>
      <c r="BL461" s="18" t="s">
        <v>100</v>
      </c>
      <c r="BM461" s="265" t="s">
        <v>848</v>
      </c>
    </row>
    <row r="462" spans="1:51" s="14" customFormat="1" ht="12">
      <c r="A462" s="14"/>
      <c r="B462" s="277"/>
      <c r="C462" s="278"/>
      <c r="D462" s="268" t="s">
        <v>236</v>
      </c>
      <c r="E462" s="279" t="s">
        <v>1</v>
      </c>
      <c r="F462" s="280" t="s">
        <v>849</v>
      </c>
      <c r="G462" s="278"/>
      <c r="H462" s="281">
        <v>0.348</v>
      </c>
      <c r="I462" s="282"/>
      <c r="J462" s="278"/>
      <c r="K462" s="278"/>
      <c r="L462" s="283"/>
      <c r="M462" s="284"/>
      <c r="N462" s="285"/>
      <c r="O462" s="285"/>
      <c r="P462" s="285"/>
      <c r="Q462" s="285"/>
      <c r="R462" s="285"/>
      <c r="S462" s="285"/>
      <c r="T462" s="286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87" t="s">
        <v>236</v>
      </c>
      <c r="AU462" s="287" t="s">
        <v>89</v>
      </c>
      <c r="AV462" s="14" t="s">
        <v>89</v>
      </c>
      <c r="AW462" s="14" t="s">
        <v>34</v>
      </c>
      <c r="AX462" s="14" t="s">
        <v>87</v>
      </c>
      <c r="AY462" s="287" t="s">
        <v>211</v>
      </c>
    </row>
    <row r="463" spans="1:65" s="2" customFormat="1" ht="21.75" customHeight="1">
      <c r="A463" s="41"/>
      <c r="B463" s="42"/>
      <c r="C463" s="253" t="s">
        <v>850</v>
      </c>
      <c r="D463" s="253" t="s">
        <v>214</v>
      </c>
      <c r="E463" s="254" t="s">
        <v>851</v>
      </c>
      <c r="F463" s="255" t="s">
        <v>852</v>
      </c>
      <c r="G463" s="256" t="s">
        <v>332</v>
      </c>
      <c r="H463" s="257">
        <v>8.1</v>
      </c>
      <c r="I463" s="258"/>
      <c r="J463" s="259">
        <f>ROUND(I463*H463,2)</f>
        <v>0</v>
      </c>
      <c r="K463" s="260"/>
      <c r="L463" s="44"/>
      <c r="M463" s="261" t="s">
        <v>1</v>
      </c>
      <c r="N463" s="262" t="s">
        <v>46</v>
      </c>
      <c r="O463" s="94"/>
      <c r="P463" s="263">
        <f>O463*H463</f>
        <v>0</v>
      </c>
      <c r="Q463" s="263">
        <v>2.45337</v>
      </c>
      <c r="R463" s="263">
        <f>Q463*H463</f>
        <v>19.872297</v>
      </c>
      <c r="S463" s="263">
        <v>0</v>
      </c>
      <c r="T463" s="264">
        <f>S463*H463</f>
        <v>0</v>
      </c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R463" s="265" t="s">
        <v>100</v>
      </c>
      <c r="AT463" s="265" t="s">
        <v>214</v>
      </c>
      <c r="AU463" s="265" t="s">
        <v>89</v>
      </c>
      <c r="AY463" s="18" t="s">
        <v>211</v>
      </c>
      <c r="BE463" s="155">
        <f>IF(N463="základní",J463,0)</f>
        <v>0</v>
      </c>
      <c r="BF463" s="155">
        <f>IF(N463="snížená",J463,0)</f>
        <v>0</v>
      </c>
      <c r="BG463" s="155">
        <f>IF(N463="zákl. přenesená",J463,0)</f>
        <v>0</v>
      </c>
      <c r="BH463" s="155">
        <f>IF(N463="sníž. přenesená",J463,0)</f>
        <v>0</v>
      </c>
      <c r="BI463" s="155">
        <f>IF(N463="nulová",J463,0)</f>
        <v>0</v>
      </c>
      <c r="BJ463" s="18" t="s">
        <v>87</v>
      </c>
      <c r="BK463" s="155">
        <f>ROUND(I463*H463,2)</f>
        <v>0</v>
      </c>
      <c r="BL463" s="18" t="s">
        <v>100</v>
      </c>
      <c r="BM463" s="265" t="s">
        <v>853</v>
      </c>
    </row>
    <row r="464" spans="1:51" s="13" customFormat="1" ht="12">
      <c r="A464" s="13"/>
      <c r="B464" s="266"/>
      <c r="C464" s="267"/>
      <c r="D464" s="268" t="s">
        <v>236</v>
      </c>
      <c r="E464" s="269" t="s">
        <v>1</v>
      </c>
      <c r="F464" s="270" t="s">
        <v>854</v>
      </c>
      <c r="G464" s="267"/>
      <c r="H464" s="269" t="s">
        <v>1</v>
      </c>
      <c r="I464" s="271"/>
      <c r="J464" s="267"/>
      <c r="K464" s="267"/>
      <c r="L464" s="272"/>
      <c r="M464" s="273"/>
      <c r="N464" s="274"/>
      <c r="O464" s="274"/>
      <c r="P464" s="274"/>
      <c r="Q464" s="274"/>
      <c r="R464" s="274"/>
      <c r="S464" s="274"/>
      <c r="T464" s="275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76" t="s">
        <v>236</v>
      </c>
      <c r="AU464" s="276" t="s">
        <v>89</v>
      </c>
      <c r="AV464" s="13" t="s">
        <v>87</v>
      </c>
      <c r="AW464" s="13" t="s">
        <v>34</v>
      </c>
      <c r="AX464" s="13" t="s">
        <v>81</v>
      </c>
      <c r="AY464" s="276" t="s">
        <v>211</v>
      </c>
    </row>
    <row r="465" spans="1:51" s="14" customFormat="1" ht="12">
      <c r="A465" s="14"/>
      <c r="B465" s="277"/>
      <c r="C465" s="278"/>
      <c r="D465" s="268" t="s">
        <v>236</v>
      </c>
      <c r="E465" s="279" t="s">
        <v>1</v>
      </c>
      <c r="F465" s="280" t="s">
        <v>855</v>
      </c>
      <c r="G465" s="278"/>
      <c r="H465" s="281">
        <v>2.3</v>
      </c>
      <c r="I465" s="282"/>
      <c r="J465" s="278"/>
      <c r="K465" s="278"/>
      <c r="L465" s="283"/>
      <c r="M465" s="284"/>
      <c r="N465" s="285"/>
      <c r="O465" s="285"/>
      <c r="P465" s="285"/>
      <c r="Q465" s="285"/>
      <c r="R465" s="285"/>
      <c r="S465" s="285"/>
      <c r="T465" s="286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87" t="s">
        <v>236</v>
      </c>
      <c r="AU465" s="287" t="s">
        <v>89</v>
      </c>
      <c r="AV465" s="14" t="s">
        <v>89</v>
      </c>
      <c r="AW465" s="14" t="s">
        <v>34</v>
      </c>
      <c r="AX465" s="14" t="s">
        <v>81</v>
      </c>
      <c r="AY465" s="287" t="s">
        <v>211</v>
      </c>
    </row>
    <row r="466" spans="1:51" s="13" customFormat="1" ht="12">
      <c r="A466" s="13"/>
      <c r="B466" s="266"/>
      <c r="C466" s="267"/>
      <c r="D466" s="268" t="s">
        <v>236</v>
      </c>
      <c r="E466" s="269" t="s">
        <v>1</v>
      </c>
      <c r="F466" s="270" t="s">
        <v>856</v>
      </c>
      <c r="G466" s="267"/>
      <c r="H466" s="269" t="s">
        <v>1</v>
      </c>
      <c r="I466" s="271"/>
      <c r="J466" s="267"/>
      <c r="K466" s="267"/>
      <c r="L466" s="272"/>
      <c r="M466" s="273"/>
      <c r="N466" s="274"/>
      <c r="O466" s="274"/>
      <c r="P466" s="274"/>
      <c r="Q466" s="274"/>
      <c r="R466" s="274"/>
      <c r="S466" s="274"/>
      <c r="T466" s="275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76" t="s">
        <v>236</v>
      </c>
      <c r="AU466" s="276" t="s">
        <v>89</v>
      </c>
      <c r="AV466" s="13" t="s">
        <v>87</v>
      </c>
      <c r="AW466" s="13" t="s">
        <v>34</v>
      </c>
      <c r="AX466" s="13" t="s">
        <v>81</v>
      </c>
      <c r="AY466" s="276" t="s">
        <v>211</v>
      </c>
    </row>
    <row r="467" spans="1:51" s="14" customFormat="1" ht="12">
      <c r="A467" s="14"/>
      <c r="B467" s="277"/>
      <c r="C467" s="278"/>
      <c r="D467" s="268" t="s">
        <v>236</v>
      </c>
      <c r="E467" s="279" t="s">
        <v>1</v>
      </c>
      <c r="F467" s="280" t="s">
        <v>857</v>
      </c>
      <c r="G467" s="278"/>
      <c r="H467" s="281">
        <v>3.5</v>
      </c>
      <c r="I467" s="282"/>
      <c r="J467" s="278"/>
      <c r="K467" s="278"/>
      <c r="L467" s="283"/>
      <c r="M467" s="284"/>
      <c r="N467" s="285"/>
      <c r="O467" s="285"/>
      <c r="P467" s="285"/>
      <c r="Q467" s="285"/>
      <c r="R467" s="285"/>
      <c r="S467" s="285"/>
      <c r="T467" s="286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87" t="s">
        <v>236</v>
      </c>
      <c r="AU467" s="287" t="s">
        <v>89</v>
      </c>
      <c r="AV467" s="14" t="s">
        <v>89</v>
      </c>
      <c r="AW467" s="14" t="s">
        <v>34</v>
      </c>
      <c r="AX467" s="14" t="s">
        <v>81</v>
      </c>
      <c r="AY467" s="287" t="s">
        <v>211</v>
      </c>
    </row>
    <row r="468" spans="1:51" s="13" customFormat="1" ht="12">
      <c r="A468" s="13"/>
      <c r="B468" s="266"/>
      <c r="C468" s="267"/>
      <c r="D468" s="268" t="s">
        <v>236</v>
      </c>
      <c r="E468" s="269" t="s">
        <v>1</v>
      </c>
      <c r="F468" s="270" t="s">
        <v>858</v>
      </c>
      <c r="G468" s="267"/>
      <c r="H468" s="269" t="s">
        <v>1</v>
      </c>
      <c r="I468" s="271"/>
      <c r="J468" s="267"/>
      <c r="K468" s="267"/>
      <c r="L468" s="272"/>
      <c r="M468" s="273"/>
      <c r="N468" s="274"/>
      <c r="O468" s="274"/>
      <c r="P468" s="274"/>
      <c r="Q468" s="274"/>
      <c r="R468" s="274"/>
      <c r="S468" s="274"/>
      <c r="T468" s="275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76" t="s">
        <v>236</v>
      </c>
      <c r="AU468" s="276" t="s">
        <v>89</v>
      </c>
      <c r="AV468" s="13" t="s">
        <v>87</v>
      </c>
      <c r="AW468" s="13" t="s">
        <v>34</v>
      </c>
      <c r="AX468" s="13" t="s">
        <v>81</v>
      </c>
      <c r="AY468" s="276" t="s">
        <v>211</v>
      </c>
    </row>
    <row r="469" spans="1:51" s="14" customFormat="1" ht="12">
      <c r="A469" s="14"/>
      <c r="B469" s="277"/>
      <c r="C469" s="278"/>
      <c r="D469" s="268" t="s">
        <v>236</v>
      </c>
      <c r="E469" s="279" t="s">
        <v>1</v>
      </c>
      <c r="F469" s="280" t="s">
        <v>855</v>
      </c>
      <c r="G469" s="278"/>
      <c r="H469" s="281">
        <v>2.3</v>
      </c>
      <c r="I469" s="282"/>
      <c r="J469" s="278"/>
      <c r="K469" s="278"/>
      <c r="L469" s="283"/>
      <c r="M469" s="284"/>
      <c r="N469" s="285"/>
      <c r="O469" s="285"/>
      <c r="P469" s="285"/>
      <c r="Q469" s="285"/>
      <c r="R469" s="285"/>
      <c r="S469" s="285"/>
      <c r="T469" s="286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87" t="s">
        <v>236</v>
      </c>
      <c r="AU469" s="287" t="s">
        <v>89</v>
      </c>
      <c r="AV469" s="14" t="s">
        <v>89</v>
      </c>
      <c r="AW469" s="14" t="s">
        <v>34</v>
      </c>
      <c r="AX469" s="14" t="s">
        <v>81</v>
      </c>
      <c r="AY469" s="287" t="s">
        <v>211</v>
      </c>
    </row>
    <row r="470" spans="1:51" s="15" customFormat="1" ht="12">
      <c r="A470" s="15"/>
      <c r="B470" s="295"/>
      <c r="C470" s="296"/>
      <c r="D470" s="268" t="s">
        <v>236</v>
      </c>
      <c r="E470" s="297" t="s">
        <v>1</v>
      </c>
      <c r="F470" s="298" t="s">
        <v>438</v>
      </c>
      <c r="G470" s="296"/>
      <c r="H470" s="299">
        <v>8.1</v>
      </c>
      <c r="I470" s="300"/>
      <c r="J470" s="296"/>
      <c r="K470" s="296"/>
      <c r="L470" s="301"/>
      <c r="M470" s="302"/>
      <c r="N470" s="303"/>
      <c r="O470" s="303"/>
      <c r="P470" s="303"/>
      <c r="Q470" s="303"/>
      <c r="R470" s="303"/>
      <c r="S470" s="303"/>
      <c r="T470" s="304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305" t="s">
        <v>236</v>
      </c>
      <c r="AU470" s="305" t="s">
        <v>89</v>
      </c>
      <c r="AV470" s="15" t="s">
        <v>100</v>
      </c>
      <c r="AW470" s="15" t="s">
        <v>34</v>
      </c>
      <c r="AX470" s="15" t="s">
        <v>87</v>
      </c>
      <c r="AY470" s="305" t="s">
        <v>211</v>
      </c>
    </row>
    <row r="471" spans="1:65" s="2" customFormat="1" ht="24.15" customHeight="1">
      <c r="A471" s="41"/>
      <c r="B471" s="42"/>
      <c r="C471" s="253" t="s">
        <v>859</v>
      </c>
      <c r="D471" s="253" t="s">
        <v>214</v>
      </c>
      <c r="E471" s="254" t="s">
        <v>860</v>
      </c>
      <c r="F471" s="255" t="s">
        <v>861</v>
      </c>
      <c r="G471" s="256" t="s">
        <v>507</v>
      </c>
      <c r="H471" s="257">
        <v>0.514</v>
      </c>
      <c r="I471" s="258"/>
      <c r="J471" s="259">
        <f>ROUND(I471*H471,2)</f>
        <v>0</v>
      </c>
      <c r="K471" s="260"/>
      <c r="L471" s="44"/>
      <c r="M471" s="261" t="s">
        <v>1</v>
      </c>
      <c r="N471" s="262" t="s">
        <v>46</v>
      </c>
      <c r="O471" s="94"/>
      <c r="P471" s="263">
        <f>O471*H471</f>
        <v>0</v>
      </c>
      <c r="Q471" s="263">
        <v>1.04887</v>
      </c>
      <c r="R471" s="263">
        <f>Q471*H471</f>
        <v>0.53911918</v>
      </c>
      <c r="S471" s="263">
        <v>0</v>
      </c>
      <c r="T471" s="264">
        <f>S471*H471</f>
        <v>0</v>
      </c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R471" s="265" t="s">
        <v>100</v>
      </c>
      <c r="AT471" s="265" t="s">
        <v>214</v>
      </c>
      <c r="AU471" s="265" t="s">
        <v>89</v>
      </c>
      <c r="AY471" s="18" t="s">
        <v>211</v>
      </c>
      <c r="BE471" s="155">
        <f>IF(N471="základní",J471,0)</f>
        <v>0</v>
      </c>
      <c r="BF471" s="155">
        <f>IF(N471="snížená",J471,0)</f>
        <v>0</v>
      </c>
      <c r="BG471" s="155">
        <f>IF(N471="zákl. přenesená",J471,0)</f>
        <v>0</v>
      </c>
      <c r="BH471" s="155">
        <f>IF(N471="sníž. přenesená",J471,0)</f>
        <v>0</v>
      </c>
      <c r="BI471" s="155">
        <f>IF(N471="nulová",J471,0)</f>
        <v>0</v>
      </c>
      <c r="BJ471" s="18" t="s">
        <v>87</v>
      </c>
      <c r="BK471" s="155">
        <f>ROUND(I471*H471,2)</f>
        <v>0</v>
      </c>
      <c r="BL471" s="18" t="s">
        <v>100</v>
      </c>
      <c r="BM471" s="265" t="s">
        <v>862</v>
      </c>
    </row>
    <row r="472" spans="1:51" s="14" customFormat="1" ht="12">
      <c r="A472" s="14"/>
      <c r="B472" s="277"/>
      <c r="C472" s="278"/>
      <c r="D472" s="268" t="s">
        <v>236</v>
      </c>
      <c r="E472" s="279" t="s">
        <v>1</v>
      </c>
      <c r="F472" s="280" t="s">
        <v>863</v>
      </c>
      <c r="G472" s="278"/>
      <c r="H472" s="281">
        <v>0.514</v>
      </c>
      <c r="I472" s="282"/>
      <c r="J472" s="278"/>
      <c r="K472" s="278"/>
      <c r="L472" s="283"/>
      <c r="M472" s="284"/>
      <c r="N472" s="285"/>
      <c r="O472" s="285"/>
      <c r="P472" s="285"/>
      <c r="Q472" s="285"/>
      <c r="R472" s="285"/>
      <c r="S472" s="285"/>
      <c r="T472" s="286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87" t="s">
        <v>236</v>
      </c>
      <c r="AU472" s="287" t="s">
        <v>89</v>
      </c>
      <c r="AV472" s="14" t="s">
        <v>89</v>
      </c>
      <c r="AW472" s="14" t="s">
        <v>34</v>
      </c>
      <c r="AX472" s="14" t="s">
        <v>87</v>
      </c>
      <c r="AY472" s="287" t="s">
        <v>211</v>
      </c>
    </row>
    <row r="473" spans="1:65" s="2" customFormat="1" ht="24.15" customHeight="1">
      <c r="A473" s="41"/>
      <c r="B473" s="42"/>
      <c r="C473" s="253" t="s">
        <v>864</v>
      </c>
      <c r="D473" s="253" t="s">
        <v>214</v>
      </c>
      <c r="E473" s="254" t="s">
        <v>865</v>
      </c>
      <c r="F473" s="255" t="s">
        <v>866</v>
      </c>
      <c r="G473" s="256" t="s">
        <v>269</v>
      </c>
      <c r="H473" s="257">
        <v>32.04</v>
      </c>
      <c r="I473" s="258"/>
      <c r="J473" s="259">
        <f>ROUND(I473*H473,2)</f>
        <v>0</v>
      </c>
      <c r="K473" s="260"/>
      <c r="L473" s="44"/>
      <c r="M473" s="261" t="s">
        <v>1</v>
      </c>
      <c r="N473" s="262" t="s">
        <v>46</v>
      </c>
      <c r="O473" s="94"/>
      <c r="P473" s="263">
        <f>O473*H473</f>
        <v>0</v>
      </c>
      <c r="Q473" s="263">
        <v>0.01282</v>
      </c>
      <c r="R473" s="263">
        <f>Q473*H473</f>
        <v>0.4107528</v>
      </c>
      <c r="S473" s="263">
        <v>0</v>
      </c>
      <c r="T473" s="264">
        <f>S473*H473</f>
        <v>0</v>
      </c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R473" s="265" t="s">
        <v>100</v>
      </c>
      <c r="AT473" s="265" t="s">
        <v>214</v>
      </c>
      <c r="AU473" s="265" t="s">
        <v>89</v>
      </c>
      <c r="AY473" s="18" t="s">
        <v>211</v>
      </c>
      <c r="BE473" s="155">
        <f>IF(N473="základní",J473,0)</f>
        <v>0</v>
      </c>
      <c r="BF473" s="155">
        <f>IF(N473="snížená",J473,0)</f>
        <v>0</v>
      </c>
      <c r="BG473" s="155">
        <f>IF(N473="zákl. přenesená",J473,0)</f>
        <v>0</v>
      </c>
      <c r="BH473" s="155">
        <f>IF(N473="sníž. přenesená",J473,0)</f>
        <v>0</v>
      </c>
      <c r="BI473" s="155">
        <f>IF(N473="nulová",J473,0)</f>
        <v>0</v>
      </c>
      <c r="BJ473" s="18" t="s">
        <v>87</v>
      </c>
      <c r="BK473" s="155">
        <f>ROUND(I473*H473,2)</f>
        <v>0</v>
      </c>
      <c r="BL473" s="18" t="s">
        <v>100</v>
      </c>
      <c r="BM473" s="265" t="s">
        <v>867</v>
      </c>
    </row>
    <row r="474" spans="1:51" s="14" customFormat="1" ht="12">
      <c r="A474" s="14"/>
      <c r="B474" s="277"/>
      <c r="C474" s="278"/>
      <c r="D474" s="268" t="s">
        <v>236</v>
      </c>
      <c r="E474" s="279" t="s">
        <v>393</v>
      </c>
      <c r="F474" s="280" t="s">
        <v>868</v>
      </c>
      <c r="G474" s="278"/>
      <c r="H474" s="281">
        <v>32.04</v>
      </c>
      <c r="I474" s="282"/>
      <c r="J474" s="278"/>
      <c r="K474" s="278"/>
      <c r="L474" s="283"/>
      <c r="M474" s="284"/>
      <c r="N474" s="285"/>
      <c r="O474" s="285"/>
      <c r="P474" s="285"/>
      <c r="Q474" s="285"/>
      <c r="R474" s="285"/>
      <c r="S474" s="285"/>
      <c r="T474" s="286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87" t="s">
        <v>236</v>
      </c>
      <c r="AU474" s="287" t="s">
        <v>89</v>
      </c>
      <c r="AV474" s="14" t="s">
        <v>89</v>
      </c>
      <c r="AW474" s="14" t="s">
        <v>34</v>
      </c>
      <c r="AX474" s="14" t="s">
        <v>87</v>
      </c>
      <c r="AY474" s="287" t="s">
        <v>211</v>
      </c>
    </row>
    <row r="475" spans="1:65" s="2" customFormat="1" ht="24.15" customHeight="1">
      <c r="A475" s="41"/>
      <c r="B475" s="42"/>
      <c r="C475" s="253" t="s">
        <v>869</v>
      </c>
      <c r="D475" s="253" t="s">
        <v>214</v>
      </c>
      <c r="E475" s="254" t="s">
        <v>870</v>
      </c>
      <c r="F475" s="255" t="s">
        <v>871</v>
      </c>
      <c r="G475" s="256" t="s">
        <v>269</v>
      </c>
      <c r="H475" s="257">
        <v>32.04</v>
      </c>
      <c r="I475" s="258"/>
      <c r="J475" s="259">
        <f>ROUND(I475*H475,2)</f>
        <v>0</v>
      </c>
      <c r="K475" s="260"/>
      <c r="L475" s="44"/>
      <c r="M475" s="261" t="s">
        <v>1</v>
      </c>
      <c r="N475" s="262" t="s">
        <v>46</v>
      </c>
      <c r="O475" s="94"/>
      <c r="P475" s="263">
        <f>O475*H475</f>
        <v>0</v>
      </c>
      <c r="Q475" s="263">
        <v>0</v>
      </c>
      <c r="R475" s="263">
        <f>Q475*H475</f>
        <v>0</v>
      </c>
      <c r="S475" s="263">
        <v>0</v>
      </c>
      <c r="T475" s="264">
        <f>S475*H475</f>
        <v>0</v>
      </c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R475" s="265" t="s">
        <v>100</v>
      </c>
      <c r="AT475" s="265" t="s">
        <v>214</v>
      </c>
      <c r="AU475" s="265" t="s">
        <v>89</v>
      </c>
      <c r="AY475" s="18" t="s">
        <v>211</v>
      </c>
      <c r="BE475" s="155">
        <f>IF(N475="základní",J475,0)</f>
        <v>0</v>
      </c>
      <c r="BF475" s="155">
        <f>IF(N475="snížená",J475,0)</f>
        <v>0</v>
      </c>
      <c r="BG475" s="155">
        <f>IF(N475="zákl. přenesená",J475,0)</f>
        <v>0</v>
      </c>
      <c r="BH475" s="155">
        <f>IF(N475="sníž. přenesená",J475,0)</f>
        <v>0</v>
      </c>
      <c r="BI475" s="155">
        <f>IF(N475="nulová",J475,0)</f>
        <v>0</v>
      </c>
      <c r="BJ475" s="18" t="s">
        <v>87</v>
      </c>
      <c r="BK475" s="155">
        <f>ROUND(I475*H475,2)</f>
        <v>0</v>
      </c>
      <c r="BL475" s="18" t="s">
        <v>100</v>
      </c>
      <c r="BM475" s="265" t="s">
        <v>872</v>
      </c>
    </row>
    <row r="476" spans="1:51" s="14" customFormat="1" ht="12">
      <c r="A476" s="14"/>
      <c r="B476" s="277"/>
      <c r="C476" s="278"/>
      <c r="D476" s="268" t="s">
        <v>236</v>
      </c>
      <c r="E476" s="279" t="s">
        <v>1</v>
      </c>
      <c r="F476" s="280" t="s">
        <v>393</v>
      </c>
      <c r="G476" s="278"/>
      <c r="H476" s="281">
        <v>32.04</v>
      </c>
      <c r="I476" s="282"/>
      <c r="J476" s="278"/>
      <c r="K476" s="278"/>
      <c r="L476" s="283"/>
      <c r="M476" s="284"/>
      <c r="N476" s="285"/>
      <c r="O476" s="285"/>
      <c r="P476" s="285"/>
      <c r="Q476" s="285"/>
      <c r="R476" s="285"/>
      <c r="S476" s="285"/>
      <c r="T476" s="286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87" t="s">
        <v>236</v>
      </c>
      <c r="AU476" s="287" t="s">
        <v>89</v>
      </c>
      <c r="AV476" s="14" t="s">
        <v>89</v>
      </c>
      <c r="AW476" s="14" t="s">
        <v>34</v>
      </c>
      <c r="AX476" s="14" t="s">
        <v>87</v>
      </c>
      <c r="AY476" s="287" t="s">
        <v>211</v>
      </c>
    </row>
    <row r="477" spans="1:65" s="2" customFormat="1" ht="33" customHeight="1">
      <c r="A477" s="41"/>
      <c r="B477" s="42"/>
      <c r="C477" s="253" t="s">
        <v>873</v>
      </c>
      <c r="D477" s="253" t="s">
        <v>214</v>
      </c>
      <c r="E477" s="254" t="s">
        <v>874</v>
      </c>
      <c r="F477" s="255" t="s">
        <v>875</v>
      </c>
      <c r="G477" s="256" t="s">
        <v>269</v>
      </c>
      <c r="H477" s="257">
        <v>32.04</v>
      </c>
      <c r="I477" s="258"/>
      <c r="J477" s="259">
        <f>ROUND(I477*H477,2)</f>
        <v>0</v>
      </c>
      <c r="K477" s="260"/>
      <c r="L477" s="44"/>
      <c r="M477" s="261" t="s">
        <v>1</v>
      </c>
      <c r="N477" s="262" t="s">
        <v>46</v>
      </c>
      <c r="O477" s="94"/>
      <c r="P477" s="263">
        <f>O477*H477</f>
        <v>0</v>
      </c>
      <c r="Q477" s="263">
        <v>0.00281</v>
      </c>
      <c r="R477" s="263">
        <f>Q477*H477</f>
        <v>0.0900324</v>
      </c>
      <c r="S477" s="263">
        <v>0</v>
      </c>
      <c r="T477" s="264">
        <f>S477*H477</f>
        <v>0</v>
      </c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R477" s="265" t="s">
        <v>100</v>
      </c>
      <c r="AT477" s="265" t="s">
        <v>214</v>
      </c>
      <c r="AU477" s="265" t="s">
        <v>89</v>
      </c>
      <c r="AY477" s="18" t="s">
        <v>211</v>
      </c>
      <c r="BE477" s="155">
        <f>IF(N477="základní",J477,0)</f>
        <v>0</v>
      </c>
      <c r="BF477" s="155">
        <f>IF(N477="snížená",J477,0)</f>
        <v>0</v>
      </c>
      <c r="BG477" s="155">
        <f>IF(N477="zákl. přenesená",J477,0)</f>
        <v>0</v>
      </c>
      <c r="BH477" s="155">
        <f>IF(N477="sníž. přenesená",J477,0)</f>
        <v>0</v>
      </c>
      <c r="BI477" s="155">
        <f>IF(N477="nulová",J477,0)</f>
        <v>0</v>
      </c>
      <c r="BJ477" s="18" t="s">
        <v>87</v>
      </c>
      <c r="BK477" s="155">
        <f>ROUND(I477*H477,2)</f>
        <v>0</v>
      </c>
      <c r="BL477" s="18" t="s">
        <v>100</v>
      </c>
      <c r="BM477" s="265" t="s">
        <v>876</v>
      </c>
    </row>
    <row r="478" spans="1:51" s="14" customFormat="1" ht="12">
      <c r="A478" s="14"/>
      <c r="B478" s="277"/>
      <c r="C478" s="278"/>
      <c r="D478" s="268" t="s">
        <v>236</v>
      </c>
      <c r="E478" s="279" t="s">
        <v>1</v>
      </c>
      <c r="F478" s="280" t="s">
        <v>393</v>
      </c>
      <c r="G478" s="278"/>
      <c r="H478" s="281">
        <v>32.04</v>
      </c>
      <c r="I478" s="282"/>
      <c r="J478" s="278"/>
      <c r="K478" s="278"/>
      <c r="L478" s="283"/>
      <c r="M478" s="284"/>
      <c r="N478" s="285"/>
      <c r="O478" s="285"/>
      <c r="P478" s="285"/>
      <c r="Q478" s="285"/>
      <c r="R478" s="285"/>
      <c r="S478" s="285"/>
      <c r="T478" s="286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87" t="s">
        <v>236</v>
      </c>
      <c r="AU478" s="287" t="s">
        <v>89</v>
      </c>
      <c r="AV478" s="14" t="s">
        <v>89</v>
      </c>
      <c r="AW478" s="14" t="s">
        <v>34</v>
      </c>
      <c r="AX478" s="14" t="s">
        <v>87</v>
      </c>
      <c r="AY478" s="287" t="s">
        <v>211</v>
      </c>
    </row>
    <row r="479" spans="1:65" s="2" customFormat="1" ht="24.15" customHeight="1">
      <c r="A479" s="41"/>
      <c r="B479" s="42"/>
      <c r="C479" s="253" t="s">
        <v>877</v>
      </c>
      <c r="D479" s="253" t="s">
        <v>214</v>
      </c>
      <c r="E479" s="254" t="s">
        <v>878</v>
      </c>
      <c r="F479" s="255" t="s">
        <v>879</v>
      </c>
      <c r="G479" s="256" t="s">
        <v>269</v>
      </c>
      <c r="H479" s="257">
        <v>32.04</v>
      </c>
      <c r="I479" s="258"/>
      <c r="J479" s="259">
        <f>ROUND(I479*H479,2)</f>
        <v>0</v>
      </c>
      <c r="K479" s="260"/>
      <c r="L479" s="44"/>
      <c r="M479" s="261" t="s">
        <v>1</v>
      </c>
      <c r="N479" s="262" t="s">
        <v>46</v>
      </c>
      <c r="O479" s="94"/>
      <c r="P479" s="263">
        <f>O479*H479</f>
        <v>0</v>
      </c>
      <c r="Q479" s="263">
        <v>0</v>
      </c>
      <c r="R479" s="263">
        <f>Q479*H479</f>
        <v>0</v>
      </c>
      <c r="S479" s="263">
        <v>0</v>
      </c>
      <c r="T479" s="264">
        <f>S479*H479</f>
        <v>0</v>
      </c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R479" s="265" t="s">
        <v>100</v>
      </c>
      <c r="AT479" s="265" t="s">
        <v>214</v>
      </c>
      <c r="AU479" s="265" t="s">
        <v>89</v>
      </c>
      <c r="AY479" s="18" t="s">
        <v>211</v>
      </c>
      <c r="BE479" s="155">
        <f>IF(N479="základní",J479,0)</f>
        <v>0</v>
      </c>
      <c r="BF479" s="155">
        <f>IF(N479="snížená",J479,0)</f>
        <v>0</v>
      </c>
      <c r="BG479" s="155">
        <f>IF(N479="zákl. přenesená",J479,0)</f>
        <v>0</v>
      </c>
      <c r="BH479" s="155">
        <f>IF(N479="sníž. přenesená",J479,0)</f>
        <v>0</v>
      </c>
      <c r="BI479" s="155">
        <f>IF(N479="nulová",J479,0)</f>
        <v>0</v>
      </c>
      <c r="BJ479" s="18" t="s">
        <v>87</v>
      </c>
      <c r="BK479" s="155">
        <f>ROUND(I479*H479,2)</f>
        <v>0</v>
      </c>
      <c r="BL479" s="18" t="s">
        <v>100</v>
      </c>
      <c r="BM479" s="265" t="s">
        <v>880</v>
      </c>
    </row>
    <row r="480" spans="1:51" s="14" customFormat="1" ht="12">
      <c r="A480" s="14"/>
      <c r="B480" s="277"/>
      <c r="C480" s="278"/>
      <c r="D480" s="268" t="s">
        <v>236</v>
      </c>
      <c r="E480" s="279" t="s">
        <v>1</v>
      </c>
      <c r="F480" s="280" t="s">
        <v>393</v>
      </c>
      <c r="G480" s="278"/>
      <c r="H480" s="281">
        <v>32.04</v>
      </c>
      <c r="I480" s="282"/>
      <c r="J480" s="278"/>
      <c r="K480" s="278"/>
      <c r="L480" s="283"/>
      <c r="M480" s="284"/>
      <c r="N480" s="285"/>
      <c r="O480" s="285"/>
      <c r="P480" s="285"/>
      <c r="Q480" s="285"/>
      <c r="R480" s="285"/>
      <c r="S480" s="285"/>
      <c r="T480" s="286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87" t="s">
        <v>236</v>
      </c>
      <c r="AU480" s="287" t="s">
        <v>89</v>
      </c>
      <c r="AV480" s="14" t="s">
        <v>89</v>
      </c>
      <c r="AW480" s="14" t="s">
        <v>34</v>
      </c>
      <c r="AX480" s="14" t="s">
        <v>87</v>
      </c>
      <c r="AY480" s="287" t="s">
        <v>211</v>
      </c>
    </row>
    <row r="481" spans="1:65" s="2" customFormat="1" ht="24.15" customHeight="1">
      <c r="A481" s="41"/>
      <c r="B481" s="42"/>
      <c r="C481" s="253" t="s">
        <v>881</v>
      </c>
      <c r="D481" s="253" t="s">
        <v>214</v>
      </c>
      <c r="E481" s="254" t="s">
        <v>882</v>
      </c>
      <c r="F481" s="255" t="s">
        <v>883</v>
      </c>
      <c r="G481" s="256" t="s">
        <v>269</v>
      </c>
      <c r="H481" s="257">
        <v>17.912</v>
      </c>
      <c r="I481" s="258"/>
      <c r="J481" s="259">
        <f>ROUND(I481*H481,2)</f>
        <v>0</v>
      </c>
      <c r="K481" s="260"/>
      <c r="L481" s="44"/>
      <c r="M481" s="261" t="s">
        <v>1</v>
      </c>
      <c r="N481" s="262" t="s">
        <v>46</v>
      </c>
      <c r="O481" s="94"/>
      <c r="P481" s="263">
        <f>O481*H481</f>
        <v>0</v>
      </c>
      <c r="Q481" s="263">
        <v>0.00874</v>
      </c>
      <c r="R481" s="263">
        <f>Q481*H481</f>
        <v>0.15655087999999998</v>
      </c>
      <c r="S481" s="263">
        <v>0</v>
      </c>
      <c r="T481" s="264">
        <f>S481*H481</f>
        <v>0</v>
      </c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R481" s="265" t="s">
        <v>100</v>
      </c>
      <c r="AT481" s="265" t="s">
        <v>214</v>
      </c>
      <c r="AU481" s="265" t="s">
        <v>89</v>
      </c>
      <c r="AY481" s="18" t="s">
        <v>211</v>
      </c>
      <c r="BE481" s="155">
        <f>IF(N481="základní",J481,0)</f>
        <v>0</v>
      </c>
      <c r="BF481" s="155">
        <f>IF(N481="snížená",J481,0)</f>
        <v>0</v>
      </c>
      <c r="BG481" s="155">
        <f>IF(N481="zákl. přenesená",J481,0)</f>
        <v>0</v>
      </c>
      <c r="BH481" s="155">
        <f>IF(N481="sníž. přenesená",J481,0)</f>
        <v>0</v>
      </c>
      <c r="BI481" s="155">
        <f>IF(N481="nulová",J481,0)</f>
        <v>0</v>
      </c>
      <c r="BJ481" s="18" t="s">
        <v>87</v>
      </c>
      <c r="BK481" s="155">
        <f>ROUND(I481*H481,2)</f>
        <v>0</v>
      </c>
      <c r="BL481" s="18" t="s">
        <v>100</v>
      </c>
      <c r="BM481" s="265" t="s">
        <v>884</v>
      </c>
    </row>
    <row r="482" spans="1:51" s="13" customFormat="1" ht="12">
      <c r="A482" s="13"/>
      <c r="B482" s="266"/>
      <c r="C482" s="267"/>
      <c r="D482" s="268" t="s">
        <v>236</v>
      </c>
      <c r="E482" s="269" t="s">
        <v>1</v>
      </c>
      <c r="F482" s="270" t="s">
        <v>638</v>
      </c>
      <c r="G482" s="267"/>
      <c r="H482" s="269" t="s">
        <v>1</v>
      </c>
      <c r="I482" s="271"/>
      <c r="J482" s="267"/>
      <c r="K482" s="267"/>
      <c r="L482" s="272"/>
      <c r="M482" s="273"/>
      <c r="N482" s="274"/>
      <c r="O482" s="274"/>
      <c r="P482" s="274"/>
      <c r="Q482" s="274"/>
      <c r="R482" s="274"/>
      <c r="S482" s="274"/>
      <c r="T482" s="275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76" t="s">
        <v>236</v>
      </c>
      <c r="AU482" s="276" t="s">
        <v>89</v>
      </c>
      <c r="AV482" s="13" t="s">
        <v>87</v>
      </c>
      <c r="AW482" s="13" t="s">
        <v>34</v>
      </c>
      <c r="AX482" s="13" t="s">
        <v>81</v>
      </c>
      <c r="AY482" s="276" t="s">
        <v>211</v>
      </c>
    </row>
    <row r="483" spans="1:51" s="14" customFormat="1" ht="12">
      <c r="A483" s="14"/>
      <c r="B483" s="277"/>
      <c r="C483" s="278"/>
      <c r="D483" s="268" t="s">
        <v>236</v>
      </c>
      <c r="E483" s="279" t="s">
        <v>1</v>
      </c>
      <c r="F483" s="280" t="s">
        <v>885</v>
      </c>
      <c r="G483" s="278"/>
      <c r="H483" s="281">
        <v>3.838</v>
      </c>
      <c r="I483" s="282"/>
      <c r="J483" s="278"/>
      <c r="K483" s="278"/>
      <c r="L483" s="283"/>
      <c r="M483" s="284"/>
      <c r="N483" s="285"/>
      <c r="O483" s="285"/>
      <c r="P483" s="285"/>
      <c r="Q483" s="285"/>
      <c r="R483" s="285"/>
      <c r="S483" s="285"/>
      <c r="T483" s="286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87" t="s">
        <v>236</v>
      </c>
      <c r="AU483" s="287" t="s">
        <v>89</v>
      </c>
      <c r="AV483" s="14" t="s">
        <v>89</v>
      </c>
      <c r="AW483" s="14" t="s">
        <v>34</v>
      </c>
      <c r="AX483" s="14" t="s">
        <v>81</v>
      </c>
      <c r="AY483" s="287" t="s">
        <v>211</v>
      </c>
    </row>
    <row r="484" spans="1:51" s="13" customFormat="1" ht="12">
      <c r="A484" s="13"/>
      <c r="B484" s="266"/>
      <c r="C484" s="267"/>
      <c r="D484" s="268" t="s">
        <v>236</v>
      </c>
      <c r="E484" s="269" t="s">
        <v>1</v>
      </c>
      <c r="F484" s="270" t="s">
        <v>640</v>
      </c>
      <c r="G484" s="267"/>
      <c r="H484" s="269" t="s">
        <v>1</v>
      </c>
      <c r="I484" s="271"/>
      <c r="J484" s="267"/>
      <c r="K484" s="267"/>
      <c r="L484" s="272"/>
      <c r="M484" s="273"/>
      <c r="N484" s="274"/>
      <c r="O484" s="274"/>
      <c r="P484" s="274"/>
      <c r="Q484" s="274"/>
      <c r="R484" s="274"/>
      <c r="S484" s="274"/>
      <c r="T484" s="275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76" t="s">
        <v>236</v>
      </c>
      <c r="AU484" s="276" t="s">
        <v>89</v>
      </c>
      <c r="AV484" s="13" t="s">
        <v>87</v>
      </c>
      <c r="AW484" s="13" t="s">
        <v>34</v>
      </c>
      <c r="AX484" s="13" t="s">
        <v>81</v>
      </c>
      <c r="AY484" s="276" t="s">
        <v>211</v>
      </c>
    </row>
    <row r="485" spans="1:51" s="14" customFormat="1" ht="12">
      <c r="A485" s="14"/>
      <c r="B485" s="277"/>
      <c r="C485" s="278"/>
      <c r="D485" s="268" t="s">
        <v>236</v>
      </c>
      <c r="E485" s="279" t="s">
        <v>1</v>
      </c>
      <c r="F485" s="280" t="s">
        <v>886</v>
      </c>
      <c r="G485" s="278"/>
      <c r="H485" s="281">
        <v>5.118</v>
      </c>
      <c r="I485" s="282"/>
      <c r="J485" s="278"/>
      <c r="K485" s="278"/>
      <c r="L485" s="283"/>
      <c r="M485" s="284"/>
      <c r="N485" s="285"/>
      <c r="O485" s="285"/>
      <c r="P485" s="285"/>
      <c r="Q485" s="285"/>
      <c r="R485" s="285"/>
      <c r="S485" s="285"/>
      <c r="T485" s="286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87" t="s">
        <v>236</v>
      </c>
      <c r="AU485" s="287" t="s">
        <v>89</v>
      </c>
      <c r="AV485" s="14" t="s">
        <v>89</v>
      </c>
      <c r="AW485" s="14" t="s">
        <v>34</v>
      </c>
      <c r="AX485" s="14" t="s">
        <v>81</v>
      </c>
      <c r="AY485" s="287" t="s">
        <v>211</v>
      </c>
    </row>
    <row r="486" spans="1:51" s="13" customFormat="1" ht="12">
      <c r="A486" s="13"/>
      <c r="B486" s="266"/>
      <c r="C486" s="267"/>
      <c r="D486" s="268" t="s">
        <v>236</v>
      </c>
      <c r="E486" s="269" t="s">
        <v>1</v>
      </c>
      <c r="F486" s="270" t="s">
        <v>663</v>
      </c>
      <c r="G486" s="267"/>
      <c r="H486" s="269" t="s">
        <v>1</v>
      </c>
      <c r="I486" s="271"/>
      <c r="J486" s="267"/>
      <c r="K486" s="267"/>
      <c r="L486" s="272"/>
      <c r="M486" s="273"/>
      <c r="N486" s="274"/>
      <c r="O486" s="274"/>
      <c r="P486" s="274"/>
      <c r="Q486" s="274"/>
      <c r="R486" s="274"/>
      <c r="S486" s="274"/>
      <c r="T486" s="275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76" t="s">
        <v>236</v>
      </c>
      <c r="AU486" s="276" t="s">
        <v>89</v>
      </c>
      <c r="AV486" s="13" t="s">
        <v>87</v>
      </c>
      <c r="AW486" s="13" t="s">
        <v>34</v>
      </c>
      <c r="AX486" s="13" t="s">
        <v>81</v>
      </c>
      <c r="AY486" s="276" t="s">
        <v>211</v>
      </c>
    </row>
    <row r="487" spans="1:51" s="14" customFormat="1" ht="12">
      <c r="A487" s="14"/>
      <c r="B487" s="277"/>
      <c r="C487" s="278"/>
      <c r="D487" s="268" t="s">
        <v>236</v>
      </c>
      <c r="E487" s="279" t="s">
        <v>1</v>
      </c>
      <c r="F487" s="280" t="s">
        <v>886</v>
      </c>
      <c r="G487" s="278"/>
      <c r="H487" s="281">
        <v>5.118</v>
      </c>
      <c r="I487" s="282"/>
      <c r="J487" s="278"/>
      <c r="K487" s="278"/>
      <c r="L487" s="283"/>
      <c r="M487" s="284"/>
      <c r="N487" s="285"/>
      <c r="O487" s="285"/>
      <c r="P487" s="285"/>
      <c r="Q487" s="285"/>
      <c r="R487" s="285"/>
      <c r="S487" s="285"/>
      <c r="T487" s="286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87" t="s">
        <v>236</v>
      </c>
      <c r="AU487" s="287" t="s">
        <v>89</v>
      </c>
      <c r="AV487" s="14" t="s">
        <v>89</v>
      </c>
      <c r="AW487" s="14" t="s">
        <v>34</v>
      </c>
      <c r="AX487" s="14" t="s">
        <v>81</v>
      </c>
      <c r="AY487" s="287" t="s">
        <v>211</v>
      </c>
    </row>
    <row r="488" spans="1:51" s="13" customFormat="1" ht="12">
      <c r="A488" s="13"/>
      <c r="B488" s="266"/>
      <c r="C488" s="267"/>
      <c r="D488" s="268" t="s">
        <v>236</v>
      </c>
      <c r="E488" s="269" t="s">
        <v>1</v>
      </c>
      <c r="F488" s="270" t="s">
        <v>666</v>
      </c>
      <c r="G488" s="267"/>
      <c r="H488" s="269" t="s">
        <v>1</v>
      </c>
      <c r="I488" s="271"/>
      <c r="J488" s="267"/>
      <c r="K488" s="267"/>
      <c r="L488" s="272"/>
      <c r="M488" s="273"/>
      <c r="N488" s="274"/>
      <c r="O488" s="274"/>
      <c r="P488" s="274"/>
      <c r="Q488" s="274"/>
      <c r="R488" s="274"/>
      <c r="S488" s="274"/>
      <c r="T488" s="275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76" t="s">
        <v>236</v>
      </c>
      <c r="AU488" s="276" t="s">
        <v>89</v>
      </c>
      <c r="AV488" s="13" t="s">
        <v>87</v>
      </c>
      <c r="AW488" s="13" t="s">
        <v>34</v>
      </c>
      <c r="AX488" s="13" t="s">
        <v>81</v>
      </c>
      <c r="AY488" s="276" t="s">
        <v>211</v>
      </c>
    </row>
    <row r="489" spans="1:51" s="14" customFormat="1" ht="12">
      <c r="A489" s="14"/>
      <c r="B489" s="277"/>
      <c r="C489" s="278"/>
      <c r="D489" s="268" t="s">
        <v>236</v>
      </c>
      <c r="E489" s="279" t="s">
        <v>1</v>
      </c>
      <c r="F489" s="280" t="s">
        <v>885</v>
      </c>
      <c r="G489" s="278"/>
      <c r="H489" s="281">
        <v>3.838</v>
      </c>
      <c r="I489" s="282"/>
      <c r="J489" s="278"/>
      <c r="K489" s="278"/>
      <c r="L489" s="283"/>
      <c r="M489" s="284"/>
      <c r="N489" s="285"/>
      <c r="O489" s="285"/>
      <c r="P489" s="285"/>
      <c r="Q489" s="285"/>
      <c r="R489" s="285"/>
      <c r="S489" s="285"/>
      <c r="T489" s="286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87" t="s">
        <v>236</v>
      </c>
      <c r="AU489" s="287" t="s">
        <v>89</v>
      </c>
      <c r="AV489" s="14" t="s">
        <v>89</v>
      </c>
      <c r="AW489" s="14" t="s">
        <v>34</v>
      </c>
      <c r="AX489" s="14" t="s">
        <v>81</v>
      </c>
      <c r="AY489" s="287" t="s">
        <v>211</v>
      </c>
    </row>
    <row r="490" spans="1:51" s="15" customFormat="1" ht="12">
      <c r="A490" s="15"/>
      <c r="B490" s="295"/>
      <c r="C490" s="296"/>
      <c r="D490" s="268" t="s">
        <v>236</v>
      </c>
      <c r="E490" s="297" t="s">
        <v>390</v>
      </c>
      <c r="F490" s="298" t="s">
        <v>438</v>
      </c>
      <c r="G490" s="296"/>
      <c r="H490" s="299">
        <v>17.912</v>
      </c>
      <c r="I490" s="300"/>
      <c r="J490" s="296"/>
      <c r="K490" s="296"/>
      <c r="L490" s="301"/>
      <c r="M490" s="302"/>
      <c r="N490" s="303"/>
      <c r="O490" s="303"/>
      <c r="P490" s="303"/>
      <c r="Q490" s="303"/>
      <c r="R490" s="303"/>
      <c r="S490" s="303"/>
      <c r="T490" s="304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305" t="s">
        <v>236</v>
      </c>
      <c r="AU490" s="305" t="s">
        <v>89</v>
      </c>
      <c r="AV490" s="15" t="s">
        <v>100</v>
      </c>
      <c r="AW490" s="15" t="s">
        <v>34</v>
      </c>
      <c r="AX490" s="15" t="s">
        <v>87</v>
      </c>
      <c r="AY490" s="305" t="s">
        <v>211</v>
      </c>
    </row>
    <row r="491" spans="1:65" s="2" customFormat="1" ht="24.15" customHeight="1">
      <c r="A491" s="41"/>
      <c r="B491" s="42"/>
      <c r="C491" s="253" t="s">
        <v>887</v>
      </c>
      <c r="D491" s="253" t="s">
        <v>214</v>
      </c>
      <c r="E491" s="254" t="s">
        <v>888</v>
      </c>
      <c r="F491" s="255" t="s">
        <v>889</v>
      </c>
      <c r="G491" s="256" t="s">
        <v>269</v>
      </c>
      <c r="H491" s="257">
        <v>17.912</v>
      </c>
      <c r="I491" s="258"/>
      <c r="J491" s="259">
        <f>ROUND(I491*H491,2)</f>
        <v>0</v>
      </c>
      <c r="K491" s="260"/>
      <c r="L491" s="44"/>
      <c r="M491" s="261" t="s">
        <v>1</v>
      </c>
      <c r="N491" s="262" t="s">
        <v>46</v>
      </c>
      <c r="O491" s="94"/>
      <c r="P491" s="263">
        <f>O491*H491</f>
        <v>0</v>
      </c>
      <c r="Q491" s="263">
        <v>0</v>
      </c>
      <c r="R491" s="263">
        <f>Q491*H491</f>
        <v>0</v>
      </c>
      <c r="S491" s="263">
        <v>0</v>
      </c>
      <c r="T491" s="264">
        <f>S491*H491</f>
        <v>0</v>
      </c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R491" s="265" t="s">
        <v>100</v>
      </c>
      <c r="AT491" s="265" t="s">
        <v>214</v>
      </c>
      <c r="AU491" s="265" t="s">
        <v>89</v>
      </c>
      <c r="AY491" s="18" t="s">
        <v>211</v>
      </c>
      <c r="BE491" s="155">
        <f>IF(N491="základní",J491,0)</f>
        <v>0</v>
      </c>
      <c r="BF491" s="155">
        <f>IF(N491="snížená",J491,0)</f>
        <v>0</v>
      </c>
      <c r="BG491" s="155">
        <f>IF(N491="zákl. přenesená",J491,0)</f>
        <v>0</v>
      </c>
      <c r="BH491" s="155">
        <f>IF(N491="sníž. přenesená",J491,0)</f>
        <v>0</v>
      </c>
      <c r="BI491" s="155">
        <f>IF(N491="nulová",J491,0)</f>
        <v>0</v>
      </c>
      <c r="BJ491" s="18" t="s">
        <v>87</v>
      </c>
      <c r="BK491" s="155">
        <f>ROUND(I491*H491,2)</f>
        <v>0</v>
      </c>
      <c r="BL491" s="18" t="s">
        <v>100</v>
      </c>
      <c r="BM491" s="265" t="s">
        <v>890</v>
      </c>
    </row>
    <row r="492" spans="1:51" s="14" customFormat="1" ht="12">
      <c r="A492" s="14"/>
      <c r="B492" s="277"/>
      <c r="C492" s="278"/>
      <c r="D492" s="268" t="s">
        <v>236</v>
      </c>
      <c r="E492" s="279" t="s">
        <v>1</v>
      </c>
      <c r="F492" s="280" t="s">
        <v>390</v>
      </c>
      <c r="G492" s="278"/>
      <c r="H492" s="281">
        <v>17.912</v>
      </c>
      <c r="I492" s="282"/>
      <c r="J492" s="278"/>
      <c r="K492" s="278"/>
      <c r="L492" s="283"/>
      <c r="M492" s="284"/>
      <c r="N492" s="285"/>
      <c r="O492" s="285"/>
      <c r="P492" s="285"/>
      <c r="Q492" s="285"/>
      <c r="R492" s="285"/>
      <c r="S492" s="285"/>
      <c r="T492" s="286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87" t="s">
        <v>236</v>
      </c>
      <c r="AU492" s="287" t="s">
        <v>89</v>
      </c>
      <c r="AV492" s="14" t="s">
        <v>89</v>
      </c>
      <c r="AW492" s="14" t="s">
        <v>34</v>
      </c>
      <c r="AX492" s="14" t="s">
        <v>87</v>
      </c>
      <c r="AY492" s="287" t="s">
        <v>211</v>
      </c>
    </row>
    <row r="493" spans="1:65" s="2" customFormat="1" ht="24.15" customHeight="1">
      <c r="A493" s="41"/>
      <c r="B493" s="42"/>
      <c r="C493" s="253" t="s">
        <v>891</v>
      </c>
      <c r="D493" s="253" t="s">
        <v>214</v>
      </c>
      <c r="E493" s="254" t="s">
        <v>892</v>
      </c>
      <c r="F493" s="255" t="s">
        <v>893</v>
      </c>
      <c r="G493" s="256" t="s">
        <v>307</v>
      </c>
      <c r="H493" s="257">
        <v>6.162</v>
      </c>
      <c r="I493" s="258"/>
      <c r="J493" s="259">
        <f>ROUND(I493*H493,2)</f>
        <v>0</v>
      </c>
      <c r="K493" s="260"/>
      <c r="L493" s="44"/>
      <c r="M493" s="261" t="s">
        <v>1</v>
      </c>
      <c r="N493" s="262" t="s">
        <v>46</v>
      </c>
      <c r="O493" s="94"/>
      <c r="P493" s="263">
        <f>O493*H493</f>
        <v>0</v>
      </c>
      <c r="Q493" s="263">
        <v>0.11046</v>
      </c>
      <c r="R493" s="263">
        <f>Q493*H493</f>
        <v>0.68065452</v>
      </c>
      <c r="S493" s="263">
        <v>0</v>
      </c>
      <c r="T493" s="264">
        <f>S493*H493</f>
        <v>0</v>
      </c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R493" s="265" t="s">
        <v>100</v>
      </c>
      <c r="AT493" s="265" t="s">
        <v>214</v>
      </c>
      <c r="AU493" s="265" t="s">
        <v>89</v>
      </c>
      <c r="AY493" s="18" t="s">
        <v>211</v>
      </c>
      <c r="BE493" s="155">
        <f>IF(N493="základní",J493,0)</f>
        <v>0</v>
      </c>
      <c r="BF493" s="155">
        <f>IF(N493="snížená",J493,0)</f>
        <v>0</v>
      </c>
      <c r="BG493" s="155">
        <f>IF(N493="zákl. přenesená",J493,0)</f>
        <v>0</v>
      </c>
      <c r="BH493" s="155">
        <f>IF(N493="sníž. přenesená",J493,0)</f>
        <v>0</v>
      </c>
      <c r="BI493" s="155">
        <f>IF(N493="nulová",J493,0)</f>
        <v>0</v>
      </c>
      <c r="BJ493" s="18" t="s">
        <v>87</v>
      </c>
      <c r="BK493" s="155">
        <f>ROUND(I493*H493,2)</f>
        <v>0</v>
      </c>
      <c r="BL493" s="18" t="s">
        <v>100</v>
      </c>
      <c r="BM493" s="265" t="s">
        <v>894</v>
      </c>
    </row>
    <row r="494" spans="1:51" s="13" customFormat="1" ht="12">
      <c r="A494" s="13"/>
      <c r="B494" s="266"/>
      <c r="C494" s="267"/>
      <c r="D494" s="268" t="s">
        <v>236</v>
      </c>
      <c r="E494" s="269" t="s">
        <v>1</v>
      </c>
      <c r="F494" s="270" t="s">
        <v>895</v>
      </c>
      <c r="G494" s="267"/>
      <c r="H494" s="269" t="s">
        <v>1</v>
      </c>
      <c r="I494" s="271"/>
      <c r="J494" s="267"/>
      <c r="K494" s="267"/>
      <c r="L494" s="272"/>
      <c r="M494" s="273"/>
      <c r="N494" s="274"/>
      <c r="O494" s="274"/>
      <c r="P494" s="274"/>
      <c r="Q494" s="274"/>
      <c r="R494" s="274"/>
      <c r="S494" s="274"/>
      <c r="T494" s="275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76" t="s">
        <v>236</v>
      </c>
      <c r="AU494" s="276" t="s">
        <v>89</v>
      </c>
      <c r="AV494" s="13" t="s">
        <v>87</v>
      </c>
      <c r="AW494" s="13" t="s">
        <v>34</v>
      </c>
      <c r="AX494" s="13" t="s">
        <v>81</v>
      </c>
      <c r="AY494" s="276" t="s">
        <v>211</v>
      </c>
    </row>
    <row r="495" spans="1:51" s="14" customFormat="1" ht="12">
      <c r="A495" s="14"/>
      <c r="B495" s="277"/>
      <c r="C495" s="278"/>
      <c r="D495" s="268" t="s">
        <v>236</v>
      </c>
      <c r="E495" s="279" t="s">
        <v>1</v>
      </c>
      <c r="F495" s="280" t="s">
        <v>896</v>
      </c>
      <c r="G495" s="278"/>
      <c r="H495" s="281">
        <v>0.702</v>
      </c>
      <c r="I495" s="282"/>
      <c r="J495" s="278"/>
      <c r="K495" s="278"/>
      <c r="L495" s="283"/>
      <c r="M495" s="284"/>
      <c r="N495" s="285"/>
      <c r="O495" s="285"/>
      <c r="P495" s="285"/>
      <c r="Q495" s="285"/>
      <c r="R495" s="285"/>
      <c r="S495" s="285"/>
      <c r="T495" s="286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87" t="s">
        <v>236</v>
      </c>
      <c r="AU495" s="287" t="s">
        <v>89</v>
      </c>
      <c r="AV495" s="14" t="s">
        <v>89</v>
      </c>
      <c r="AW495" s="14" t="s">
        <v>34</v>
      </c>
      <c r="AX495" s="14" t="s">
        <v>81</v>
      </c>
      <c r="AY495" s="287" t="s">
        <v>211</v>
      </c>
    </row>
    <row r="496" spans="1:51" s="14" customFormat="1" ht="12">
      <c r="A496" s="14"/>
      <c r="B496" s="277"/>
      <c r="C496" s="278"/>
      <c r="D496" s="268" t="s">
        <v>236</v>
      </c>
      <c r="E496" s="279" t="s">
        <v>1</v>
      </c>
      <c r="F496" s="280" t="s">
        <v>897</v>
      </c>
      <c r="G496" s="278"/>
      <c r="H496" s="281">
        <v>5.46</v>
      </c>
      <c r="I496" s="282"/>
      <c r="J496" s="278"/>
      <c r="K496" s="278"/>
      <c r="L496" s="283"/>
      <c r="M496" s="284"/>
      <c r="N496" s="285"/>
      <c r="O496" s="285"/>
      <c r="P496" s="285"/>
      <c r="Q496" s="285"/>
      <c r="R496" s="285"/>
      <c r="S496" s="285"/>
      <c r="T496" s="286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87" t="s">
        <v>236</v>
      </c>
      <c r="AU496" s="287" t="s">
        <v>89</v>
      </c>
      <c r="AV496" s="14" t="s">
        <v>89</v>
      </c>
      <c r="AW496" s="14" t="s">
        <v>34</v>
      </c>
      <c r="AX496" s="14" t="s">
        <v>81</v>
      </c>
      <c r="AY496" s="287" t="s">
        <v>211</v>
      </c>
    </row>
    <row r="497" spans="1:51" s="15" customFormat="1" ht="12">
      <c r="A497" s="15"/>
      <c r="B497" s="295"/>
      <c r="C497" s="296"/>
      <c r="D497" s="268" t="s">
        <v>236</v>
      </c>
      <c r="E497" s="297" t="s">
        <v>1</v>
      </c>
      <c r="F497" s="298" t="s">
        <v>438</v>
      </c>
      <c r="G497" s="296"/>
      <c r="H497" s="299">
        <v>6.162</v>
      </c>
      <c r="I497" s="300"/>
      <c r="J497" s="296"/>
      <c r="K497" s="296"/>
      <c r="L497" s="301"/>
      <c r="M497" s="302"/>
      <c r="N497" s="303"/>
      <c r="O497" s="303"/>
      <c r="P497" s="303"/>
      <c r="Q497" s="303"/>
      <c r="R497" s="303"/>
      <c r="S497" s="303"/>
      <c r="T497" s="304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305" t="s">
        <v>236</v>
      </c>
      <c r="AU497" s="305" t="s">
        <v>89</v>
      </c>
      <c r="AV497" s="15" t="s">
        <v>100</v>
      </c>
      <c r="AW497" s="15" t="s">
        <v>34</v>
      </c>
      <c r="AX497" s="15" t="s">
        <v>87</v>
      </c>
      <c r="AY497" s="305" t="s">
        <v>211</v>
      </c>
    </row>
    <row r="498" spans="1:65" s="2" customFormat="1" ht="24.15" customHeight="1">
      <c r="A498" s="41"/>
      <c r="B498" s="42"/>
      <c r="C498" s="253" t="s">
        <v>898</v>
      </c>
      <c r="D498" s="253" t="s">
        <v>214</v>
      </c>
      <c r="E498" s="254" t="s">
        <v>860</v>
      </c>
      <c r="F498" s="255" t="s">
        <v>861</v>
      </c>
      <c r="G498" s="256" t="s">
        <v>507</v>
      </c>
      <c r="H498" s="257">
        <v>0.35</v>
      </c>
      <c r="I498" s="258"/>
      <c r="J498" s="259">
        <f>ROUND(I498*H498,2)</f>
        <v>0</v>
      </c>
      <c r="K498" s="260"/>
      <c r="L498" s="44"/>
      <c r="M498" s="261" t="s">
        <v>1</v>
      </c>
      <c r="N498" s="262" t="s">
        <v>46</v>
      </c>
      <c r="O498" s="94"/>
      <c r="P498" s="263">
        <f>O498*H498</f>
        <v>0</v>
      </c>
      <c r="Q498" s="263">
        <v>1.04887</v>
      </c>
      <c r="R498" s="263">
        <f>Q498*H498</f>
        <v>0.36710449999999994</v>
      </c>
      <c r="S498" s="263">
        <v>0</v>
      </c>
      <c r="T498" s="264">
        <f>S498*H498</f>
        <v>0</v>
      </c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R498" s="265" t="s">
        <v>100</v>
      </c>
      <c r="AT498" s="265" t="s">
        <v>214</v>
      </c>
      <c r="AU498" s="265" t="s">
        <v>89</v>
      </c>
      <c r="AY498" s="18" t="s">
        <v>211</v>
      </c>
      <c r="BE498" s="155">
        <f>IF(N498="základní",J498,0)</f>
        <v>0</v>
      </c>
      <c r="BF498" s="155">
        <f>IF(N498="snížená",J498,0)</f>
        <v>0</v>
      </c>
      <c r="BG498" s="155">
        <f>IF(N498="zákl. přenesená",J498,0)</f>
        <v>0</v>
      </c>
      <c r="BH498" s="155">
        <f>IF(N498="sníž. přenesená",J498,0)</f>
        <v>0</v>
      </c>
      <c r="BI498" s="155">
        <f>IF(N498="nulová",J498,0)</f>
        <v>0</v>
      </c>
      <c r="BJ498" s="18" t="s">
        <v>87</v>
      </c>
      <c r="BK498" s="155">
        <f>ROUND(I498*H498,2)</f>
        <v>0</v>
      </c>
      <c r="BL498" s="18" t="s">
        <v>100</v>
      </c>
      <c r="BM498" s="265" t="s">
        <v>899</v>
      </c>
    </row>
    <row r="499" spans="1:51" s="14" customFormat="1" ht="12">
      <c r="A499" s="14"/>
      <c r="B499" s="277"/>
      <c r="C499" s="278"/>
      <c r="D499" s="268" t="s">
        <v>236</v>
      </c>
      <c r="E499" s="279" t="s">
        <v>1</v>
      </c>
      <c r="F499" s="280" t="s">
        <v>900</v>
      </c>
      <c r="G499" s="278"/>
      <c r="H499" s="281">
        <v>0.35</v>
      </c>
      <c r="I499" s="282"/>
      <c r="J499" s="278"/>
      <c r="K499" s="278"/>
      <c r="L499" s="283"/>
      <c r="M499" s="284"/>
      <c r="N499" s="285"/>
      <c r="O499" s="285"/>
      <c r="P499" s="285"/>
      <c r="Q499" s="285"/>
      <c r="R499" s="285"/>
      <c r="S499" s="285"/>
      <c r="T499" s="286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87" t="s">
        <v>236</v>
      </c>
      <c r="AU499" s="287" t="s">
        <v>89</v>
      </c>
      <c r="AV499" s="14" t="s">
        <v>89</v>
      </c>
      <c r="AW499" s="14" t="s">
        <v>34</v>
      </c>
      <c r="AX499" s="14" t="s">
        <v>87</v>
      </c>
      <c r="AY499" s="287" t="s">
        <v>211</v>
      </c>
    </row>
    <row r="500" spans="1:65" s="2" customFormat="1" ht="16.5" customHeight="1">
      <c r="A500" s="41"/>
      <c r="B500" s="42"/>
      <c r="C500" s="253" t="s">
        <v>901</v>
      </c>
      <c r="D500" s="253" t="s">
        <v>214</v>
      </c>
      <c r="E500" s="254" t="s">
        <v>902</v>
      </c>
      <c r="F500" s="255" t="s">
        <v>903</v>
      </c>
      <c r="G500" s="256" t="s">
        <v>269</v>
      </c>
      <c r="H500" s="257">
        <v>3.36</v>
      </c>
      <c r="I500" s="258"/>
      <c r="J500" s="259">
        <f>ROUND(I500*H500,2)</f>
        <v>0</v>
      </c>
      <c r="K500" s="260"/>
      <c r="L500" s="44"/>
      <c r="M500" s="261" t="s">
        <v>1</v>
      </c>
      <c r="N500" s="262" t="s">
        <v>46</v>
      </c>
      <c r="O500" s="94"/>
      <c r="P500" s="263">
        <f>O500*H500</f>
        <v>0</v>
      </c>
      <c r="Q500" s="263">
        <v>0.00658</v>
      </c>
      <c r="R500" s="263">
        <f>Q500*H500</f>
        <v>0.022108799999999998</v>
      </c>
      <c r="S500" s="263">
        <v>0</v>
      </c>
      <c r="T500" s="264">
        <f>S500*H500</f>
        <v>0</v>
      </c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R500" s="265" t="s">
        <v>100</v>
      </c>
      <c r="AT500" s="265" t="s">
        <v>214</v>
      </c>
      <c r="AU500" s="265" t="s">
        <v>89</v>
      </c>
      <c r="AY500" s="18" t="s">
        <v>211</v>
      </c>
      <c r="BE500" s="155">
        <f>IF(N500="základní",J500,0)</f>
        <v>0</v>
      </c>
      <c r="BF500" s="155">
        <f>IF(N500="snížená",J500,0)</f>
        <v>0</v>
      </c>
      <c r="BG500" s="155">
        <f>IF(N500="zákl. přenesená",J500,0)</f>
        <v>0</v>
      </c>
      <c r="BH500" s="155">
        <f>IF(N500="sníž. přenesená",J500,0)</f>
        <v>0</v>
      </c>
      <c r="BI500" s="155">
        <f>IF(N500="nulová",J500,0)</f>
        <v>0</v>
      </c>
      <c r="BJ500" s="18" t="s">
        <v>87</v>
      </c>
      <c r="BK500" s="155">
        <f>ROUND(I500*H500,2)</f>
        <v>0</v>
      </c>
      <c r="BL500" s="18" t="s">
        <v>100</v>
      </c>
      <c r="BM500" s="265" t="s">
        <v>904</v>
      </c>
    </row>
    <row r="501" spans="1:51" s="14" customFormat="1" ht="12">
      <c r="A501" s="14"/>
      <c r="B501" s="277"/>
      <c r="C501" s="278"/>
      <c r="D501" s="268" t="s">
        <v>236</v>
      </c>
      <c r="E501" s="279" t="s">
        <v>1</v>
      </c>
      <c r="F501" s="280" t="s">
        <v>905</v>
      </c>
      <c r="G501" s="278"/>
      <c r="H501" s="281">
        <v>3.36</v>
      </c>
      <c r="I501" s="282"/>
      <c r="J501" s="278"/>
      <c r="K501" s="278"/>
      <c r="L501" s="283"/>
      <c r="M501" s="284"/>
      <c r="N501" s="285"/>
      <c r="O501" s="285"/>
      <c r="P501" s="285"/>
      <c r="Q501" s="285"/>
      <c r="R501" s="285"/>
      <c r="S501" s="285"/>
      <c r="T501" s="286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87" t="s">
        <v>236</v>
      </c>
      <c r="AU501" s="287" t="s">
        <v>89</v>
      </c>
      <c r="AV501" s="14" t="s">
        <v>89</v>
      </c>
      <c r="AW501" s="14" t="s">
        <v>34</v>
      </c>
      <c r="AX501" s="14" t="s">
        <v>87</v>
      </c>
      <c r="AY501" s="287" t="s">
        <v>211</v>
      </c>
    </row>
    <row r="502" spans="1:65" s="2" customFormat="1" ht="16.5" customHeight="1">
      <c r="A502" s="41"/>
      <c r="B502" s="42"/>
      <c r="C502" s="253" t="s">
        <v>906</v>
      </c>
      <c r="D502" s="253" t="s">
        <v>214</v>
      </c>
      <c r="E502" s="254" t="s">
        <v>907</v>
      </c>
      <c r="F502" s="255" t="s">
        <v>908</v>
      </c>
      <c r="G502" s="256" t="s">
        <v>269</v>
      </c>
      <c r="H502" s="257">
        <v>3.36</v>
      </c>
      <c r="I502" s="258"/>
      <c r="J502" s="259">
        <f>ROUND(I502*H502,2)</f>
        <v>0</v>
      </c>
      <c r="K502" s="260"/>
      <c r="L502" s="44"/>
      <c r="M502" s="261" t="s">
        <v>1</v>
      </c>
      <c r="N502" s="262" t="s">
        <v>46</v>
      </c>
      <c r="O502" s="94"/>
      <c r="P502" s="263">
        <f>O502*H502</f>
        <v>0</v>
      </c>
      <c r="Q502" s="263">
        <v>0</v>
      </c>
      <c r="R502" s="263">
        <f>Q502*H502</f>
        <v>0</v>
      </c>
      <c r="S502" s="263">
        <v>0</v>
      </c>
      <c r="T502" s="264">
        <f>S502*H502</f>
        <v>0</v>
      </c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R502" s="265" t="s">
        <v>100</v>
      </c>
      <c r="AT502" s="265" t="s">
        <v>214</v>
      </c>
      <c r="AU502" s="265" t="s">
        <v>89</v>
      </c>
      <c r="AY502" s="18" t="s">
        <v>211</v>
      </c>
      <c r="BE502" s="155">
        <f>IF(N502="základní",J502,0)</f>
        <v>0</v>
      </c>
      <c r="BF502" s="155">
        <f>IF(N502="snížená",J502,0)</f>
        <v>0</v>
      </c>
      <c r="BG502" s="155">
        <f>IF(N502="zákl. přenesená",J502,0)</f>
        <v>0</v>
      </c>
      <c r="BH502" s="155">
        <f>IF(N502="sníž. přenesená",J502,0)</f>
        <v>0</v>
      </c>
      <c r="BI502" s="155">
        <f>IF(N502="nulová",J502,0)</f>
        <v>0</v>
      </c>
      <c r="BJ502" s="18" t="s">
        <v>87</v>
      </c>
      <c r="BK502" s="155">
        <f>ROUND(I502*H502,2)</f>
        <v>0</v>
      </c>
      <c r="BL502" s="18" t="s">
        <v>100</v>
      </c>
      <c r="BM502" s="265" t="s">
        <v>909</v>
      </c>
    </row>
    <row r="503" spans="1:63" s="12" customFormat="1" ht="22.8" customHeight="1">
      <c r="A503" s="12"/>
      <c r="B503" s="237"/>
      <c r="C503" s="238"/>
      <c r="D503" s="239" t="s">
        <v>80</v>
      </c>
      <c r="E503" s="251" t="s">
        <v>232</v>
      </c>
      <c r="F503" s="251" t="s">
        <v>910</v>
      </c>
      <c r="G503" s="238"/>
      <c r="H503" s="238"/>
      <c r="I503" s="241"/>
      <c r="J503" s="252">
        <f>BK503</f>
        <v>0</v>
      </c>
      <c r="K503" s="238"/>
      <c r="L503" s="243"/>
      <c r="M503" s="244"/>
      <c r="N503" s="245"/>
      <c r="O503" s="245"/>
      <c r="P503" s="246">
        <f>P504+SUM(P505:P526)+P578</f>
        <v>0</v>
      </c>
      <c r="Q503" s="245"/>
      <c r="R503" s="246">
        <f>R504+SUM(R505:R526)+R578</f>
        <v>250.80678939</v>
      </c>
      <c r="S503" s="245"/>
      <c r="T503" s="247">
        <f>T504+SUM(T505:T526)+T578</f>
        <v>0</v>
      </c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R503" s="248" t="s">
        <v>87</v>
      </c>
      <c r="AT503" s="249" t="s">
        <v>80</v>
      </c>
      <c r="AU503" s="249" t="s">
        <v>87</v>
      </c>
      <c r="AY503" s="248" t="s">
        <v>211</v>
      </c>
      <c r="BK503" s="250">
        <f>BK504+SUM(BK505:BK526)+BK578</f>
        <v>0</v>
      </c>
    </row>
    <row r="504" spans="1:65" s="2" customFormat="1" ht="24.15" customHeight="1">
      <c r="A504" s="41"/>
      <c r="B504" s="42"/>
      <c r="C504" s="253" t="s">
        <v>911</v>
      </c>
      <c r="D504" s="253" t="s">
        <v>214</v>
      </c>
      <c r="E504" s="254" t="s">
        <v>912</v>
      </c>
      <c r="F504" s="255" t="s">
        <v>913</v>
      </c>
      <c r="G504" s="256" t="s">
        <v>332</v>
      </c>
      <c r="H504" s="257">
        <v>15.4</v>
      </c>
      <c r="I504" s="258"/>
      <c r="J504" s="259">
        <f>ROUND(I504*H504,2)</f>
        <v>0</v>
      </c>
      <c r="K504" s="260"/>
      <c r="L504" s="44"/>
      <c r="M504" s="261" t="s">
        <v>1</v>
      </c>
      <c r="N504" s="262" t="s">
        <v>46</v>
      </c>
      <c r="O504" s="94"/>
      <c r="P504" s="263">
        <f>O504*H504</f>
        <v>0</v>
      </c>
      <c r="Q504" s="263">
        <v>2.45329</v>
      </c>
      <c r="R504" s="263">
        <f>Q504*H504</f>
        <v>37.780666000000004</v>
      </c>
      <c r="S504" s="263">
        <v>0</v>
      </c>
      <c r="T504" s="264">
        <f>S504*H504</f>
        <v>0</v>
      </c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R504" s="265" t="s">
        <v>100</v>
      </c>
      <c r="AT504" s="265" t="s">
        <v>214</v>
      </c>
      <c r="AU504" s="265" t="s">
        <v>89</v>
      </c>
      <c r="AY504" s="18" t="s">
        <v>211</v>
      </c>
      <c r="BE504" s="155">
        <f>IF(N504="základní",J504,0)</f>
        <v>0</v>
      </c>
      <c r="BF504" s="155">
        <f>IF(N504="snížená",J504,0)</f>
        <v>0</v>
      </c>
      <c r="BG504" s="155">
        <f>IF(N504="zákl. přenesená",J504,0)</f>
        <v>0</v>
      </c>
      <c r="BH504" s="155">
        <f>IF(N504="sníž. přenesená",J504,0)</f>
        <v>0</v>
      </c>
      <c r="BI504" s="155">
        <f>IF(N504="nulová",J504,0)</f>
        <v>0</v>
      </c>
      <c r="BJ504" s="18" t="s">
        <v>87</v>
      </c>
      <c r="BK504" s="155">
        <f>ROUND(I504*H504,2)</f>
        <v>0</v>
      </c>
      <c r="BL504" s="18" t="s">
        <v>100</v>
      </c>
      <c r="BM504" s="265" t="s">
        <v>914</v>
      </c>
    </row>
    <row r="505" spans="1:51" s="13" customFormat="1" ht="12">
      <c r="A505" s="13"/>
      <c r="B505" s="266"/>
      <c r="C505" s="267"/>
      <c r="D505" s="268" t="s">
        <v>236</v>
      </c>
      <c r="E505" s="269" t="s">
        <v>1</v>
      </c>
      <c r="F505" s="270" t="s">
        <v>915</v>
      </c>
      <c r="G505" s="267"/>
      <c r="H505" s="269" t="s">
        <v>1</v>
      </c>
      <c r="I505" s="271"/>
      <c r="J505" s="267"/>
      <c r="K505" s="267"/>
      <c r="L505" s="272"/>
      <c r="M505" s="273"/>
      <c r="N505" s="274"/>
      <c r="O505" s="274"/>
      <c r="P505" s="274"/>
      <c r="Q505" s="274"/>
      <c r="R505" s="274"/>
      <c r="S505" s="274"/>
      <c r="T505" s="275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76" t="s">
        <v>236</v>
      </c>
      <c r="AU505" s="276" t="s">
        <v>89</v>
      </c>
      <c r="AV505" s="13" t="s">
        <v>87</v>
      </c>
      <c r="AW505" s="13" t="s">
        <v>34</v>
      </c>
      <c r="AX505" s="13" t="s">
        <v>81</v>
      </c>
      <c r="AY505" s="276" t="s">
        <v>211</v>
      </c>
    </row>
    <row r="506" spans="1:51" s="14" customFormat="1" ht="12">
      <c r="A506" s="14"/>
      <c r="B506" s="277"/>
      <c r="C506" s="278"/>
      <c r="D506" s="268" t="s">
        <v>236</v>
      </c>
      <c r="E506" s="279" t="s">
        <v>1</v>
      </c>
      <c r="F506" s="280" t="s">
        <v>916</v>
      </c>
      <c r="G506" s="278"/>
      <c r="H506" s="281">
        <v>7.4</v>
      </c>
      <c r="I506" s="282"/>
      <c r="J506" s="278"/>
      <c r="K506" s="278"/>
      <c r="L506" s="283"/>
      <c r="M506" s="284"/>
      <c r="N506" s="285"/>
      <c r="O506" s="285"/>
      <c r="P506" s="285"/>
      <c r="Q506" s="285"/>
      <c r="R506" s="285"/>
      <c r="S506" s="285"/>
      <c r="T506" s="286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87" t="s">
        <v>236</v>
      </c>
      <c r="AU506" s="287" t="s">
        <v>89</v>
      </c>
      <c r="AV506" s="14" t="s">
        <v>89</v>
      </c>
      <c r="AW506" s="14" t="s">
        <v>34</v>
      </c>
      <c r="AX506" s="14" t="s">
        <v>81</v>
      </c>
      <c r="AY506" s="287" t="s">
        <v>211</v>
      </c>
    </row>
    <row r="507" spans="1:51" s="13" customFormat="1" ht="12">
      <c r="A507" s="13"/>
      <c r="B507" s="266"/>
      <c r="C507" s="267"/>
      <c r="D507" s="268" t="s">
        <v>236</v>
      </c>
      <c r="E507" s="269" t="s">
        <v>1</v>
      </c>
      <c r="F507" s="270" t="s">
        <v>917</v>
      </c>
      <c r="G507" s="267"/>
      <c r="H507" s="269" t="s">
        <v>1</v>
      </c>
      <c r="I507" s="271"/>
      <c r="J507" s="267"/>
      <c r="K507" s="267"/>
      <c r="L507" s="272"/>
      <c r="M507" s="273"/>
      <c r="N507" s="274"/>
      <c r="O507" s="274"/>
      <c r="P507" s="274"/>
      <c r="Q507" s="274"/>
      <c r="R507" s="274"/>
      <c r="S507" s="274"/>
      <c r="T507" s="275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76" t="s">
        <v>236</v>
      </c>
      <c r="AU507" s="276" t="s">
        <v>89</v>
      </c>
      <c r="AV507" s="13" t="s">
        <v>87</v>
      </c>
      <c r="AW507" s="13" t="s">
        <v>34</v>
      </c>
      <c r="AX507" s="13" t="s">
        <v>81</v>
      </c>
      <c r="AY507" s="276" t="s">
        <v>211</v>
      </c>
    </row>
    <row r="508" spans="1:51" s="14" customFormat="1" ht="12">
      <c r="A508" s="14"/>
      <c r="B508" s="277"/>
      <c r="C508" s="278"/>
      <c r="D508" s="268" t="s">
        <v>236</v>
      </c>
      <c r="E508" s="279" t="s">
        <v>1</v>
      </c>
      <c r="F508" s="280" t="s">
        <v>247</v>
      </c>
      <c r="G508" s="278"/>
      <c r="H508" s="281">
        <v>8</v>
      </c>
      <c r="I508" s="282"/>
      <c r="J508" s="278"/>
      <c r="K508" s="278"/>
      <c r="L508" s="283"/>
      <c r="M508" s="284"/>
      <c r="N508" s="285"/>
      <c r="O508" s="285"/>
      <c r="P508" s="285"/>
      <c r="Q508" s="285"/>
      <c r="R508" s="285"/>
      <c r="S508" s="285"/>
      <c r="T508" s="286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87" t="s">
        <v>236</v>
      </c>
      <c r="AU508" s="287" t="s">
        <v>89</v>
      </c>
      <c r="AV508" s="14" t="s">
        <v>89</v>
      </c>
      <c r="AW508" s="14" t="s">
        <v>34</v>
      </c>
      <c r="AX508" s="14" t="s">
        <v>81</v>
      </c>
      <c r="AY508" s="287" t="s">
        <v>211</v>
      </c>
    </row>
    <row r="509" spans="1:51" s="15" customFormat="1" ht="12">
      <c r="A509" s="15"/>
      <c r="B509" s="295"/>
      <c r="C509" s="296"/>
      <c r="D509" s="268" t="s">
        <v>236</v>
      </c>
      <c r="E509" s="297" t="s">
        <v>1</v>
      </c>
      <c r="F509" s="298" t="s">
        <v>438</v>
      </c>
      <c r="G509" s="296"/>
      <c r="H509" s="299">
        <v>15.4</v>
      </c>
      <c r="I509" s="300"/>
      <c r="J509" s="296"/>
      <c r="K509" s="296"/>
      <c r="L509" s="301"/>
      <c r="M509" s="302"/>
      <c r="N509" s="303"/>
      <c r="O509" s="303"/>
      <c r="P509" s="303"/>
      <c r="Q509" s="303"/>
      <c r="R509" s="303"/>
      <c r="S509" s="303"/>
      <c r="T509" s="304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T509" s="305" t="s">
        <v>236</v>
      </c>
      <c r="AU509" s="305" t="s">
        <v>89</v>
      </c>
      <c r="AV509" s="15" t="s">
        <v>100</v>
      </c>
      <c r="AW509" s="15" t="s">
        <v>34</v>
      </c>
      <c r="AX509" s="15" t="s">
        <v>87</v>
      </c>
      <c r="AY509" s="305" t="s">
        <v>211</v>
      </c>
    </row>
    <row r="510" spans="1:65" s="2" customFormat="1" ht="24.15" customHeight="1">
      <c r="A510" s="41"/>
      <c r="B510" s="42"/>
      <c r="C510" s="253" t="s">
        <v>918</v>
      </c>
      <c r="D510" s="253" t="s">
        <v>214</v>
      </c>
      <c r="E510" s="254" t="s">
        <v>919</v>
      </c>
      <c r="F510" s="255" t="s">
        <v>920</v>
      </c>
      <c r="G510" s="256" t="s">
        <v>332</v>
      </c>
      <c r="H510" s="257">
        <v>0.668</v>
      </c>
      <c r="I510" s="258"/>
      <c r="J510" s="259">
        <f>ROUND(I510*H510,2)</f>
        <v>0</v>
      </c>
      <c r="K510" s="260"/>
      <c r="L510" s="44"/>
      <c r="M510" s="261" t="s">
        <v>1</v>
      </c>
      <c r="N510" s="262" t="s">
        <v>46</v>
      </c>
      <c r="O510" s="94"/>
      <c r="P510" s="263">
        <f>O510*H510</f>
        <v>0</v>
      </c>
      <c r="Q510" s="263">
        <v>2.45329</v>
      </c>
      <c r="R510" s="263">
        <f>Q510*H510</f>
        <v>1.6387977200000001</v>
      </c>
      <c r="S510" s="263">
        <v>0</v>
      </c>
      <c r="T510" s="264">
        <f>S510*H510</f>
        <v>0</v>
      </c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R510" s="265" t="s">
        <v>100</v>
      </c>
      <c r="AT510" s="265" t="s">
        <v>214</v>
      </c>
      <c r="AU510" s="265" t="s">
        <v>89</v>
      </c>
      <c r="AY510" s="18" t="s">
        <v>211</v>
      </c>
      <c r="BE510" s="155">
        <f>IF(N510="základní",J510,0)</f>
        <v>0</v>
      </c>
      <c r="BF510" s="155">
        <f>IF(N510="snížená",J510,0)</f>
        <v>0</v>
      </c>
      <c r="BG510" s="155">
        <f>IF(N510="zákl. přenesená",J510,0)</f>
        <v>0</v>
      </c>
      <c r="BH510" s="155">
        <f>IF(N510="sníž. přenesená",J510,0)</f>
        <v>0</v>
      </c>
      <c r="BI510" s="155">
        <f>IF(N510="nulová",J510,0)</f>
        <v>0</v>
      </c>
      <c r="BJ510" s="18" t="s">
        <v>87</v>
      </c>
      <c r="BK510" s="155">
        <f>ROUND(I510*H510,2)</f>
        <v>0</v>
      </c>
      <c r="BL510" s="18" t="s">
        <v>100</v>
      </c>
      <c r="BM510" s="265" t="s">
        <v>921</v>
      </c>
    </row>
    <row r="511" spans="1:51" s="13" customFormat="1" ht="12">
      <c r="A511" s="13"/>
      <c r="B511" s="266"/>
      <c r="C511" s="267"/>
      <c r="D511" s="268" t="s">
        <v>236</v>
      </c>
      <c r="E511" s="269" t="s">
        <v>1</v>
      </c>
      <c r="F511" s="270" t="s">
        <v>922</v>
      </c>
      <c r="G511" s="267"/>
      <c r="H511" s="269" t="s">
        <v>1</v>
      </c>
      <c r="I511" s="271"/>
      <c r="J511" s="267"/>
      <c r="K511" s="267"/>
      <c r="L511" s="272"/>
      <c r="M511" s="273"/>
      <c r="N511" s="274"/>
      <c r="O511" s="274"/>
      <c r="P511" s="274"/>
      <c r="Q511" s="274"/>
      <c r="R511" s="274"/>
      <c r="S511" s="274"/>
      <c r="T511" s="275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76" t="s">
        <v>236</v>
      </c>
      <c r="AU511" s="276" t="s">
        <v>89</v>
      </c>
      <c r="AV511" s="13" t="s">
        <v>87</v>
      </c>
      <c r="AW511" s="13" t="s">
        <v>34</v>
      </c>
      <c r="AX511" s="13" t="s">
        <v>81</v>
      </c>
      <c r="AY511" s="276" t="s">
        <v>211</v>
      </c>
    </row>
    <row r="512" spans="1:51" s="14" customFormat="1" ht="12">
      <c r="A512" s="14"/>
      <c r="B512" s="277"/>
      <c r="C512" s="278"/>
      <c r="D512" s="268" t="s">
        <v>236</v>
      </c>
      <c r="E512" s="279" t="s">
        <v>1</v>
      </c>
      <c r="F512" s="280" t="s">
        <v>923</v>
      </c>
      <c r="G512" s="278"/>
      <c r="H512" s="281">
        <v>0.272</v>
      </c>
      <c r="I512" s="282"/>
      <c r="J512" s="278"/>
      <c r="K512" s="278"/>
      <c r="L512" s="283"/>
      <c r="M512" s="284"/>
      <c r="N512" s="285"/>
      <c r="O512" s="285"/>
      <c r="P512" s="285"/>
      <c r="Q512" s="285"/>
      <c r="R512" s="285"/>
      <c r="S512" s="285"/>
      <c r="T512" s="286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87" t="s">
        <v>236</v>
      </c>
      <c r="AU512" s="287" t="s">
        <v>89</v>
      </c>
      <c r="AV512" s="14" t="s">
        <v>89</v>
      </c>
      <c r="AW512" s="14" t="s">
        <v>34</v>
      </c>
      <c r="AX512" s="14" t="s">
        <v>81</v>
      </c>
      <c r="AY512" s="287" t="s">
        <v>211</v>
      </c>
    </row>
    <row r="513" spans="1:51" s="13" customFormat="1" ht="12">
      <c r="A513" s="13"/>
      <c r="B513" s="266"/>
      <c r="C513" s="267"/>
      <c r="D513" s="268" t="s">
        <v>236</v>
      </c>
      <c r="E513" s="269" t="s">
        <v>1</v>
      </c>
      <c r="F513" s="270" t="s">
        <v>924</v>
      </c>
      <c r="G513" s="267"/>
      <c r="H513" s="269" t="s">
        <v>1</v>
      </c>
      <c r="I513" s="271"/>
      <c r="J513" s="267"/>
      <c r="K513" s="267"/>
      <c r="L513" s="272"/>
      <c r="M513" s="273"/>
      <c r="N513" s="274"/>
      <c r="O513" s="274"/>
      <c r="P513" s="274"/>
      <c r="Q513" s="274"/>
      <c r="R513" s="274"/>
      <c r="S513" s="274"/>
      <c r="T513" s="275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76" t="s">
        <v>236</v>
      </c>
      <c r="AU513" s="276" t="s">
        <v>89</v>
      </c>
      <c r="AV513" s="13" t="s">
        <v>87</v>
      </c>
      <c r="AW513" s="13" t="s">
        <v>34</v>
      </c>
      <c r="AX513" s="13" t="s">
        <v>81</v>
      </c>
      <c r="AY513" s="276" t="s">
        <v>211</v>
      </c>
    </row>
    <row r="514" spans="1:51" s="14" customFormat="1" ht="12">
      <c r="A514" s="14"/>
      <c r="B514" s="277"/>
      <c r="C514" s="278"/>
      <c r="D514" s="268" t="s">
        <v>236</v>
      </c>
      <c r="E514" s="279" t="s">
        <v>1</v>
      </c>
      <c r="F514" s="280" t="s">
        <v>925</v>
      </c>
      <c r="G514" s="278"/>
      <c r="H514" s="281">
        <v>0.396</v>
      </c>
      <c r="I514" s="282"/>
      <c r="J514" s="278"/>
      <c r="K514" s="278"/>
      <c r="L514" s="283"/>
      <c r="M514" s="284"/>
      <c r="N514" s="285"/>
      <c r="O514" s="285"/>
      <c r="P514" s="285"/>
      <c r="Q514" s="285"/>
      <c r="R514" s="285"/>
      <c r="S514" s="285"/>
      <c r="T514" s="286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87" t="s">
        <v>236</v>
      </c>
      <c r="AU514" s="287" t="s">
        <v>89</v>
      </c>
      <c r="AV514" s="14" t="s">
        <v>89</v>
      </c>
      <c r="AW514" s="14" t="s">
        <v>34</v>
      </c>
      <c r="AX514" s="14" t="s">
        <v>81</v>
      </c>
      <c r="AY514" s="287" t="s">
        <v>211</v>
      </c>
    </row>
    <row r="515" spans="1:51" s="15" customFormat="1" ht="12">
      <c r="A515" s="15"/>
      <c r="B515" s="295"/>
      <c r="C515" s="296"/>
      <c r="D515" s="268" t="s">
        <v>236</v>
      </c>
      <c r="E515" s="297" t="s">
        <v>1</v>
      </c>
      <c r="F515" s="298" t="s">
        <v>438</v>
      </c>
      <c r="G515" s="296"/>
      <c r="H515" s="299">
        <v>0.668</v>
      </c>
      <c r="I515" s="300"/>
      <c r="J515" s="296"/>
      <c r="K515" s="296"/>
      <c r="L515" s="301"/>
      <c r="M515" s="302"/>
      <c r="N515" s="303"/>
      <c r="O515" s="303"/>
      <c r="P515" s="303"/>
      <c r="Q515" s="303"/>
      <c r="R515" s="303"/>
      <c r="S515" s="303"/>
      <c r="T515" s="304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305" t="s">
        <v>236</v>
      </c>
      <c r="AU515" s="305" t="s">
        <v>89</v>
      </c>
      <c r="AV515" s="15" t="s">
        <v>100</v>
      </c>
      <c r="AW515" s="15" t="s">
        <v>34</v>
      </c>
      <c r="AX515" s="15" t="s">
        <v>87</v>
      </c>
      <c r="AY515" s="305" t="s">
        <v>211</v>
      </c>
    </row>
    <row r="516" spans="1:65" s="2" customFormat="1" ht="21.75" customHeight="1">
      <c r="A516" s="41"/>
      <c r="B516" s="42"/>
      <c r="C516" s="253" t="s">
        <v>926</v>
      </c>
      <c r="D516" s="253" t="s">
        <v>214</v>
      </c>
      <c r="E516" s="254" t="s">
        <v>927</v>
      </c>
      <c r="F516" s="255" t="s">
        <v>928</v>
      </c>
      <c r="G516" s="256" t="s">
        <v>269</v>
      </c>
      <c r="H516" s="257">
        <v>954.763</v>
      </c>
      <c r="I516" s="258"/>
      <c r="J516" s="259">
        <f>ROUND(I516*H516,2)</f>
        <v>0</v>
      </c>
      <c r="K516" s="260"/>
      <c r="L516" s="44"/>
      <c r="M516" s="261" t="s">
        <v>1</v>
      </c>
      <c r="N516" s="262" t="s">
        <v>46</v>
      </c>
      <c r="O516" s="94"/>
      <c r="P516" s="263">
        <f>O516*H516</f>
        <v>0</v>
      </c>
      <c r="Q516" s="263">
        <v>0.1173</v>
      </c>
      <c r="R516" s="263">
        <f>Q516*H516</f>
        <v>111.99369990000001</v>
      </c>
      <c r="S516" s="263">
        <v>0</v>
      </c>
      <c r="T516" s="264">
        <f>S516*H516</f>
        <v>0</v>
      </c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R516" s="265" t="s">
        <v>100</v>
      </c>
      <c r="AT516" s="265" t="s">
        <v>214</v>
      </c>
      <c r="AU516" s="265" t="s">
        <v>89</v>
      </c>
      <c r="AY516" s="18" t="s">
        <v>211</v>
      </c>
      <c r="BE516" s="155">
        <f>IF(N516="základní",J516,0)</f>
        <v>0</v>
      </c>
      <c r="BF516" s="155">
        <f>IF(N516="snížená",J516,0)</f>
        <v>0</v>
      </c>
      <c r="BG516" s="155">
        <f>IF(N516="zákl. přenesená",J516,0)</f>
        <v>0</v>
      </c>
      <c r="BH516" s="155">
        <f>IF(N516="sníž. přenesená",J516,0)</f>
        <v>0</v>
      </c>
      <c r="BI516" s="155">
        <f>IF(N516="nulová",J516,0)</f>
        <v>0</v>
      </c>
      <c r="BJ516" s="18" t="s">
        <v>87</v>
      </c>
      <c r="BK516" s="155">
        <f>ROUND(I516*H516,2)</f>
        <v>0</v>
      </c>
      <c r="BL516" s="18" t="s">
        <v>100</v>
      </c>
      <c r="BM516" s="265" t="s">
        <v>929</v>
      </c>
    </row>
    <row r="517" spans="1:51" s="13" customFormat="1" ht="12">
      <c r="A517" s="13"/>
      <c r="B517" s="266"/>
      <c r="C517" s="267"/>
      <c r="D517" s="268" t="s">
        <v>236</v>
      </c>
      <c r="E517" s="269" t="s">
        <v>1</v>
      </c>
      <c r="F517" s="270" t="s">
        <v>638</v>
      </c>
      <c r="G517" s="267"/>
      <c r="H517" s="269" t="s">
        <v>1</v>
      </c>
      <c r="I517" s="271"/>
      <c r="J517" s="267"/>
      <c r="K517" s="267"/>
      <c r="L517" s="272"/>
      <c r="M517" s="273"/>
      <c r="N517" s="274"/>
      <c r="O517" s="274"/>
      <c r="P517" s="274"/>
      <c r="Q517" s="274"/>
      <c r="R517" s="274"/>
      <c r="S517" s="274"/>
      <c r="T517" s="275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76" t="s">
        <v>236</v>
      </c>
      <c r="AU517" s="276" t="s">
        <v>89</v>
      </c>
      <c r="AV517" s="13" t="s">
        <v>87</v>
      </c>
      <c r="AW517" s="13" t="s">
        <v>34</v>
      </c>
      <c r="AX517" s="13" t="s">
        <v>81</v>
      </c>
      <c r="AY517" s="276" t="s">
        <v>211</v>
      </c>
    </row>
    <row r="518" spans="1:51" s="14" customFormat="1" ht="12">
      <c r="A518" s="14"/>
      <c r="B518" s="277"/>
      <c r="C518" s="278"/>
      <c r="D518" s="268" t="s">
        <v>236</v>
      </c>
      <c r="E518" s="279" t="s">
        <v>1</v>
      </c>
      <c r="F518" s="280" t="s">
        <v>930</v>
      </c>
      <c r="G518" s="278"/>
      <c r="H518" s="281">
        <v>264.71</v>
      </c>
      <c r="I518" s="282"/>
      <c r="J518" s="278"/>
      <c r="K518" s="278"/>
      <c r="L518" s="283"/>
      <c r="M518" s="284"/>
      <c r="N518" s="285"/>
      <c r="O518" s="285"/>
      <c r="P518" s="285"/>
      <c r="Q518" s="285"/>
      <c r="R518" s="285"/>
      <c r="S518" s="285"/>
      <c r="T518" s="286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87" t="s">
        <v>236</v>
      </c>
      <c r="AU518" s="287" t="s">
        <v>89</v>
      </c>
      <c r="AV518" s="14" t="s">
        <v>89</v>
      </c>
      <c r="AW518" s="14" t="s">
        <v>34</v>
      </c>
      <c r="AX518" s="14" t="s">
        <v>81</v>
      </c>
      <c r="AY518" s="287" t="s">
        <v>211</v>
      </c>
    </row>
    <row r="519" spans="1:51" s="13" customFormat="1" ht="12">
      <c r="A519" s="13"/>
      <c r="B519" s="266"/>
      <c r="C519" s="267"/>
      <c r="D519" s="268" t="s">
        <v>236</v>
      </c>
      <c r="E519" s="269" t="s">
        <v>1</v>
      </c>
      <c r="F519" s="270" t="s">
        <v>663</v>
      </c>
      <c r="G519" s="267"/>
      <c r="H519" s="269" t="s">
        <v>1</v>
      </c>
      <c r="I519" s="271"/>
      <c r="J519" s="267"/>
      <c r="K519" s="267"/>
      <c r="L519" s="272"/>
      <c r="M519" s="273"/>
      <c r="N519" s="274"/>
      <c r="O519" s="274"/>
      <c r="P519" s="274"/>
      <c r="Q519" s="274"/>
      <c r="R519" s="274"/>
      <c r="S519" s="274"/>
      <c r="T519" s="275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76" t="s">
        <v>236</v>
      </c>
      <c r="AU519" s="276" t="s">
        <v>89</v>
      </c>
      <c r="AV519" s="13" t="s">
        <v>87</v>
      </c>
      <c r="AW519" s="13" t="s">
        <v>34</v>
      </c>
      <c r="AX519" s="13" t="s">
        <v>81</v>
      </c>
      <c r="AY519" s="276" t="s">
        <v>211</v>
      </c>
    </row>
    <row r="520" spans="1:51" s="14" customFormat="1" ht="12">
      <c r="A520" s="14"/>
      <c r="B520" s="277"/>
      <c r="C520" s="278"/>
      <c r="D520" s="268" t="s">
        <v>236</v>
      </c>
      <c r="E520" s="279" t="s">
        <v>1</v>
      </c>
      <c r="F520" s="280" t="s">
        <v>931</v>
      </c>
      <c r="G520" s="278"/>
      <c r="H520" s="281">
        <v>385.6</v>
      </c>
      <c r="I520" s="282"/>
      <c r="J520" s="278"/>
      <c r="K520" s="278"/>
      <c r="L520" s="283"/>
      <c r="M520" s="284"/>
      <c r="N520" s="285"/>
      <c r="O520" s="285"/>
      <c r="P520" s="285"/>
      <c r="Q520" s="285"/>
      <c r="R520" s="285"/>
      <c r="S520" s="285"/>
      <c r="T520" s="286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87" t="s">
        <v>236</v>
      </c>
      <c r="AU520" s="287" t="s">
        <v>89</v>
      </c>
      <c r="AV520" s="14" t="s">
        <v>89</v>
      </c>
      <c r="AW520" s="14" t="s">
        <v>34</v>
      </c>
      <c r="AX520" s="14" t="s">
        <v>81</v>
      </c>
      <c r="AY520" s="287" t="s">
        <v>211</v>
      </c>
    </row>
    <row r="521" spans="1:51" s="13" customFormat="1" ht="12">
      <c r="A521" s="13"/>
      <c r="B521" s="266"/>
      <c r="C521" s="267"/>
      <c r="D521" s="268" t="s">
        <v>236</v>
      </c>
      <c r="E521" s="269" t="s">
        <v>1</v>
      </c>
      <c r="F521" s="270" t="s">
        <v>666</v>
      </c>
      <c r="G521" s="267"/>
      <c r="H521" s="269" t="s">
        <v>1</v>
      </c>
      <c r="I521" s="271"/>
      <c r="J521" s="267"/>
      <c r="K521" s="267"/>
      <c r="L521" s="272"/>
      <c r="M521" s="273"/>
      <c r="N521" s="274"/>
      <c r="O521" s="274"/>
      <c r="P521" s="274"/>
      <c r="Q521" s="274"/>
      <c r="R521" s="274"/>
      <c r="S521" s="274"/>
      <c r="T521" s="275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76" t="s">
        <v>236</v>
      </c>
      <c r="AU521" s="276" t="s">
        <v>89</v>
      </c>
      <c r="AV521" s="13" t="s">
        <v>87</v>
      </c>
      <c r="AW521" s="13" t="s">
        <v>34</v>
      </c>
      <c r="AX521" s="13" t="s">
        <v>81</v>
      </c>
      <c r="AY521" s="276" t="s">
        <v>211</v>
      </c>
    </row>
    <row r="522" spans="1:51" s="14" customFormat="1" ht="12">
      <c r="A522" s="14"/>
      <c r="B522" s="277"/>
      <c r="C522" s="278"/>
      <c r="D522" s="268" t="s">
        <v>236</v>
      </c>
      <c r="E522" s="279" t="s">
        <v>1</v>
      </c>
      <c r="F522" s="280" t="s">
        <v>932</v>
      </c>
      <c r="G522" s="278"/>
      <c r="H522" s="281">
        <v>247.81</v>
      </c>
      <c r="I522" s="282"/>
      <c r="J522" s="278"/>
      <c r="K522" s="278"/>
      <c r="L522" s="283"/>
      <c r="M522" s="284"/>
      <c r="N522" s="285"/>
      <c r="O522" s="285"/>
      <c r="P522" s="285"/>
      <c r="Q522" s="285"/>
      <c r="R522" s="285"/>
      <c r="S522" s="285"/>
      <c r="T522" s="286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87" t="s">
        <v>236</v>
      </c>
      <c r="AU522" s="287" t="s">
        <v>89</v>
      </c>
      <c r="AV522" s="14" t="s">
        <v>89</v>
      </c>
      <c r="AW522" s="14" t="s">
        <v>34</v>
      </c>
      <c r="AX522" s="14" t="s">
        <v>81</v>
      </c>
      <c r="AY522" s="287" t="s">
        <v>211</v>
      </c>
    </row>
    <row r="523" spans="1:51" s="13" customFormat="1" ht="12">
      <c r="A523" s="13"/>
      <c r="B523" s="266"/>
      <c r="C523" s="267"/>
      <c r="D523" s="268" t="s">
        <v>236</v>
      </c>
      <c r="E523" s="269" t="s">
        <v>1</v>
      </c>
      <c r="F523" s="270" t="s">
        <v>933</v>
      </c>
      <c r="G523" s="267"/>
      <c r="H523" s="269" t="s">
        <v>1</v>
      </c>
      <c r="I523" s="271"/>
      <c r="J523" s="267"/>
      <c r="K523" s="267"/>
      <c r="L523" s="272"/>
      <c r="M523" s="273"/>
      <c r="N523" s="274"/>
      <c r="O523" s="274"/>
      <c r="P523" s="274"/>
      <c r="Q523" s="274"/>
      <c r="R523" s="274"/>
      <c r="S523" s="274"/>
      <c r="T523" s="275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76" t="s">
        <v>236</v>
      </c>
      <c r="AU523" s="276" t="s">
        <v>89</v>
      </c>
      <c r="AV523" s="13" t="s">
        <v>87</v>
      </c>
      <c r="AW523" s="13" t="s">
        <v>34</v>
      </c>
      <c r="AX523" s="13" t="s">
        <v>81</v>
      </c>
      <c r="AY523" s="276" t="s">
        <v>211</v>
      </c>
    </row>
    <row r="524" spans="1:51" s="14" customFormat="1" ht="12">
      <c r="A524" s="14"/>
      <c r="B524" s="277"/>
      <c r="C524" s="278"/>
      <c r="D524" s="268" t="s">
        <v>236</v>
      </c>
      <c r="E524" s="279" t="s">
        <v>1</v>
      </c>
      <c r="F524" s="280" t="s">
        <v>934</v>
      </c>
      <c r="G524" s="278"/>
      <c r="H524" s="281">
        <v>56.643</v>
      </c>
      <c r="I524" s="282"/>
      <c r="J524" s="278"/>
      <c r="K524" s="278"/>
      <c r="L524" s="283"/>
      <c r="M524" s="284"/>
      <c r="N524" s="285"/>
      <c r="O524" s="285"/>
      <c r="P524" s="285"/>
      <c r="Q524" s="285"/>
      <c r="R524" s="285"/>
      <c r="S524" s="285"/>
      <c r="T524" s="286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87" t="s">
        <v>236</v>
      </c>
      <c r="AU524" s="287" t="s">
        <v>89</v>
      </c>
      <c r="AV524" s="14" t="s">
        <v>89</v>
      </c>
      <c r="AW524" s="14" t="s">
        <v>34</v>
      </c>
      <c r="AX524" s="14" t="s">
        <v>81</v>
      </c>
      <c r="AY524" s="287" t="s">
        <v>211</v>
      </c>
    </row>
    <row r="525" spans="1:51" s="15" customFormat="1" ht="12">
      <c r="A525" s="15"/>
      <c r="B525" s="295"/>
      <c r="C525" s="296"/>
      <c r="D525" s="268" t="s">
        <v>236</v>
      </c>
      <c r="E525" s="297" t="s">
        <v>1</v>
      </c>
      <c r="F525" s="298" t="s">
        <v>438</v>
      </c>
      <c r="G525" s="296"/>
      <c r="H525" s="299">
        <v>954.763</v>
      </c>
      <c r="I525" s="300"/>
      <c r="J525" s="296"/>
      <c r="K525" s="296"/>
      <c r="L525" s="301"/>
      <c r="M525" s="302"/>
      <c r="N525" s="303"/>
      <c r="O525" s="303"/>
      <c r="P525" s="303"/>
      <c r="Q525" s="303"/>
      <c r="R525" s="303"/>
      <c r="S525" s="303"/>
      <c r="T525" s="304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T525" s="305" t="s">
        <v>236</v>
      </c>
      <c r="AU525" s="305" t="s">
        <v>89</v>
      </c>
      <c r="AV525" s="15" t="s">
        <v>100</v>
      </c>
      <c r="AW525" s="15" t="s">
        <v>34</v>
      </c>
      <c r="AX525" s="15" t="s">
        <v>87</v>
      </c>
      <c r="AY525" s="305" t="s">
        <v>211</v>
      </c>
    </row>
    <row r="526" spans="1:63" s="12" customFormat="1" ht="20.85" customHeight="1">
      <c r="A526" s="12"/>
      <c r="B526" s="237"/>
      <c r="C526" s="238"/>
      <c r="D526" s="239" t="s">
        <v>80</v>
      </c>
      <c r="E526" s="251" t="s">
        <v>821</v>
      </c>
      <c r="F526" s="251" t="s">
        <v>935</v>
      </c>
      <c r="G526" s="238"/>
      <c r="H526" s="238"/>
      <c r="I526" s="241"/>
      <c r="J526" s="252">
        <f>BK526</f>
        <v>0</v>
      </c>
      <c r="K526" s="238"/>
      <c r="L526" s="243"/>
      <c r="M526" s="244"/>
      <c r="N526" s="245"/>
      <c r="O526" s="245"/>
      <c r="P526" s="246">
        <f>SUM(P527:P577)</f>
        <v>0</v>
      </c>
      <c r="Q526" s="245"/>
      <c r="R526" s="246">
        <f>SUM(R527:R577)</f>
        <v>64.45081088999999</v>
      </c>
      <c r="S526" s="245"/>
      <c r="T526" s="247">
        <f>SUM(T527:T577)</f>
        <v>0</v>
      </c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R526" s="248" t="s">
        <v>87</v>
      </c>
      <c r="AT526" s="249" t="s">
        <v>80</v>
      </c>
      <c r="AU526" s="249" t="s">
        <v>89</v>
      </c>
      <c r="AY526" s="248" t="s">
        <v>211</v>
      </c>
      <c r="BK526" s="250">
        <f>SUM(BK527:BK577)</f>
        <v>0</v>
      </c>
    </row>
    <row r="527" spans="1:65" s="2" customFormat="1" ht="24.15" customHeight="1">
      <c r="A527" s="41"/>
      <c r="B527" s="42"/>
      <c r="C527" s="253" t="s">
        <v>936</v>
      </c>
      <c r="D527" s="253" t="s">
        <v>214</v>
      </c>
      <c r="E527" s="254" t="s">
        <v>937</v>
      </c>
      <c r="F527" s="255" t="s">
        <v>938</v>
      </c>
      <c r="G527" s="256" t="s">
        <v>269</v>
      </c>
      <c r="H527" s="257">
        <v>1103.855</v>
      </c>
      <c r="I527" s="258"/>
      <c r="J527" s="259">
        <f>ROUND(I527*H527,2)</f>
        <v>0</v>
      </c>
      <c r="K527" s="260"/>
      <c r="L527" s="44"/>
      <c r="M527" s="261" t="s">
        <v>1</v>
      </c>
      <c r="N527" s="262" t="s">
        <v>46</v>
      </c>
      <c r="O527" s="94"/>
      <c r="P527" s="263">
        <f>O527*H527</f>
        <v>0</v>
      </c>
      <c r="Q527" s="263">
        <v>0</v>
      </c>
      <c r="R527" s="263">
        <f>Q527*H527</f>
        <v>0</v>
      </c>
      <c r="S527" s="263">
        <v>0</v>
      </c>
      <c r="T527" s="264">
        <f>S527*H527</f>
        <v>0</v>
      </c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R527" s="265" t="s">
        <v>100</v>
      </c>
      <c r="AT527" s="265" t="s">
        <v>214</v>
      </c>
      <c r="AU527" s="265" t="s">
        <v>96</v>
      </c>
      <c r="AY527" s="18" t="s">
        <v>211</v>
      </c>
      <c r="BE527" s="155">
        <f>IF(N527="základní",J527,0)</f>
        <v>0</v>
      </c>
      <c r="BF527" s="155">
        <f>IF(N527="snížená",J527,0)</f>
        <v>0</v>
      </c>
      <c r="BG527" s="155">
        <f>IF(N527="zákl. přenesená",J527,0)</f>
        <v>0</v>
      </c>
      <c r="BH527" s="155">
        <f>IF(N527="sníž. přenesená",J527,0)</f>
        <v>0</v>
      </c>
      <c r="BI527" s="155">
        <f>IF(N527="nulová",J527,0)</f>
        <v>0</v>
      </c>
      <c r="BJ527" s="18" t="s">
        <v>87</v>
      </c>
      <c r="BK527" s="155">
        <f>ROUND(I527*H527,2)</f>
        <v>0</v>
      </c>
      <c r="BL527" s="18" t="s">
        <v>100</v>
      </c>
      <c r="BM527" s="265" t="s">
        <v>939</v>
      </c>
    </row>
    <row r="528" spans="1:51" s="14" customFormat="1" ht="12">
      <c r="A528" s="14"/>
      <c r="B528" s="277"/>
      <c r="C528" s="278"/>
      <c r="D528" s="268" t="s">
        <v>236</v>
      </c>
      <c r="E528" s="279" t="s">
        <v>315</v>
      </c>
      <c r="F528" s="280" t="s">
        <v>940</v>
      </c>
      <c r="G528" s="278"/>
      <c r="H528" s="281">
        <v>1103.855</v>
      </c>
      <c r="I528" s="282"/>
      <c r="J528" s="278"/>
      <c r="K528" s="278"/>
      <c r="L528" s="283"/>
      <c r="M528" s="284"/>
      <c r="N528" s="285"/>
      <c r="O528" s="285"/>
      <c r="P528" s="285"/>
      <c r="Q528" s="285"/>
      <c r="R528" s="285"/>
      <c r="S528" s="285"/>
      <c r="T528" s="286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87" t="s">
        <v>236</v>
      </c>
      <c r="AU528" s="287" t="s">
        <v>96</v>
      </c>
      <c r="AV528" s="14" t="s">
        <v>89</v>
      </c>
      <c r="AW528" s="14" t="s">
        <v>34</v>
      </c>
      <c r="AX528" s="14" t="s">
        <v>87</v>
      </c>
      <c r="AY528" s="287" t="s">
        <v>211</v>
      </c>
    </row>
    <row r="529" spans="1:65" s="2" customFormat="1" ht="24.15" customHeight="1">
      <c r="A529" s="41"/>
      <c r="B529" s="42"/>
      <c r="C529" s="253" t="s">
        <v>941</v>
      </c>
      <c r="D529" s="253" t="s">
        <v>214</v>
      </c>
      <c r="E529" s="254" t="s">
        <v>942</v>
      </c>
      <c r="F529" s="255" t="s">
        <v>943</v>
      </c>
      <c r="G529" s="256" t="s">
        <v>269</v>
      </c>
      <c r="H529" s="257">
        <v>1931.597</v>
      </c>
      <c r="I529" s="258"/>
      <c r="J529" s="259">
        <f>ROUND(I529*H529,2)</f>
        <v>0</v>
      </c>
      <c r="K529" s="260"/>
      <c r="L529" s="44"/>
      <c r="M529" s="261" t="s">
        <v>1</v>
      </c>
      <c r="N529" s="262" t="s">
        <v>46</v>
      </c>
      <c r="O529" s="94"/>
      <c r="P529" s="263">
        <f>O529*H529</f>
        <v>0</v>
      </c>
      <c r="Q529" s="263">
        <v>0.00735</v>
      </c>
      <c r="R529" s="263">
        <f>Q529*H529</f>
        <v>14.19723795</v>
      </c>
      <c r="S529" s="263">
        <v>0</v>
      </c>
      <c r="T529" s="264">
        <f>S529*H529</f>
        <v>0</v>
      </c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R529" s="265" t="s">
        <v>100</v>
      </c>
      <c r="AT529" s="265" t="s">
        <v>214</v>
      </c>
      <c r="AU529" s="265" t="s">
        <v>96</v>
      </c>
      <c r="AY529" s="18" t="s">
        <v>211</v>
      </c>
      <c r="BE529" s="155">
        <f>IF(N529="základní",J529,0)</f>
        <v>0</v>
      </c>
      <c r="BF529" s="155">
        <f>IF(N529="snížená",J529,0)</f>
        <v>0</v>
      </c>
      <c r="BG529" s="155">
        <f>IF(N529="zákl. přenesená",J529,0)</f>
        <v>0</v>
      </c>
      <c r="BH529" s="155">
        <f>IF(N529="sníž. přenesená",J529,0)</f>
        <v>0</v>
      </c>
      <c r="BI529" s="155">
        <f>IF(N529="nulová",J529,0)</f>
        <v>0</v>
      </c>
      <c r="BJ529" s="18" t="s">
        <v>87</v>
      </c>
      <c r="BK529" s="155">
        <f>ROUND(I529*H529,2)</f>
        <v>0</v>
      </c>
      <c r="BL529" s="18" t="s">
        <v>100</v>
      </c>
      <c r="BM529" s="265" t="s">
        <v>944</v>
      </c>
    </row>
    <row r="530" spans="1:51" s="14" customFormat="1" ht="12">
      <c r="A530" s="14"/>
      <c r="B530" s="277"/>
      <c r="C530" s="278"/>
      <c r="D530" s="268" t="s">
        <v>236</v>
      </c>
      <c r="E530" s="279" t="s">
        <v>318</v>
      </c>
      <c r="F530" s="280" t="s">
        <v>945</v>
      </c>
      <c r="G530" s="278"/>
      <c r="H530" s="281">
        <v>1931.597</v>
      </c>
      <c r="I530" s="282"/>
      <c r="J530" s="278"/>
      <c r="K530" s="278"/>
      <c r="L530" s="283"/>
      <c r="M530" s="284"/>
      <c r="N530" s="285"/>
      <c r="O530" s="285"/>
      <c r="P530" s="285"/>
      <c r="Q530" s="285"/>
      <c r="R530" s="285"/>
      <c r="S530" s="285"/>
      <c r="T530" s="286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87" t="s">
        <v>236</v>
      </c>
      <c r="AU530" s="287" t="s">
        <v>96</v>
      </c>
      <c r="AV530" s="14" t="s">
        <v>89</v>
      </c>
      <c r="AW530" s="14" t="s">
        <v>34</v>
      </c>
      <c r="AX530" s="14" t="s">
        <v>87</v>
      </c>
      <c r="AY530" s="287" t="s">
        <v>211</v>
      </c>
    </row>
    <row r="531" spans="1:65" s="2" customFormat="1" ht="16.5" customHeight="1">
      <c r="A531" s="41"/>
      <c r="B531" s="42"/>
      <c r="C531" s="253" t="s">
        <v>946</v>
      </c>
      <c r="D531" s="253" t="s">
        <v>214</v>
      </c>
      <c r="E531" s="254" t="s">
        <v>947</v>
      </c>
      <c r="F531" s="255" t="s">
        <v>948</v>
      </c>
      <c r="G531" s="256" t="s">
        <v>269</v>
      </c>
      <c r="H531" s="257">
        <v>1352.118</v>
      </c>
      <c r="I531" s="258"/>
      <c r="J531" s="259">
        <f>ROUND(I531*H531,2)</f>
        <v>0</v>
      </c>
      <c r="K531" s="260"/>
      <c r="L531" s="44"/>
      <c r="M531" s="261" t="s">
        <v>1</v>
      </c>
      <c r="N531" s="262" t="s">
        <v>46</v>
      </c>
      <c r="O531" s="94"/>
      <c r="P531" s="263">
        <f>O531*H531</f>
        <v>0</v>
      </c>
      <c r="Q531" s="263">
        <v>0.00391</v>
      </c>
      <c r="R531" s="263">
        <f>Q531*H531</f>
        <v>5.28678138</v>
      </c>
      <c r="S531" s="263">
        <v>0</v>
      </c>
      <c r="T531" s="264">
        <f>S531*H531</f>
        <v>0</v>
      </c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R531" s="265" t="s">
        <v>100</v>
      </c>
      <c r="AT531" s="265" t="s">
        <v>214</v>
      </c>
      <c r="AU531" s="265" t="s">
        <v>96</v>
      </c>
      <c r="AY531" s="18" t="s">
        <v>211</v>
      </c>
      <c r="BE531" s="155">
        <f>IF(N531="základní",J531,0)</f>
        <v>0</v>
      </c>
      <c r="BF531" s="155">
        <f>IF(N531="snížená",J531,0)</f>
        <v>0</v>
      </c>
      <c r="BG531" s="155">
        <f>IF(N531="zákl. přenesená",J531,0)</f>
        <v>0</v>
      </c>
      <c r="BH531" s="155">
        <f>IF(N531="sníž. přenesená",J531,0)</f>
        <v>0</v>
      </c>
      <c r="BI531" s="155">
        <f>IF(N531="nulová",J531,0)</f>
        <v>0</v>
      </c>
      <c r="BJ531" s="18" t="s">
        <v>87</v>
      </c>
      <c r="BK531" s="155">
        <f>ROUND(I531*H531,2)</f>
        <v>0</v>
      </c>
      <c r="BL531" s="18" t="s">
        <v>100</v>
      </c>
      <c r="BM531" s="265" t="s">
        <v>949</v>
      </c>
    </row>
    <row r="532" spans="1:51" s="13" customFormat="1" ht="12">
      <c r="A532" s="13"/>
      <c r="B532" s="266"/>
      <c r="C532" s="267"/>
      <c r="D532" s="268" t="s">
        <v>236</v>
      </c>
      <c r="E532" s="269" t="s">
        <v>1</v>
      </c>
      <c r="F532" s="270" t="s">
        <v>950</v>
      </c>
      <c r="G532" s="267"/>
      <c r="H532" s="269" t="s">
        <v>1</v>
      </c>
      <c r="I532" s="271"/>
      <c r="J532" s="267"/>
      <c r="K532" s="267"/>
      <c r="L532" s="272"/>
      <c r="M532" s="273"/>
      <c r="N532" s="274"/>
      <c r="O532" s="274"/>
      <c r="P532" s="274"/>
      <c r="Q532" s="274"/>
      <c r="R532" s="274"/>
      <c r="S532" s="274"/>
      <c r="T532" s="275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76" t="s">
        <v>236</v>
      </c>
      <c r="AU532" s="276" t="s">
        <v>96</v>
      </c>
      <c r="AV532" s="13" t="s">
        <v>87</v>
      </c>
      <c r="AW532" s="13" t="s">
        <v>34</v>
      </c>
      <c r="AX532" s="13" t="s">
        <v>81</v>
      </c>
      <c r="AY532" s="276" t="s">
        <v>211</v>
      </c>
    </row>
    <row r="533" spans="1:51" s="14" customFormat="1" ht="12">
      <c r="A533" s="14"/>
      <c r="B533" s="277"/>
      <c r="C533" s="278"/>
      <c r="D533" s="268" t="s">
        <v>236</v>
      </c>
      <c r="E533" s="279" t="s">
        <v>1</v>
      </c>
      <c r="F533" s="280" t="s">
        <v>318</v>
      </c>
      <c r="G533" s="278"/>
      <c r="H533" s="281">
        <v>1931.597</v>
      </c>
      <c r="I533" s="282"/>
      <c r="J533" s="278"/>
      <c r="K533" s="278"/>
      <c r="L533" s="283"/>
      <c r="M533" s="284"/>
      <c r="N533" s="285"/>
      <c r="O533" s="285"/>
      <c r="P533" s="285"/>
      <c r="Q533" s="285"/>
      <c r="R533" s="285"/>
      <c r="S533" s="285"/>
      <c r="T533" s="286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87" t="s">
        <v>236</v>
      </c>
      <c r="AU533" s="287" t="s">
        <v>96</v>
      </c>
      <c r="AV533" s="14" t="s">
        <v>89</v>
      </c>
      <c r="AW533" s="14" t="s">
        <v>34</v>
      </c>
      <c r="AX533" s="14" t="s">
        <v>87</v>
      </c>
      <c r="AY533" s="287" t="s">
        <v>211</v>
      </c>
    </row>
    <row r="534" spans="1:51" s="14" customFormat="1" ht="12">
      <c r="A534" s="14"/>
      <c r="B534" s="277"/>
      <c r="C534" s="278"/>
      <c r="D534" s="268" t="s">
        <v>236</v>
      </c>
      <c r="E534" s="278"/>
      <c r="F534" s="280" t="s">
        <v>951</v>
      </c>
      <c r="G534" s="278"/>
      <c r="H534" s="281">
        <v>1352.118</v>
      </c>
      <c r="I534" s="282"/>
      <c r="J534" s="278"/>
      <c r="K534" s="278"/>
      <c r="L534" s="283"/>
      <c r="M534" s="284"/>
      <c r="N534" s="285"/>
      <c r="O534" s="285"/>
      <c r="P534" s="285"/>
      <c r="Q534" s="285"/>
      <c r="R534" s="285"/>
      <c r="S534" s="285"/>
      <c r="T534" s="286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87" t="s">
        <v>236</v>
      </c>
      <c r="AU534" s="287" t="s">
        <v>96</v>
      </c>
      <c r="AV534" s="14" t="s">
        <v>89</v>
      </c>
      <c r="AW534" s="14" t="s">
        <v>4</v>
      </c>
      <c r="AX534" s="14" t="s">
        <v>87</v>
      </c>
      <c r="AY534" s="287" t="s">
        <v>211</v>
      </c>
    </row>
    <row r="535" spans="1:65" s="2" customFormat="1" ht="24.15" customHeight="1">
      <c r="A535" s="41"/>
      <c r="B535" s="42"/>
      <c r="C535" s="253" t="s">
        <v>952</v>
      </c>
      <c r="D535" s="253" t="s">
        <v>214</v>
      </c>
      <c r="E535" s="254" t="s">
        <v>953</v>
      </c>
      <c r="F535" s="255" t="s">
        <v>954</v>
      </c>
      <c r="G535" s="256" t="s">
        <v>269</v>
      </c>
      <c r="H535" s="257">
        <v>1352.118</v>
      </c>
      <c r="I535" s="258"/>
      <c r="J535" s="259">
        <f>ROUND(I535*H535,2)</f>
        <v>0</v>
      </c>
      <c r="K535" s="260"/>
      <c r="L535" s="44"/>
      <c r="M535" s="261" t="s">
        <v>1</v>
      </c>
      <c r="N535" s="262" t="s">
        <v>46</v>
      </c>
      <c r="O535" s="94"/>
      <c r="P535" s="263">
        <f>O535*H535</f>
        <v>0</v>
      </c>
      <c r="Q535" s="263">
        <v>0.01838</v>
      </c>
      <c r="R535" s="263">
        <f>Q535*H535</f>
        <v>24.85192884</v>
      </c>
      <c r="S535" s="263">
        <v>0</v>
      </c>
      <c r="T535" s="264">
        <f>S535*H535</f>
        <v>0</v>
      </c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R535" s="265" t="s">
        <v>100</v>
      </c>
      <c r="AT535" s="265" t="s">
        <v>214</v>
      </c>
      <c r="AU535" s="265" t="s">
        <v>96</v>
      </c>
      <c r="AY535" s="18" t="s">
        <v>211</v>
      </c>
      <c r="BE535" s="155">
        <f>IF(N535="základní",J535,0)</f>
        <v>0</v>
      </c>
      <c r="BF535" s="155">
        <f>IF(N535="snížená",J535,0)</f>
        <v>0</v>
      </c>
      <c r="BG535" s="155">
        <f>IF(N535="zákl. přenesená",J535,0)</f>
        <v>0</v>
      </c>
      <c r="BH535" s="155">
        <f>IF(N535="sníž. přenesená",J535,0)</f>
        <v>0</v>
      </c>
      <c r="BI535" s="155">
        <f>IF(N535="nulová",J535,0)</f>
        <v>0</v>
      </c>
      <c r="BJ535" s="18" t="s">
        <v>87</v>
      </c>
      <c r="BK535" s="155">
        <f>ROUND(I535*H535,2)</f>
        <v>0</v>
      </c>
      <c r="BL535" s="18" t="s">
        <v>100</v>
      </c>
      <c r="BM535" s="265" t="s">
        <v>955</v>
      </c>
    </row>
    <row r="536" spans="1:51" s="13" customFormat="1" ht="12">
      <c r="A536" s="13"/>
      <c r="B536" s="266"/>
      <c r="C536" s="267"/>
      <c r="D536" s="268" t="s">
        <v>236</v>
      </c>
      <c r="E536" s="269" t="s">
        <v>1</v>
      </c>
      <c r="F536" s="270" t="s">
        <v>950</v>
      </c>
      <c r="G536" s="267"/>
      <c r="H536" s="269" t="s">
        <v>1</v>
      </c>
      <c r="I536" s="271"/>
      <c r="J536" s="267"/>
      <c r="K536" s="267"/>
      <c r="L536" s="272"/>
      <c r="M536" s="273"/>
      <c r="N536" s="274"/>
      <c r="O536" s="274"/>
      <c r="P536" s="274"/>
      <c r="Q536" s="274"/>
      <c r="R536" s="274"/>
      <c r="S536" s="274"/>
      <c r="T536" s="275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76" t="s">
        <v>236</v>
      </c>
      <c r="AU536" s="276" t="s">
        <v>96</v>
      </c>
      <c r="AV536" s="13" t="s">
        <v>87</v>
      </c>
      <c r="AW536" s="13" t="s">
        <v>34</v>
      </c>
      <c r="AX536" s="13" t="s">
        <v>81</v>
      </c>
      <c r="AY536" s="276" t="s">
        <v>211</v>
      </c>
    </row>
    <row r="537" spans="1:51" s="14" customFormat="1" ht="12">
      <c r="A537" s="14"/>
      <c r="B537" s="277"/>
      <c r="C537" s="278"/>
      <c r="D537" s="268" t="s">
        <v>236</v>
      </c>
      <c r="E537" s="279" t="s">
        <v>1</v>
      </c>
      <c r="F537" s="280" t="s">
        <v>318</v>
      </c>
      <c r="G537" s="278"/>
      <c r="H537" s="281">
        <v>1931.597</v>
      </c>
      <c r="I537" s="282"/>
      <c r="J537" s="278"/>
      <c r="K537" s="278"/>
      <c r="L537" s="283"/>
      <c r="M537" s="284"/>
      <c r="N537" s="285"/>
      <c r="O537" s="285"/>
      <c r="P537" s="285"/>
      <c r="Q537" s="285"/>
      <c r="R537" s="285"/>
      <c r="S537" s="285"/>
      <c r="T537" s="286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87" t="s">
        <v>236</v>
      </c>
      <c r="AU537" s="287" t="s">
        <v>96</v>
      </c>
      <c r="AV537" s="14" t="s">
        <v>89</v>
      </c>
      <c r="AW537" s="14" t="s">
        <v>34</v>
      </c>
      <c r="AX537" s="14" t="s">
        <v>87</v>
      </c>
      <c r="AY537" s="287" t="s">
        <v>211</v>
      </c>
    </row>
    <row r="538" spans="1:51" s="14" customFormat="1" ht="12">
      <c r="A538" s="14"/>
      <c r="B538" s="277"/>
      <c r="C538" s="278"/>
      <c r="D538" s="268" t="s">
        <v>236</v>
      </c>
      <c r="E538" s="278"/>
      <c r="F538" s="280" t="s">
        <v>951</v>
      </c>
      <c r="G538" s="278"/>
      <c r="H538" s="281">
        <v>1352.118</v>
      </c>
      <c r="I538" s="282"/>
      <c r="J538" s="278"/>
      <c r="K538" s="278"/>
      <c r="L538" s="283"/>
      <c r="M538" s="284"/>
      <c r="N538" s="285"/>
      <c r="O538" s="285"/>
      <c r="P538" s="285"/>
      <c r="Q538" s="285"/>
      <c r="R538" s="285"/>
      <c r="S538" s="285"/>
      <c r="T538" s="286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87" t="s">
        <v>236</v>
      </c>
      <c r="AU538" s="287" t="s">
        <v>96</v>
      </c>
      <c r="AV538" s="14" t="s">
        <v>89</v>
      </c>
      <c r="AW538" s="14" t="s">
        <v>4</v>
      </c>
      <c r="AX538" s="14" t="s">
        <v>87</v>
      </c>
      <c r="AY538" s="287" t="s">
        <v>211</v>
      </c>
    </row>
    <row r="539" spans="1:65" s="2" customFormat="1" ht="24.15" customHeight="1">
      <c r="A539" s="41"/>
      <c r="B539" s="42"/>
      <c r="C539" s="253" t="s">
        <v>956</v>
      </c>
      <c r="D539" s="253" t="s">
        <v>214</v>
      </c>
      <c r="E539" s="254" t="s">
        <v>957</v>
      </c>
      <c r="F539" s="255" t="s">
        <v>958</v>
      </c>
      <c r="G539" s="256" t="s">
        <v>269</v>
      </c>
      <c r="H539" s="257">
        <v>1352.118</v>
      </c>
      <c r="I539" s="258"/>
      <c r="J539" s="259">
        <f>ROUND(I539*H539,2)</f>
        <v>0</v>
      </c>
      <c r="K539" s="260"/>
      <c r="L539" s="44"/>
      <c r="M539" s="261" t="s">
        <v>1</v>
      </c>
      <c r="N539" s="262" t="s">
        <v>46</v>
      </c>
      <c r="O539" s="94"/>
      <c r="P539" s="263">
        <f>O539*H539</f>
        <v>0</v>
      </c>
      <c r="Q539" s="263">
        <v>0.0079</v>
      </c>
      <c r="R539" s="263">
        <f>Q539*H539</f>
        <v>10.6817322</v>
      </c>
      <c r="S539" s="263">
        <v>0</v>
      </c>
      <c r="T539" s="264">
        <f>S539*H539</f>
        <v>0</v>
      </c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R539" s="265" t="s">
        <v>100</v>
      </c>
      <c r="AT539" s="265" t="s">
        <v>214</v>
      </c>
      <c r="AU539" s="265" t="s">
        <v>96</v>
      </c>
      <c r="AY539" s="18" t="s">
        <v>211</v>
      </c>
      <c r="BE539" s="155">
        <f>IF(N539="základní",J539,0)</f>
        <v>0</v>
      </c>
      <c r="BF539" s="155">
        <f>IF(N539="snížená",J539,0)</f>
        <v>0</v>
      </c>
      <c r="BG539" s="155">
        <f>IF(N539="zákl. přenesená",J539,0)</f>
        <v>0</v>
      </c>
      <c r="BH539" s="155">
        <f>IF(N539="sníž. přenesená",J539,0)</f>
        <v>0</v>
      </c>
      <c r="BI539" s="155">
        <f>IF(N539="nulová",J539,0)</f>
        <v>0</v>
      </c>
      <c r="BJ539" s="18" t="s">
        <v>87</v>
      </c>
      <c r="BK539" s="155">
        <f>ROUND(I539*H539,2)</f>
        <v>0</v>
      </c>
      <c r="BL539" s="18" t="s">
        <v>100</v>
      </c>
      <c r="BM539" s="265" t="s">
        <v>959</v>
      </c>
    </row>
    <row r="540" spans="1:51" s="13" customFormat="1" ht="12">
      <c r="A540" s="13"/>
      <c r="B540" s="266"/>
      <c r="C540" s="267"/>
      <c r="D540" s="268" t="s">
        <v>236</v>
      </c>
      <c r="E540" s="269" t="s">
        <v>1</v>
      </c>
      <c r="F540" s="270" t="s">
        <v>950</v>
      </c>
      <c r="G540" s="267"/>
      <c r="H540" s="269" t="s">
        <v>1</v>
      </c>
      <c r="I540" s="271"/>
      <c r="J540" s="267"/>
      <c r="K540" s="267"/>
      <c r="L540" s="272"/>
      <c r="M540" s="273"/>
      <c r="N540" s="274"/>
      <c r="O540" s="274"/>
      <c r="P540" s="274"/>
      <c r="Q540" s="274"/>
      <c r="R540" s="274"/>
      <c r="S540" s="274"/>
      <c r="T540" s="275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76" t="s">
        <v>236</v>
      </c>
      <c r="AU540" s="276" t="s">
        <v>96</v>
      </c>
      <c r="AV540" s="13" t="s">
        <v>87</v>
      </c>
      <c r="AW540" s="13" t="s">
        <v>34</v>
      </c>
      <c r="AX540" s="13" t="s">
        <v>81</v>
      </c>
      <c r="AY540" s="276" t="s">
        <v>211</v>
      </c>
    </row>
    <row r="541" spans="1:51" s="14" customFormat="1" ht="12">
      <c r="A541" s="14"/>
      <c r="B541" s="277"/>
      <c r="C541" s="278"/>
      <c r="D541" s="268" t="s">
        <v>236</v>
      </c>
      <c r="E541" s="279" t="s">
        <v>1</v>
      </c>
      <c r="F541" s="280" t="s">
        <v>318</v>
      </c>
      <c r="G541" s="278"/>
      <c r="H541" s="281">
        <v>1931.597</v>
      </c>
      <c r="I541" s="282"/>
      <c r="J541" s="278"/>
      <c r="K541" s="278"/>
      <c r="L541" s="283"/>
      <c r="M541" s="284"/>
      <c r="N541" s="285"/>
      <c r="O541" s="285"/>
      <c r="P541" s="285"/>
      <c r="Q541" s="285"/>
      <c r="R541" s="285"/>
      <c r="S541" s="285"/>
      <c r="T541" s="286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87" t="s">
        <v>236</v>
      </c>
      <c r="AU541" s="287" t="s">
        <v>96</v>
      </c>
      <c r="AV541" s="14" t="s">
        <v>89</v>
      </c>
      <c r="AW541" s="14" t="s">
        <v>34</v>
      </c>
      <c r="AX541" s="14" t="s">
        <v>87</v>
      </c>
      <c r="AY541" s="287" t="s">
        <v>211</v>
      </c>
    </row>
    <row r="542" spans="1:51" s="14" customFormat="1" ht="12">
      <c r="A542" s="14"/>
      <c r="B542" s="277"/>
      <c r="C542" s="278"/>
      <c r="D542" s="268" t="s">
        <v>236</v>
      </c>
      <c r="E542" s="278"/>
      <c r="F542" s="280" t="s">
        <v>951</v>
      </c>
      <c r="G542" s="278"/>
      <c r="H542" s="281">
        <v>1352.118</v>
      </c>
      <c r="I542" s="282"/>
      <c r="J542" s="278"/>
      <c r="K542" s="278"/>
      <c r="L542" s="283"/>
      <c r="M542" s="284"/>
      <c r="N542" s="285"/>
      <c r="O542" s="285"/>
      <c r="P542" s="285"/>
      <c r="Q542" s="285"/>
      <c r="R542" s="285"/>
      <c r="S542" s="285"/>
      <c r="T542" s="286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87" t="s">
        <v>236</v>
      </c>
      <c r="AU542" s="287" t="s">
        <v>96</v>
      </c>
      <c r="AV542" s="14" t="s">
        <v>89</v>
      </c>
      <c r="AW542" s="14" t="s">
        <v>4</v>
      </c>
      <c r="AX542" s="14" t="s">
        <v>87</v>
      </c>
      <c r="AY542" s="287" t="s">
        <v>211</v>
      </c>
    </row>
    <row r="543" spans="1:65" s="2" customFormat="1" ht="49.05" customHeight="1">
      <c r="A543" s="41"/>
      <c r="B543" s="42"/>
      <c r="C543" s="253" t="s">
        <v>960</v>
      </c>
      <c r="D543" s="253" t="s">
        <v>214</v>
      </c>
      <c r="E543" s="254" t="s">
        <v>961</v>
      </c>
      <c r="F543" s="255" t="s">
        <v>962</v>
      </c>
      <c r="G543" s="256" t="s">
        <v>269</v>
      </c>
      <c r="H543" s="257">
        <v>144.94</v>
      </c>
      <c r="I543" s="258"/>
      <c r="J543" s="259">
        <f>ROUND(I543*H543,2)</f>
        <v>0</v>
      </c>
      <c r="K543" s="260"/>
      <c r="L543" s="44"/>
      <c r="M543" s="261" t="s">
        <v>1</v>
      </c>
      <c r="N543" s="262" t="s">
        <v>46</v>
      </c>
      <c r="O543" s="94"/>
      <c r="P543" s="263">
        <f>O543*H543</f>
        <v>0</v>
      </c>
      <c r="Q543" s="263">
        <v>0.01838</v>
      </c>
      <c r="R543" s="263">
        <f>Q543*H543</f>
        <v>2.6639972</v>
      </c>
      <c r="S543" s="263">
        <v>0</v>
      </c>
      <c r="T543" s="264">
        <f>S543*H543</f>
        <v>0</v>
      </c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R543" s="265" t="s">
        <v>100</v>
      </c>
      <c r="AT543" s="265" t="s">
        <v>214</v>
      </c>
      <c r="AU543" s="265" t="s">
        <v>96</v>
      </c>
      <c r="AY543" s="18" t="s">
        <v>211</v>
      </c>
      <c r="BE543" s="155">
        <f>IF(N543="základní",J543,0)</f>
        <v>0</v>
      </c>
      <c r="BF543" s="155">
        <f>IF(N543="snížená",J543,0)</f>
        <v>0</v>
      </c>
      <c r="BG543" s="155">
        <f>IF(N543="zákl. přenesená",J543,0)</f>
        <v>0</v>
      </c>
      <c r="BH543" s="155">
        <f>IF(N543="sníž. přenesená",J543,0)</f>
        <v>0</v>
      </c>
      <c r="BI543" s="155">
        <f>IF(N543="nulová",J543,0)</f>
        <v>0</v>
      </c>
      <c r="BJ543" s="18" t="s">
        <v>87</v>
      </c>
      <c r="BK543" s="155">
        <f>ROUND(I543*H543,2)</f>
        <v>0</v>
      </c>
      <c r="BL543" s="18" t="s">
        <v>100</v>
      </c>
      <c r="BM543" s="265" t="s">
        <v>963</v>
      </c>
    </row>
    <row r="544" spans="1:51" s="14" customFormat="1" ht="12">
      <c r="A544" s="14"/>
      <c r="B544" s="277"/>
      <c r="C544" s="278"/>
      <c r="D544" s="268" t="s">
        <v>236</v>
      </c>
      <c r="E544" s="279" t="s">
        <v>1</v>
      </c>
      <c r="F544" s="280" t="s">
        <v>321</v>
      </c>
      <c r="G544" s="278"/>
      <c r="H544" s="281">
        <v>144.94</v>
      </c>
      <c r="I544" s="282"/>
      <c r="J544" s="278"/>
      <c r="K544" s="278"/>
      <c r="L544" s="283"/>
      <c r="M544" s="284"/>
      <c r="N544" s="285"/>
      <c r="O544" s="285"/>
      <c r="P544" s="285"/>
      <c r="Q544" s="285"/>
      <c r="R544" s="285"/>
      <c r="S544" s="285"/>
      <c r="T544" s="286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87" t="s">
        <v>236</v>
      </c>
      <c r="AU544" s="287" t="s">
        <v>96</v>
      </c>
      <c r="AV544" s="14" t="s">
        <v>89</v>
      </c>
      <c r="AW544" s="14" t="s">
        <v>34</v>
      </c>
      <c r="AX544" s="14" t="s">
        <v>87</v>
      </c>
      <c r="AY544" s="287" t="s">
        <v>211</v>
      </c>
    </row>
    <row r="545" spans="1:65" s="2" customFormat="1" ht="24.15" customHeight="1">
      <c r="A545" s="41"/>
      <c r="B545" s="42"/>
      <c r="C545" s="253" t="s">
        <v>964</v>
      </c>
      <c r="D545" s="253" t="s">
        <v>214</v>
      </c>
      <c r="E545" s="254" t="s">
        <v>965</v>
      </c>
      <c r="F545" s="255" t="s">
        <v>966</v>
      </c>
      <c r="G545" s="256" t="s">
        <v>269</v>
      </c>
      <c r="H545" s="257">
        <v>244.823</v>
      </c>
      <c r="I545" s="258"/>
      <c r="J545" s="259">
        <f>ROUND(I545*H545,2)</f>
        <v>0</v>
      </c>
      <c r="K545" s="260"/>
      <c r="L545" s="44"/>
      <c r="M545" s="261" t="s">
        <v>1</v>
      </c>
      <c r="N545" s="262" t="s">
        <v>46</v>
      </c>
      <c r="O545" s="94"/>
      <c r="P545" s="263">
        <f>O545*H545</f>
        <v>0</v>
      </c>
      <c r="Q545" s="263">
        <v>0.00024</v>
      </c>
      <c r="R545" s="263">
        <f>Q545*H545</f>
        <v>0.05875752</v>
      </c>
      <c r="S545" s="263">
        <v>0</v>
      </c>
      <c r="T545" s="264">
        <f>S545*H545</f>
        <v>0</v>
      </c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R545" s="265" t="s">
        <v>100</v>
      </c>
      <c r="AT545" s="265" t="s">
        <v>214</v>
      </c>
      <c r="AU545" s="265" t="s">
        <v>96</v>
      </c>
      <c r="AY545" s="18" t="s">
        <v>211</v>
      </c>
      <c r="BE545" s="155">
        <f>IF(N545="základní",J545,0)</f>
        <v>0</v>
      </c>
      <c r="BF545" s="155">
        <f>IF(N545="snížená",J545,0)</f>
        <v>0</v>
      </c>
      <c r="BG545" s="155">
        <f>IF(N545="zákl. přenesená",J545,0)</f>
        <v>0</v>
      </c>
      <c r="BH545" s="155">
        <f>IF(N545="sníž. přenesená",J545,0)</f>
        <v>0</v>
      </c>
      <c r="BI545" s="155">
        <f>IF(N545="nulová",J545,0)</f>
        <v>0</v>
      </c>
      <c r="BJ545" s="18" t="s">
        <v>87</v>
      </c>
      <c r="BK545" s="155">
        <f>ROUND(I545*H545,2)</f>
        <v>0</v>
      </c>
      <c r="BL545" s="18" t="s">
        <v>100</v>
      </c>
      <c r="BM545" s="265" t="s">
        <v>967</v>
      </c>
    </row>
    <row r="546" spans="1:51" s="14" customFormat="1" ht="12">
      <c r="A546" s="14"/>
      <c r="B546" s="277"/>
      <c r="C546" s="278"/>
      <c r="D546" s="268" t="s">
        <v>236</v>
      </c>
      <c r="E546" s="279" t="s">
        <v>1</v>
      </c>
      <c r="F546" s="280" t="s">
        <v>968</v>
      </c>
      <c r="G546" s="278"/>
      <c r="H546" s="281">
        <v>5.967</v>
      </c>
      <c r="I546" s="282"/>
      <c r="J546" s="278"/>
      <c r="K546" s="278"/>
      <c r="L546" s="283"/>
      <c r="M546" s="284"/>
      <c r="N546" s="285"/>
      <c r="O546" s="285"/>
      <c r="P546" s="285"/>
      <c r="Q546" s="285"/>
      <c r="R546" s="285"/>
      <c r="S546" s="285"/>
      <c r="T546" s="286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87" t="s">
        <v>236</v>
      </c>
      <c r="AU546" s="287" t="s">
        <v>96</v>
      </c>
      <c r="AV546" s="14" t="s">
        <v>89</v>
      </c>
      <c r="AW546" s="14" t="s">
        <v>34</v>
      </c>
      <c r="AX546" s="14" t="s">
        <v>81</v>
      </c>
      <c r="AY546" s="287" t="s">
        <v>211</v>
      </c>
    </row>
    <row r="547" spans="1:51" s="14" customFormat="1" ht="12">
      <c r="A547" s="14"/>
      <c r="B547" s="277"/>
      <c r="C547" s="278"/>
      <c r="D547" s="268" t="s">
        <v>236</v>
      </c>
      <c r="E547" s="279" t="s">
        <v>1</v>
      </c>
      <c r="F547" s="280" t="s">
        <v>969</v>
      </c>
      <c r="G547" s="278"/>
      <c r="H547" s="281">
        <v>189.856</v>
      </c>
      <c r="I547" s="282"/>
      <c r="J547" s="278"/>
      <c r="K547" s="278"/>
      <c r="L547" s="283"/>
      <c r="M547" s="284"/>
      <c r="N547" s="285"/>
      <c r="O547" s="285"/>
      <c r="P547" s="285"/>
      <c r="Q547" s="285"/>
      <c r="R547" s="285"/>
      <c r="S547" s="285"/>
      <c r="T547" s="286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87" t="s">
        <v>236</v>
      </c>
      <c r="AU547" s="287" t="s">
        <v>96</v>
      </c>
      <c r="AV547" s="14" t="s">
        <v>89</v>
      </c>
      <c r="AW547" s="14" t="s">
        <v>34</v>
      </c>
      <c r="AX547" s="14" t="s">
        <v>81</v>
      </c>
      <c r="AY547" s="287" t="s">
        <v>211</v>
      </c>
    </row>
    <row r="548" spans="1:51" s="14" customFormat="1" ht="12">
      <c r="A548" s="14"/>
      <c r="B548" s="277"/>
      <c r="C548" s="278"/>
      <c r="D548" s="268" t="s">
        <v>236</v>
      </c>
      <c r="E548" s="279" t="s">
        <v>1</v>
      </c>
      <c r="F548" s="280" t="s">
        <v>970</v>
      </c>
      <c r="G548" s="278"/>
      <c r="H548" s="281">
        <v>45</v>
      </c>
      <c r="I548" s="282"/>
      <c r="J548" s="278"/>
      <c r="K548" s="278"/>
      <c r="L548" s="283"/>
      <c r="M548" s="284"/>
      <c r="N548" s="285"/>
      <c r="O548" s="285"/>
      <c r="P548" s="285"/>
      <c r="Q548" s="285"/>
      <c r="R548" s="285"/>
      <c r="S548" s="285"/>
      <c r="T548" s="286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87" t="s">
        <v>236</v>
      </c>
      <c r="AU548" s="287" t="s">
        <v>96</v>
      </c>
      <c r="AV548" s="14" t="s">
        <v>89</v>
      </c>
      <c r="AW548" s="14" t="s">
        <v>34</v>
      </c>
      <c r="AX548" s="14" t="s">
        <v>81</v>
      </c>
      <c r="AY548" s="287" t="s">
        <v>211</v>
      </c>
    </row>
    <row r="549" spans="1:51" s="14" customFormat="1" ht="12">
      <c r="A549" s="14"/>
      <c r="B549" s="277"/>
      <c r="C549" s="278"/>
      <c r="D549" s="268" t="s">
        <v>236</v>
      </c>
      <c r="E549" s="279" t="s">
        <v>1</v>
      </c>
      <c r="F549" s="280" t="s">
        <v>971</v>
      </c>
      <c r="G549" s="278"/>
      <c r="H549" s="281">
        <v>4</v>
      </c>
      <c r="I549" s="282"/>
      <c r="J549" s="278"/>
      <c r="K549" s="278"/>
      <c r="L549" s="283"/>
      <c r="M549" s="284"/>
      <c r="N549" s="285"/>
      <c r="O549" s="285"/>
      <c r="P549" s="285"/>
      <c r="Q549" s="285"/>
      <c r="R549" s="285"/>
      <c r="S549" s="285"/>
      <c r="T549" s="286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87" t="s">
        <v>236</v>
      </c>
      <c r="AU549" s="287" t="s">
        <v>96</v>
      </c>
      <c r="AV549" s="14" t="s">
        <v>89</v>
      </c>
      <c r="AW549" s="14" t="s">
        <v>34</v>
      </c>
      <c r="AX549" s="14" t="s">
        <v>81</v>
      </c>
      <c r="AY549" s="287" t="s">
        <v>211</v>
      </c>
    </row>
    <row r="550" spans="1:51" s="15" customFormat="1" ht="12">
      <c r="A550" s="15"/>
      <c r="B550" s="295"/>
      <c r="C550" s="296"/>
      <c r="D550" s="268" t="s">
        <v>236</v>
      </c>
      <c r="E550" s="297" t="s">
        <v>972</v>
      </c>
      <c r="F550" s="298" t="s">
        <v>438</v>
      </c>
      <c r="G550" s="296"/>
      <c r="H550" s="299">
        <v>244.823</v>
      </c>
      <c r="I550" s="300"/>
      <c r="J550" s="296"/>
      <c r="K550" s="296"/>
      <c r="L550" s="301"/>
      <c r="M550" s="302"/>
      <c r="N550" s="303"/>
      <c r="O550" s="303"/>
      <c r="P550" s="303"/>
      <c r="Q550" s="303"/>
      <c r="R550" s="303"/>
      <c r="S550" s="303"/>
      <c r="T550" s="304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305" t="s">
        <v>236</v>
      </c>
      <c r="AU550" s="305" t="s">
        <v>96</v>
      </c>
      <c r="AV550" s="15" t="s">
        <v>100</v>
      </c>
      <c r="AW550" s="15" t="s">
        <v>34</v>
      </c>
      <c r="AX550" s="15" t="s">
        <v>87</v>
      </c>
      <c r="AY550" s="305" t="s">
        <v>211</v>
      </c>
    </row>
    <row r="551" spans="1:65" s="2" customFormat="1" ht="24.15" customHeight="1">
      <c r="A551" s="41"/>
      <c r="B551" s="42"/>
      <c r="C551" s="253" t="s">
        <v>973</v>
      </c>
      <c r="D551" s="253" t="s">
        <v>214</v>
      </c>
      <c r="E551" s="254" t="s">
        <v>974</v>
      </c>
      <c r="F551" s="255" t="s">
        <v>975</v>
      </c>
      <c r="G551" s="256" t="s">
        <v>269</v>
      </c>
      <c r="H551" s="257">
        <v>96</v>
      </c>
      <c r="I551" s="258"/>
      <c r="J551" s="259">
        <f>ROUND(I551*H551,2)</f>
        <v>0</v>
      </c>
      <c r="K551" s="260"/>
      <c r="L551" s="44"/>
      <c r="M551" s="261" t="s">
        <v>1</v>
      </c>
      <c r="N551" s="262" t="s">
        <v>46</v>
      </c>
      <c r="O551" s="94"/>
      <c r="P551" s="263">
        <f>O551*H551</f>
        <v>0</v>
      </c>
      <c r="Q551" s="263">
        <v>0.063</v>
      </c>
      <c r="R551" s="263">
        <f>Q551*H551</f>
        <v>6.048</v>
      </c>
      <c r="S551" s="263">
        <v>0</v>
      </c>
      <c r="T551" s="264">
        <f>S551*H551</f>
        <v>0</v>
      </c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R551" s="265" t="s">
        <v>100</v>
      </c>
      <c r="AT551" s="265" t="s">
        <v>214</v>
      </c>
      <c r="AU551" s="265" t="s">
        <v>96</v>
      </c>
      <c r="AY551" s="18" t="s">
        <v>211</v>
      </c>
      <c r="BE551" s="155">
        <f>IF(N551="základní",J551,0)</f>
        <v>0</v>
      </c>
      <c r="BF551" s="155">
        <f>IF(N551="snížená",J551,0)</f>
        <v>0</v>
      </c>
      <c r="BG551" s="155">
        <f>IF(N551="zákl. přenesená",J551,0)</f>
        <v>0</v>
      </c>
      <c r="BH551" s="155">
        <f>IF(N551="sníž. přenesená",J551,0)</f>
        <v>0</v>
      </c>
      <c r="BI551" s="155">
        <f>IF(N551="nulová",J551,0)</f>
        <v>0</v>
      </c>
      <c r="BJ551" s="18" t="s">
        <v>87</v>
      </c>
      <c r="BK551" s="155">
        <f>ROUND(I551*H551,2)</f>
        <v>0</v>
      </c>
      <c r="BL551" s="18" t="s">
        <v>100</v>
      </c>
      <c r="BM551" s="265" t="s">
        <v>976</v>
      </c>
    </row>
    <row r="552" spans="1:51" s="13" customFormat="1" ht="12">
      <c r="A552" s="13"/>
      <c r="B552" s="266"/>
      <c r="C552" s="267"/>
      <c r="D552" s="268" t="s">
        <v>236</v>
      </c>
      <c r="E552" s="269" t="s">
        <v>1</v>
      </c>
      <c r="F552" s="270" t="s">
        <v>977</v>
      </c>
      <c r="G552" s="267"/>
      <c r="H552" s="269" t="s">
        <v>1</v>
      </c>
      <c r="I552" s="271"/>
      <c r="J552" s="267"/>
      <c r="K552" s="267"/>
      <c r="L552" s="272"/>
      <c r="M552" s="273"/>
      <c r="N552" s="274"/>
      <c r="O552" s="274"/>
      <c r="P552" s="274"/>
      <c r="Q552" s="274"/>
      <c r="R552" s="274"/>
      <c r="S552" s="274"/>
      <c r="T552" s="275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76" t="s">
        <v>236</v>
      </c>
      <c r="AU552" s="276" t="s">
        <v>96</v>
      </c>
      <c r="AV552" s="13" t="s">
        <v>87</v>
      </c>
      <c r="AW552" s="13" t="s">
        <v>34</v>
      </c>
      <c r="AX552" s="13" t="s">
        <v>81</v>
      </c>
      <c r="AY552" s="276" t="s">
        <v>211</v>
      </c>
    </row>
    <row r="553" spans="1:51" s="14" customFormat="1" ht="12">
      <c r="A553" s="14"/>
      <c r="B553" s="277"/>
      <c r="C553" s="278"/>
      <c r="D553" s="268" t="s">
        <v>236</v>
      </c>
      <c r="E553" s="279" t="s">
        <v>1</v>
      </c>
      <c r="F553" s="280" t="s">
        <v>978</v>
      </c>
      <c r="G553" s="278"/>
      <c r="H553" s="281">
        <v>96</v>
      </c>
      <c r="I553" s="282"/>
      <c r="J553" s="278"/>
      <c r="K553" s="278"/>
      <c r="L553" s="283"/>
      <c r="M553" s="284"/>
      <c r="N553" s="285"/>
      <c r="O553" s="285"/>
      <c r="P553" s="285"/>
      <c r="Q553" s="285"/>
      <c r="R553" s="285"/>
      <c r="S553" s="285"/>
      <c r="T553" s="286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87" t="s">
        <v>236</v>
      </c>
      <c r="AU553" s="287" t="s">
        <v>96</v>
      </c>
      <c r="AV553" s="14" t="s">
        <v>89</v>
      </c>
      <c r="AW553" s="14" t="s">
        <v>34</v>
      </c>
      <c r="AX553" s="14" t="s">
        <v>87</v>
      </c>
      <c r="AY553" s="287" t="s">
        <v>211</v>
      </c>
    </row>
    <row r="554" spans="1:65" s="2" customFormat="1" ht="16.5" customHeight="1">
      <c r="A554" s="41"/>
      <c r="B554" s="42"/>
      <c r="C554" s="253" t="s">
        <v>979</v>
      </c>
      <c r="D554" s="253" t="s">
        <v>214</v>
      </c>
      <c r="E554" s="254" t="s">
        <v>980</v>
      </c>
      <c r="F554" s="255" t="s">
        <v>981</v>
      </c>
      <c r="G554" s="256" t="s">
        <v>269</v>
      </c>
      <c r="H554" s="257">
        <v>36.235</v>
      </c>
      <c r="I554" s="258"/>
      <c r="J554" s="259">
        <f>ROUND(I554*H554,2)</f>
        <v>0</v>
      </c>
      <c r="K554" s="260"/>
      <c r="L554" s="44"/>
      <c r="M554" s="261" t="s">
        <v>1</v>
      </c>
      <c r="N554" s="262" t="s">
        <v>46</v>
      </c>
      <c r="O554" s="94"/>
      <c r="P554" s="263">
        <f>O554*H554</f>
        <v>0</v>
      </c>
      <c r="Q554" s="263">
        <v>0.01676</v>
      </c>
      <c r="R554" s="263">
        <f>Q554*H554</f>
        <v>0.6072986</v>
      </c>
      <c r="S554" s="263">
        <v>0</v>
      </c>
      <c r="T554" s="264">
        <f>S554*H554</f>
        <v>0</v>
      </c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R554" s="265" t="s">
        <v>100</v>
      </c>
      <c r="AT554" s="265" t="s">
        <v>214</v>
      </c>
      <c r="AU554" s="265" t="s">
        <v>96</v>
      </c>
      <c r="AY554" s="18" t="s">
        <v>211</v>
      </c>
      <c r="BE554" s="155">
        <f>IF(N554="základní",J554,0)</f>
        <v>0</v>
      </c>
      <c r="BF554" s="155">
        <f>IF(N554="snížená",J554,0)</f>
        <v>0</v>
      </c>
      <c r="BG554" s="155">
        <f>IF(N554="zákl. přenesená",J554,0)</f>
        <v>0</v>
      </c>
      <c r="BH554" s="155">
        <f>IF(N554="sníž. přenesená",J554,0)</f>
        <v>0</v>
      </c>
      <c r="BI554" s="155">
        <f>IF(N554="nulová",J554,0)</f>
        <v>0</v>
      </c>
      <c r="BJ554" s="18" t="s">
        <v>87</v>
      </c>
      <c r="BK554" s="155">
        <f>ROUND(I554*H554,2)</f>
        <v>0</v>
      </c>
      <c r="BL554" s="18" t="s">
        <v>100</v>
      </c>
      <c r="BM554" s="265" t="s">
        <v>982</v>
      </c>
    </row>
    <row r="555" spans="1:51" s="13" customFormat="1" ht="12">
      <c r="A555" s="13"/>
      <c r="B555" s="266"/>
      <c r="C555" s="267"/>
      <c r="D555" s="268" t="s">
        <v>236</v>
      </c>
      <c r="E555" s="269" t="s">
        <v>1</v>
      </c>
      <c r="F555" s="270" t="s">
        <v>638</v>
      </c>
      <c r="G555" s="267"/>
      <c r="H555" s="269" t="s">
        <v>1</v>
      </c>
      <c r="I555" s="271"/>
      <c r="J555" s="267"/>
      <c r="K555" s="267"/>
      <c r="L555" s="272"/>
      <c r="M555" s="273"/>
      <c r="N555" s="274"/>
      <c r="O555" s="274"/>
      <c r="P555" s="274"/>
      <c r="Q555" s="274"/>
      <c r="R555" s="274"/>
      <c r="S555" s="274"/>
      <c r="T555" s="275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76" t="s">
        <v>236</v>
      </c>
      <c r="AU555" s="276" t="s">
        <v>96</v>
      </c>
      <c r="AV555" s="13" t="s">
        <v>87</v>
      </c>
      <c r="AW555" s="13" t="s">
        <v>34</v>
      </c>
      <c r="AX555" s="13" t="s">
        <v>81</v>
      </c>
      <c r="AY555" s="276" t="s">
        <v>211</v>
      </c>
    </row>
    <row r="556" spans="1:51" s="14" customFormat="1" ht="12">
      <c r="A556" s="14"/>
      <c r="B556" s="277"/>
      <c r="C556" s="278"/>
      <c r="D556" s="268" t="s">
        <v>236</v>
      </c>
      <c r="E556" s="279" t="s">
        <v>1</v>
      </c>
      <c r="F556" s="280" t="s">
        <v>983</v>
      </c>
      <c r="G556" s="278"/>
      <c r="H556" s="281">
        <v>14.42</v>
      </c>
      <c r="I556" s="282"/>
      <c r="J556" s="278"/>
      <c r="K556" s="278"/>
      <c r="L556" s="283"/>
      <c r="M556" s="284"/>
      <c r="N556" s="285"/>
      <c r="O556" s="285"/>
      <c r="P556" s="285"/>
      <c r="Q556" s="285"/>
      <c r="R556" s="285"/>
      <c r="S556" s="285"/>
      <c r="T556" s="286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87" t="s">
        <v>236</v>
      </c>
      <c r="AU556" s="287" t="s">
        <v>96</v>
      </c>
      <c r="AV556" s="14" t="s">
        <v>89</v>
      </c>
      <c r="AW556" s="14" t="s">
        <v>34</v>
      </c>
      <c r="AX556" s="14" t="s">
        <v>81</v>
      </c>
      <c r="AY556" s="287" t="s">
        <v>211</v>
      </c>
    </row>
    <row r="557" spans="1:51" s="13" customFormat="1" ht="12">
      <c r="A557" s="13"/>
      <c r="B557" s="266"/>
      <c r="C557" s="267"/>
      <c r="D557" s="268" t="s">
        <v>236</v>
      </c>
      <c r="E557" s="269" t="s">
        <v>1</v>
      </c>
      <c r="F557" s="270" t="s">
        <v>640</v>
      </c>
      <c r="G557" s="267"/>
      <c r="H557" s="269" t="s">
        <v>1</v>
      </c>
      <c r="I557" s="271"/>
      <c r="J557" s="267"/>
      <c r="K557" s="267"/>
      <c r="L557" s="272"/>
      <c r="M557" s="273"/>
      <c r="N557" s="274"/>
      <c r="O557" s="274"/>
      <c r="P557" s="274"/>
      <c r="Q557" s="274"/>
      <c r="R557" s="274"/>
      <c r="S557" s="274"/>
      <c r="T557" s="275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76" t="s">
        <v>236</v>
      </c>
      <c r="AU557" s="276" t="s">
        <v>96</v>
      </c>
      <c r="AV557" s="13" t="s">
        <v>87</v>
      </c>
      <c r="AW557" s="13" t="s">
        <v>34</v>
      </c>
      <c r="AX557" s="13" t="s">
        <v>81</v>
      </c>
      <c r="AY557" s="276" t="s">
        <v>211</v>
      </c>
    </row>
    <row r="558" spans="1:51" s="14" customFormat="1" ht="12">
      <c r="A558" s="14"/>
      <c r="B558" s="277"/>
      <c r="C558" s="278"/>
      <c r="D558" s="268" t="s">
        <v>236</v>
      </c>
      <c r="E558" s="279" t="s">
        <v>1</v>
      </c>
      <c r="F558" s="280" t="s">
        <v>984</v>
      </c>
      <c r="G558" s="278"/>
      <c r="H558" s="281">
        <v>110.52</v>
      </c>
      <c r="I558" s="282"/>
      <c r="J558" s="278"/>
      <c r="K558" s="278"/>
      <c r="L558" s="283"/>
      <c r="M558" s="284"/>
      <c r="N558" s="285"/>
      <c r="O558" s="285"/>
      <c r="P558" s="285"/>
      <c r="Q558" s="285"/>
      <c r="R558" s="285"/>
      <c r="S558" s="285"/>
      <c r="T558" s="286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87" t="s">
        <v>236</v>
      </c>
      <c r="AU558" s="287" t="s">
        <v>96</v>
      </c>
      <c r="AV558" s="14" t="s">
        <v>89</v>
      </c>
      <c r="AW558" s="14" t="s">
        <v>34</v>
      </c>
      <c r="AX558" s="14" t="s">
        <v>81</v>
      </c>
      <c r="AY558" s="287" t="s">
        <v>211</v>
      </c>
    </row>
    <row r="559" spans="1:51" s="13" customFormat="1" ht="12">
      <c r="A559" s="13"/>
      <c r="B559" s="266"/>
      <c r="C559" s="267"/>
      <c r="D559" s="268" t="s">
        <v>236</v>
      </c>
      <c r="E559" s="269" t="s">
        <v>1</v>
      </c>
      <c r="F559" s="270" t="s">
        <v>985</v>
      </c>
      <c r="G559" s="267"/>
      <c r="H559" s="269" t="s">
        <v>1</v>
      </c>
      <c r="I559" s="271"/>
      <c r="J559" s="267"/>
      <c r="K559" s="267"/>
      <c r="L559" s="272"/>
      <c r="M559" s="273"/>
      <c r="N559" s="274"/>
      <c r="O559" s="274"/>
      <c r="P559" s="274"/>
      <c r="Q559" s="274"/>
      <c r="R559" s="274"/>
      <c r="S559" s="274"/>
      <c r="T559" s="275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76" t="s">
        <v>236</v>
      </c>
      <c r="AU559" s="276" t="s">
        <v>96</v>
      </c>
      <c r="AV559" s="13" t="s">
        <v>87</v>
      </c>
      <c r="AW559" s="13" t="s">
        <v>34</v>
      </c>
      <c r="AX559" s="13" t="s">
        <v>81</v>
      </c>
      <c r="AY559" s="276" t="s">
        <v>211</v>
      </c>
    </row>
    <row r="560" spans="1:51" s="14" customFormat="1" ht="12">
      <c r="A560" s="14"/>
      <c r="B560" s="277"/>
      <c r="C560" s="278"/>
      <c r="D560" s="268" t="s">
        <v>236</v>
      </c>
      <c r="E560" s="279" t="s">
        <v>1</v>
      </c>
      <c r="F560" s="280" t="s">
        <v>986</v>
      </c>
      <c r="G560" s="278"/>
      <c r="H560" s="281">
        <v>20</v>
      </c>
      <c r="I560" s="282"/>
      <c r="J560" s="278"/>
      <c r="K560" s="278"/>
      <c r="L560" s="283"/>
      <c r="M560" s="284"/>
      <c r="N560" s="285"/>
      <c r="O560" s="285"/>
      <c r="P560" s="285"/>
      <c r="Q560" s="285"/>
      <c r="R560" s="285"/>
      <c r="S560" s="285"/>
      <c r="T560" s="286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87" t="s">
        <v>236</v>
      </c>
      <c r="AU560" s="287" t="s">
        <v>96</v>
      </c>
      <c r="AV560" s="14" t="s">
        <v>89</v>
      </c>
      <c r="AW560" s="14" t="s">
        <v>34</v>
      </c>
      <c r="AX560" s="14" t="s">
        <v>81</v>
      </c>
      <c r="AY560" s="287" t="s">
        <v>211</v>
      </c>
    </row>
    <row r="561" spans="1:51" s="15" customFormat="1" ht="12">
      <c r="A561" s="15"/>
      <c r="B561" s="295"/>
      <c r="C561" s="296"/>
      <c r="D561" s="268" t="s">
        <v>236</v>
      </c>
      <c r="E561" s="297" t="s">
        <v>321</v>
      </c>
      <c r="F561" s="298" t="s">
        <v>438</v>
      </c>
      <c r="G561" s="296"/>
      <c r="H561" s="299">
        <v>144.94</v>
      </c>
      <c r="I561" s="300"/>
      <c r="J561" s="296"/>
      <c r="K561" s="296"/>
      <c r="L561" s="301"/>
      <c r="M561" s="302"/>
      <c r="N561" s="303"/>
      <c r="O561" s="303"/>
      <c r="P561" s="303"/>
      <c r="Q561" s="303"/>
      <c r="R561" s="303"/>
      <c r="S561" s="303"/>
      <c r="T561" s="304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T561" s="305" t="s">
        <v>236</v>
      </c>
      <c r="AU561" s="305" t="s">
        <v>96</v>
      </c>
      <c r="AV561" s="15" t="s">
        <v>100</v>
      </c>
      <c r="AW561" s="15" t="s">
        <v>34</v>
      </c>
      <c r="AX561" s="15" t="s">
        <v>87</v>
      </c>
      <c r="AY561" s="305" t="s">
        <v>211</v>
      </c>
    </row>
    <row r="562" spans="1:51" s="14" customFormat="1" ht="12">
      <c r="A562" s="14"/>
      <c r="B562" s="277"/>
      <c r="C562" s="278"/>
      <c r="D562" s="268" t="s">
        <v>236</v>
      </c>
      <c r="E562" s="278"/>
      <c r="F562" s="280" t="s">
        <v>987</v>
      </c>
      <c r="G562" s="278"/>
      <c r="H562" s="281">
        <v>36.235</v>
      </c>
      <c r="I562" s="282"/>
      <c r="J562" s="278"/>
      <c r="K562" s="278"/>
      <c r="L562" s="283"/>
      <c r="M562" s="284"/>
      <c r="N562" s="285"/>
      <c r="O562" s="285"/>
      <c r="P562" s="285"/>
      <c r="Q562" s="285"/>
      <c r="R562" s="285"/>
      <c r="S562" s="285"/>
      <c r="T562" s="286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87" t="s">
        <v>236</v>
      </c>
      <c r="AU562" s="287" t="s">
        <v>96</v>
      </c>
      <c r="AV562" s="14" t="s">
        <v>89</v>
      </c>
      <c r="AW562" s="14" t="s">
        <v>4</v>
      </c>
      <c r="AX562" s="14" t="s">
        <v>87</v>
      </c>
      <c r="AY562" s="287" t="s">
        <v>211</v>
      </c>
    </row>
    <row r="563" spans="1:65" s="2" customFormat="1" ht="24.15" customHeight="1">
      <c r="A563" s="41"/>
      <c r="B563" s="42"/>
      <c r="C563" s="253" t="s">
        <v>988</v>
      </c>
      <c r="D563" s="253" t="s">
        <v>214</v>
      </c>
      <c r="E563" s="254" t="s">
        <v>989</v>
      </c>
      <c r="F563" s="255" t="s">
        <v>990</v>
      </c>
      <c r="G563" s="256" t="s">
        <v>307</v>
      </c>
      <c r="H563" s="257">
        <v>101.458</v>
      </c>
      <c r="I563" s="258"/>
      <c r="J563" s="259">
        <f>ROUND(I563*H563,2)</f>
        <v>0</v>
      </c>
      <c r="K563" s="260"/>
      <c r="L563" s="44"/>
      <c r="M563" s="261" t="s">
        <v>1</v>
      </c>
      <c r="N563" s="262" t="s">
        <v>46</v>
      </c>
      <c r="O563" s="94"/>
      <c r="P563" s="263">
        <f>O563*H563</f>
        <v>0</v>
      </c>
      <c r="Q563" s="263">
        <v>0</v>
      </c>
      <c r="R563" s="263">
        <f>Q563*H563</f>
        <v>0</v>
      </c>
      <c r="S563" s="263">
        <v>0</v>
      </c>
      <c r="T563" s="264">
        <f>S563*H563</f>
        <v>0</v>
      </c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R563" s="265" t="s">
        <v>100</v>
      </c>
      <c r="AT563" s="265" t="s">
        <v>214</v>
      </c>
      <c r="AU563" s="265" t="s">
        <v>96</v>
      </c>
      <c r="AY563" s="18" t="s">
        <v>211</v>
      </c>
      <c r="BE563" s="155">
        <f>IF(N563="základní",J563,0)</f>
        <v>0</v>
      </c>
      <c r="BF563" s="155">
        <f>IF(N563="snížená",J563,0)</f>
        <v>0</v>
      </c>
      <c r="BG563" s="155">
        <f>IF(N563="zákl. přenesená",J563,0)</f>
        <v>0</v>
      </c>
      <c r="BH563" s="155">
        <f>IF(N563="sníž. přenesená",J563,0)</f>
        <v>0</v>
      </c>
      <c r="BI563" s="155">
        <f>IF(N563="nulová",J563,0)</f>
        <v>0</v>
      </c>
      <c r="BJ563" s="18" t="s">
        <v>87</v>
      </c>
      <c r="BK563" s="155">
        <f>ROUND(I563*H563,2)</f>
        <v>0</v>
      </c>
      <c r="BL563" s="18" t="s">
        <v>100</v>
      </c>
      <c r="BM563" s="265" t="s">
        <v>991</v>
      </c>
    </row>
    <row r="564" spans="1:51" s="13" customFormat="1" ht="12">
      <c r="A564" s="13"/>
      <c r="B564" s="266"/>
      <c r="C564" s="267"/>
      <c r="D564" s="268" t="s">
        <v>236</v>
      </c>
      <c r="E564" s="269" t="s">
        <v>1</v>
      </c>
      <c r="F564" s="270" t="s">
        <v>950</v>
      </c>
      <c r="G564" s="267"/>
      <c r="H564" s="269" t="s">
        <v>1</v>
      </c>
      <c r="I564" s="271"/>
      <c r="J564" s="267"/>
      <c r="K564" s="267"/>
      <c r="L564" s="272"/>
      <c r="M564" s="273"/>
      <c r="N564" s="274"/>
      <c r="O564" s="274"/>
      <c r="P564" s="274"/>
      <c r="Q564" s="274"/>
      <c r="R564" s="274"/>
      <c r="S564" s="274"/>
      <c r="T564" s="275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76" t="s">
        <v>236</v>
      </c>
      <c r="AU564" s="276" t="s">
        <v>96</v>
      </c>
      <c r="AV564" s="13" t="s">
        <v>87</v>
      </c>
      <c r="AW564" s="13" t="s">
        <v>34</v>
      </c>
      <c r="AX564" s="13" t="s">
        <v>81</v>
      </c>
      <c r="AY564" s="276" t="s">
        <v>211</v>
      </c>
    </row>
    <row r="565" spans="1:51" s="14" customFormat="1" ht="12">
      <c r="A565" s="14"/>
      <c r="B565" s="277"/>
      <c r="C565" s="278"/>
      <c r="D565" s="268" t="s">
        <v>236</v>
      </c>
      <c r="E565" s="279" t="s">
        <v>1</v>
      </c>
      <c r="F565" s="280" t="s">
        <v>321</v>
      </c>
      <c r="G565" s="278"/>
      <c r="H565" s="281">
        <v>144.94</v>
      </c>
      <c r="I565" s="282"/>
      <c r="J565" s="278"/>
      <c r="K565" s="278"/>
      <c r="L565" s="283"/>
      <c r="M565" s="284"/>
      <c r="N565" s="285"/>
      <c r="O565" s="285"/>
      <c r="P565" s="285"/>
      <c r="Q565" s="285"/>
      <c r="R565" s="285"/>
      <c r="S565" s="285"/>
      <c r="T565" s="286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87" t="s">
        <v>236</v>
      </c>
      <c r="AU565" s="287" t="s">
        <v>96</v>
      </c>
      <c r="AV565" s="14" t="s">
        <v>89</v>
      </c>
      <c r="AW565" s="14" t="s">
        <v>34</v>
      </c>
      <c r="AX565" s="14" t="s">
        <v>87</v>
      </c>
      <c r="AY565" s="287" t="s">
        <v>211</v>
      </c>
    </row>
    <row r="566" spans="1:51" s="14" customFormat="1" ht="12">
      <c r="A566" s="14"/>
      <c r="B566" s="277"/>
      <c r="C566" s="278"/>
      <c r="D566" s="268" t="s">
        <v>236</v>
      </c>
      <c r="E566" s="278"/>
      <c r="F566" s="280" t="s">
        <v>992</v>
      </c>
      <c r="G566" s="278"/>
      <c r="H566" s="281">
        <v>101.458</v>
      </c>
      <c r="I566" s="282"/>
      <c r="J566" s="278"/>
      <c r="K566" s="278"/>
      <c r="L566" s="283"/>
      <c r="M566" s="284"/>
      <c r="N566" s="285"/>
      <c r="O566" s="285"/>
      <c r="P566" s="285"/>
      <c r="Q566" s="285"/>
      <c r="R566" s="285"/>
      <c r="S566" s="285"/>
      <c r="T566" s="286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87" t="s">
        <v>236</v>
      </c>
      <c r="AU566" s="287" t="s">
        <v>96</v>
      </c>
      <c r="AV566" s="14" t="s">
        <v>89</v>
      </c>
      <c r="AW566" s="14" t="s">
        <v>4</v>
      </c>
      <c r="AX566" s="14" t="s">
        <v>87</v>
      </c>
      <c r="AY566" s="287" t="s">
        <v>211</v>
      </c>
    </row>
    <row r="567" spans="1:65" s="2" customFormat="1" ht="16.5" customHeight="1">
      <c r="A567" s="41"/>
      <c r="B567" s="42"/>
      <c r="C567" s="317" t="s">
        <v>993</v>
      </c>
      <c r="D567" s="317" t="s">
        <v>589</v>
      </c>
      <c r="E567" s="318" t="s">
        <v>994</v>
      </c>
      <c r="F567" s="319" t="s">
        <v>995</v>
      </c>
      <c r="G567" s="320" t="s">
        <v>307</v>
      </c>
      <c r="H567" s="321">
        <v>115.952</v>
      </c>
      <c r="I567" s="322"/>
      <c r="J567" s="323">
        <f>ROUND(I567*H567,2)</f>
        <v>0</v>
      </c>
      <c r="K567" s="324"/>
      <c r="L567" s="325"/>
      <c r="M567" s="326" t="s">
        <v>1</v>
      </c>
      <c r="N567" s="327" t="s">
        <v>46</v>
      </c>
      <c r="O567" s="94"/>
      <c r="P567" s="263">
        <f>O567*H567</f>
        <v>0</v>
      </c>
      <c r="Q567" s="263">
        <v>0.0003</v>
      </c>
      <c r="R567" s="263">
        <f>Q567*H567</f>
        <v>0.0347856</v>
      </c>
      <c r="S567" s="263">
        <v>0</v>
      </c>
      <c r="T567" s="264">
        <f>S567*H567</f>
        <v>0</v>
      </c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R567" s="265" t="s">
        <v>247</v>
      </c>
      <c r="AT567" s="265" t="s">
        <v>589</v>
      </c>
      <c r="AU567" s="265" t="s">
        <v>96</v>
      </c>
      <c r="AY567" s="18" t="s">
        <v>211</v>
      </c>
      <c r="BE567" s="155">
        <f>IF(N567="základní",J567,0)</f>
        <v>0</v>
      </c>
      <c r="BF567" s="155">
        <f>IF(N567="snížená",J567,0)</f>
        <v>0</v>
      </c>
      <c r="BG567" s="155">
        <f>IF(N567="zákl. přenesená",J567,0)</f>
        <v>0</v>
      </c>
      <c r="BH567" s="155">
        <f>IF(N567="sníž. přenesená",J567,0)</f>
        <v>0</v>
      </c>
      <c r="BI567" s="155">
        <f>IF(N567="nulová",J567,0)</f>
        <v>0</v>
      </c>
      <c r="BJ567" s="18" t="s">
        <v>87</v>
      </c>
      <c r="BK567" s="155">
        <f>ROUND(I567*H567,2)</f>
        <v>0</v>
      </c>
      <c r="BL567" s="18" t="s">
        <v>100</v>
      </c>
      <c r="BM567" s="265" t="s">
        <v>996</v>
      </c>
    </row>
    <row r="568" spans="1:51" s="13" customFormat="1" ht="12">
      <c r="A568" s="13"/>
      <c r="B568" s="266"/>
      <c r="C568" s="267"/>
      <c r="D568" s="268" t="s">
        <v>236</v>
      </c>
      <c r="E568" s="269" t="s">
        <v>1</v>
      </c>
      <c r="F568" s="270" t="s">
        <v>997</v>
      </c>
      <c r="G568" s="267"/>
      <c r="H568" s="269" t="s">
        <v>1</v>
      </c>
      <c r="I568" s="271"/>
      <c r="J568" s="267"/>
      <c r="K568" s="267"/>
      <c r="L568" s="272"/>
      <c r="M568" s="273"/>
      <c r="N568" s="274"/>
      <c r="O568" s="274"/>
      <c r="P568" s="274"/>
      <c r="Q568" s="274"/>
      <c r="R568" s="274"/>
      <c r="S568" s="274"/>
      <c r="T568" s="275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76" t="s">
        <v>236</v>
      </c>
      <c r="AU568" s="276" t="s">
        <v>96</v>
      </c>
      <c r="AV568" s="13" t="s">
        <v>87</v>
      </c>
      <c r="AW568" s="13" t="s">
        <v>34</v>
      </c>
      <c r="AX568" s="13" t="s">
        <v>81</v>
      </c>
      <c r="AY568" s="276" t="s">
        <v>211</v>
      </c>
    </row>
    <row r="569" spans="1:51" s="14" customFormat="1" ht="12">
      <c r="A569" s="14"/>
      <c r="B569" s="277"/>
      <c r="C569" s="278"/>
      <c r="D569" s="268" t="s">
        <v>236</v>
      </c>
      <c r="E569" s="279" t="s">
        <v>1</v>
      </c>
      <c r="F569" s="280" t="s">
        <v>321</v>
      </c>
      <c r="G569" s="278"/>
      <c r="H569" s="281">
        <v>144.94</v>
      </c>
      <c r="I569" s="282"/>
      <c r="J569" s="278"/>
      <c r="K569" s="278"/>
      <c r="L569" s="283"/>
      <c r="M569" s="284"/>
      <c r="N569" s="285"/>
      <c r="O569" s="285"/>
      <c r="P569" s="285"/>
      <c r="Q569" s="285"/>
      <c r="R569" s="285"/>
      <c r="S569" s="285"/>
      <c r="T569" s="286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87" t="s">
        <v>236</v>
      </c>
      <c r="AU569" s="287" t="s">
        <v>96</v>
      </c>
      <c r="AV569" s="14" t="s">
        <v>89</v>
      </c>
      <c r="AW569" s="14" t="s">
        <v>34</v>
      </c>
      <c r="AX569" s="14" t="s">
        <v>87</v>
      </c>
      <c r="AY569" s="287" t="s">
        <v>211</v>
      </c>
    </row>
    <row r="570" spans="1:51" s="14" customFormat="1" ht="12">
      <c r="A570" s="14"/>
      <c r="B570" s="277"/>
      <c r="C570" s="278"/>
      <c r="D570" s="268" t="s">
        <v>236</v>
      </c>
      <c r="E570" s="278"/>
      <c r="F570" s="280" t="s">
        <v>998</v>
      </c>
      <c r="G570" s="278"/>
      <c r="H570" s="281">
        <v>115.952</v>
      </c>
      <c r="I570" s="282"/>
      <c r="J570" s="278"/>
      <c r="K570" s="278"/>
      <c r="L570" s="283"/>
      <c r="M570" s="284"/>
      <c r="N570" s="285"/>
      <c r="O570" s="285"/>
      <c r="P570" s="285"/>
      <c r="Q570" s="285"/>
      <c r="R570" s="285"/>
      <c r="S570" s="285"/>
      <c r="T570" s="286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87" t="s">
        <v>236</v>
      </c>
      <c r="AU570" s="287" t="s">
        <v>96</v>
      </c>
      <c r="AV570" s="14" t="s">
        <v>89</v>
      </c>
      <c r="AW570" s="14" t="s">
        <v>4</v>
      </c>
      <c r="AX570" s="14" t="s">
        <v>87</v>
      </c>
      <c r="AY570" s="287" t="s">
        <v>211</v>
      </c>
    </row>
    <row r="571" spans="1:65" s="2" customFormat="1" ht="24.15" customHeight="1">
      <c r="A571" s="41"/>
      <c r="B571" s="42"/>
      <c r="C571" s="253" t="s">
        <v>999</v>
      </c>
      <c r="D571" s="253" t="s">
        <v>214</v>
      </c>
      <c r="E571" s="254" t="s">
        <v>1000</v>
      </c>
      <c r="F571" s="255" t="s">
        <v>1001</v>
      </c>
      <c r="G571" s="256" t="s">
        <v>307</v>
      </c>
      <c r="H571" s="257">
        <v>101.458</v>
      </c>
      <c r="I571" s="258"/>
      <c r="J571" s="259">
        <f>ROUND(I571*H571,2)</f>
        <v>0</v>
      </c>
      <c r="K571" s="260"/>
      <c r="L571" s="44"/>
      <c r="M571" s="261" t="s">
        <v>1</v>
      </c>
      <c r="N571" s="262" t="s">
        <v>46</v>
      </c>
      <c r="O571" s="94"/>
      <c r="P571" s="263">
        <f>O571*H571</f>
        <v>0</v>
      </c>
      <c r="Q571" s="263">
        <v>0</v>
      </c>
      <c r="R571" s="263">
        <f>Q571*H571</f>
        <v>0</v>
      </c>
      <c r="S571" s="263">
        <v>0</v>
      </c>
      <c r="T571" s="264">
        <f>S571*H571</f>
        <v>0</v>
      </c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R571" s="265" t="s">
        <v>100</v>
      </c>
      <c r="AT571" s="265" t="s">
        <v>214</v>
      </c>
      <c r="AU571" s="265" t="s">
        <v>96</v>
      </c>
      <c r="AY571" s="18" t="s">
        <v>211</v>
      </c>
      <c r="BE571" s="155">
        <f>IF(N571="základní",J571,0)</f>
        <v>0</v>
      </c>
      <c r="BF571" s="155">
        <f>IF(N571="snížená",J571,0)</f>
        <v>0</v>
      </c>
      <c r="BG571" s="155">
        <f>IF(N571="zákl. přenesená",J571,0)</f>
        <v>0</v>
      </c>
      <c r="BH571" s="155">
        <f>IF(N571="sníž. přenesená",J571,0)</f>
        <v>0</v>
      </c>
      <c r="BI571" s="155">
        <f>IF(N571="nulová",J571,0)</f>
        <v>0</v>
      </c>
      <c r="BJ571" s="18" t="s">
        <v>87</v>
      </c>
      <c r="BK571" s="155">
        <f>ROUND(I571*H571,2)</f>
        <v>0</v>
      </c>
      <c r="BL571" s="18" t="s">
        <v>100</v>
      </c>
      <c r="BM571" s="265" t="s">
        <v>1002</v>
      </c>
    </row>
    <row r="572" spans="1:51" s="13" customFormat="1" ht="12">
      <c r="A572" s="13"/>
      <c r="B572" s="266"/>
      <c r="C572" s="267"/>
      <c r="D572" s="268" t="s">
        <v>236</v>
      </c>
      <c r="E572" s="269" t="s">
        <v>1</v>
      </c>
      <c r="F572" s="270" t="s">
        <v>950</v>
      </c>
      <c r="G572" s="267"/>
      <c r="H572" s="269" t="s">
        <v>1</v>
      </c>
      <c r="I572" s="271"/>
      <c r="J572" s="267"/>
      <c r="K572" s="267"/>
      <c r="L572" s="272"/>
      <c r="M572" s="273"/>
      <c r="N572" s="274"/>
      <c r="O572" s="274"/>
      <c r="P572" s="274"/>
      <c r="Q572" s="274"/>
      <c r="R572" s="274"/>
      <c r="S572" s="274"/>
      <c r="T572" s="275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76" t="s">
        <v>236</v>
      </c>
      <c r="AU572" s="276" t="s">
        <v>96</v>
      </c>
      <c r="AV572" s="13" t="s">
        <v>87</v>
      </c>
      <c r="AW572" s="13" t="s">
        <v>34</v>
      </c>
      <c r="AX572" s="13" t="s">
        <v>81</v>
      </c>
      <c r="AY572" s="276" t="s">
        <v>211</v>
      </c>
    </row>
    <row r="573" spans="1:51" s="14" customFormat="1" ht="12">
      <c r="A573" s="14"/>
      <c r="B573" s="277"/>
      <c r="C573" s="278"/>
      <c r="D573" s="268" t="s">
        <v>236</v>
      </c>
      <c r="E573" s="279" t="s">
        <v>1</v>
      </c>
      <c r="F573" s="280" t="s">
        <v>321</v>
      </c>
      <c r="G573" s="278"/>
      <c r="H573" s="281">
        <v>144.94</v>
      </c>
      <c r="I573" s="282"/>
      <c r="J573" s="278"/>
      <c r="K573" s="278"/>
      <c r="L573" s="283"/>
      <c r="M573" s="284"/>
      <c r="N573" s="285"/>
      <c r="O573" s="285"/>
      <c r="P573" s="285"/>
      <c r="Q573" s="285"/>
      <c r="R573" s="285"/>
      <c r="S573" s="285"/>
      <c r="T573" s="286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87" t="s">
        <v>236</v>
      </c>
      <c r="AU573" s="287" t="s">
        <v>96</v>
      </c>
      <c r="AV573" s="14" t="s">
        <v>89</v>
      </c>
      <c r="AW573" s="14" t="s">
        <v>34</v>
      </c>
      <c r="AX573" s="14" t="s">
        <v>87</v>
      </c>
      <c r="AY573" s="287" t="s">
        <v>211</v>
      </c>
    </row>
    <row r="574" spans="1:51" s="14" customFormat="1" ht="12">
      <c r="A574" s="14"/>
      <c r="B574" s="277"/>
      <c r="C574" s="278"/>
      <c r="D574" s="268" t="s">
        <v>236</v>
      </c>
      <c r="E574" s="278"/>
      <c r="F574" s="280" t="s">
        <v>992</v>
      </c>
      <c r="G574" s="278"/>
      <c r="H574" s="281">
        <v>101.458</v>
      </c>
      <c r="I574" s="282"/>
      <c r="J574" s="278"/>
      <c r="K574" s="278"/>
      <c r="L574" s="283"/>
      <c r="M574" s="284"/>
      <c r="N574" s="285"/>
      <c r="O574" s="285"/>
      <c r="P574" s="285"/>
      <c r="Q574" s="285"/>
      <c r="R574" s="285"/>
      <c r="S574" s="285"/>
      <c r="T574" s="286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87" t="s">
        <v>236</v>
      </c>
      <c r="AU574" s="287" t="s">
        <v>96</v>
      </c>
      <c r="AV574" s="14" t="s">
        <v>89</v>
      </c>
      <c r="AW574" s="14" t="s">
        <v>4</v>
      </c>
      <c r="AX574" s="14" t="s">
        <v>87</v>
      </c>
      <c r="AY574" s="287" t="s">
        <v>211</v>
      </c>
    </row>
    <row r="575" spans="1:65" s="2" customFormat="1" ht="24.15" customHeight="1">
      <c r="A575" s="41"/>
      <c r="B575" s="42"/>
      <c r="C575" s="317" t="s">
        <v>1003</v>
      </c>
      <c r="D575" s="317" t="s">
        <v>589</v>
      </c>
      <c r="E575" s="318" t="s">
        <v>1004</v>
      </c>
      <c r="F575" s="319" t="s">
        <v>1005</v>
      </c>
      <c r="G575" s="320" t="s">
        <v>307</v>
      </c>
      <c r="H575" s="321">
        <v>101.458</v>
      </c>
      <c r="I575" s="322"/>
      <c r="J575" s="323">
        <f>ROUND(I575*H575,2)</f>
        <v>0</v>
      </c>
      <c r="K575" s="324"/>
      <c r="L575" s="325"/>
      <c r="M575" s="326" t="s">
        <v>1</v>
      </c>
      <c r="N575" s="327" t="s">
        <v>46</v>
      </c>
      <c r="O575" s="94"/>
      <c r="P575" s="263">
        <f>O575*H575</f>
        <v>0</v>
      </c>
      <c r="Q575" s="263">
        <v>0.0002</v>
      </c>
      <c r="R575" s="263">
        <f>Q575*H575</f>
        <v>0.0202916</v>
      </c>
      <c r="S575" s="263">
        <v>0</v>
      </c>
      <c r="T575" s="264">
        <f>S575*H575</f>
        <v>0</v>
      </c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R575" s="265" t="s">
        <v>247</v>
      </c>
      <c r="AT575" s="265" t="s">
        <v>589</v>
      </c>
      <c r="AU575" s="265" t="s">
        <v>96</v>
      </c>
      <c r="AY575" s="18" t="s">
        <v>211</v>
      </c>
      <c r="BE575" s="155">
        <f>IF(N575="základní",J575,0)</f>
        <v>0</v>
      </c>
      <c r="BF575" s="155">
        <f>IF(N575="snížená",J575,0)</f>
        <v>0</v>
      </c>
      <c r="BG575" s="155">
        <f>IF(N575="zákl. přenesená",J575,0)</f>
        <v>0</v>
      </c>
      <c r="BH575" s="155">
        <f>IF(N575="sníž. přenesená",J575,0)</f>
        <v>0</v>
      </c>
      <c r="BI575" s="155">
        <f>IF(N575="nulová",J575,0)</f>
        <v>0</v>
      </c>
      <c r="BJ575" s="18" t="s">
        <v>87</v>
      </c>
      <c r="BK575" s="155">
        <f>ROUND(I575*H575,2)</f>
        <v>0</v>
      </c>
      <c r="BL575" s="18" t="s">
        <v>100</v>
      </c>
      <c r="BM575" s="265" t="s">
        <v>1006</v>
      </c>
    </row>
    <row r="576" spans="1:51" s="14" customFormat="1" ht="12">
      <c r="A576" s="14"/>
      <c r="B576" s="277"/>
      <c r="C576" s="278"/>
      <c r="D576" s="268" t="s">
        <v>236</v>
      </c>
      <c r="E576" s="279" t="s">
        <v>1</v>
      </c>
      <c r="F576" s="280" t="s">
        <v>321</v>
      </c>
      <c r="G576" s="278"/>
      <c r="H576" s="281">
        <v>144.94</v>
      </c>
      <c r="I576" s="282"/>
      <c r="J576" s="278"/>
      <c r="K576" s="278"/>
      <c r="L576" s="283"/>
      <c r="M576" s="284"/>
      <c r="N576" s="285"/>
      <c r="O576" s="285"/>
      <c r="P576" s="285"/>
      <c r="Q576" s="285"/>
      <c r="R576" s="285"/>
      <c r="S576" s="285"/>
      <c r="T576" s="286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87" t="s">
        <v>236</v>
      </c>
      <c r="AU576" s="287" t="s">
        <v>96</v>
      </c>
      <c r="AV576" s="14" t="s">
        <v>89</v>
      </c>
      <c r="AW576" s="14" t="s">
        <v>34</v>
      </c>
      <c r="AX576" s="14" t="s">
        <v>87</v>
      </c>
      <c r="AY576" s="287" t="s">
        <v>211</v>
      </c>
    </row>
    <row r="577" spans="1:51" s="14" customFormat="1" ht="12">
      <c r="A577" s="14"/>
      <c r="B577" s="277"/>
      <c r="C577" s="278"/>
      <c r="D577" s="268" t="s">
        <v>236</v>
      </c>
      <c r="E577" s="278"/>
      <c r="F577" s="280" t="s">
        <v>992</v>
      </c>
      <c r="G577" s="278"/>
      <c r="H577" s="281">
        <v>101.458</v>
      </c>
      <c r="I577" s="282"/>
      <c r="J577" s="278"/>
      <c r="K577" s="278"/>
      <c r="L577" s="283"/>
      <c r="M577" s="284"/>
      <c r="N577" s="285"/>
      <c r="O577" s="285"/>
      <c r="P577" s="285"/>
      <c r="Q577" s="285"/>
      <c r="R577" s="285"/>
      <c r="S577" s="285"/>
      <c r="T577" s="286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87" t="s">
        <v>236</v>
      </c>
      <c r="AU577" s="287" t="s">
        <v>96</v>
      </c>
      <c r="AV577" s="14" t="s">
        <v>89</v>
      </c>
      <c r="AW577" s="14" t="s">
        <v>4</v>
      </c>
      <c r="AX577" s="14" t="s">
        <v>87</v>
      </c>
      <c r="AY577" s="287" t="s">
        <v>211</v>
      </c>
    </row>
    <row r="578" spans="1:63" s="12" customFormat="1" ht="20.85" customHeight="1">
      <c r="A578" s="12"/>
      <c r="B578" s="237"/>
      <c r="C578" s="238"/>
      <c r="D578" s="239" t="s">
        <v>80</v>
      </c>
      <c r="E578" s="251" t="s">
        <v>826</v>
      </c>
      <c r="F578" s="251" t="s">
        <v>1007</v>
      </c>
      <c r="G578" s="238"/>
      <c r="H578" s="238"/>
      <c r="I578" s="241"/>
      <c r="J578" s="252">
        <f>BK578</f>
        <v>0</v>
      </c>
      <c r="K578" s="238"/>
      <c r="L578" s="243"/>
      <c r="M578" s="244"/>
      <c r="N578" s="245"/>
      <c r="O578" s="245"/>
      <c r="P578" s="246">
        <f>SUM(P579:P605)</f>
        <v>0</v>
      </c>
      <c r="Q578" s="245"/>
      <c r="R578" s="246">
        <f>SUM(R579:R605)</f>
        <v>34.94281488</v>
      </c>
      <c r="S578" s="245"/>
      <c r="T578" s="247">
        <f>SUM(T579:T605)</f>
        <v>0</v>
      </c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R578" s="248" t="s">
        <v>87</v>
      </c>
      <c r="AT578" s="249" t="s">
        <v>80</v>
      </c>
      <c r="AU578" s="249" t="s">
        <v>89</v>
      </c>
      <c r="AY578" s="248" t="s">
        <v>211</v>
      </c>
      <c r="BK578" s="250">
        <f>SUM(BK579:BK605)</f>
        <v>0</v>
      </c>
    </row>
    <row r="579" spans="1:65" s="2" customFormat="1" ht="24.15" customHeight="1">
      <c r="A579" s="41"/>
      <c r="B579" s="42"/>
      <c r="C579" s="253" t="s">
        <v>1008</v>
      </c>
      <c r="D579" s="253" t="s">
        <v>214</v>
      </c>
      <c r="E579" s="254" t="s">
        <v>1009</v>
      </c>
      <c r="F579" s="255" t="s">
        <v>1010</v>
      </c>
      <c r="G579" s="256" t="s">
        <v>269</v>
      </c>
      <c r="H579" s="257">
        <v>840.692</v>
      </c>
      <c r="I579" s="258"/>
      <c r="J579" s="259">
        <f>ROUND(I579*H579,2)</f>
        <v>0</v>
      </c>
      <c r="K579" s="260"/>
      <c r="L579" s="44"/>
      <c r="M579" s="261" t="s">
        <v>1</v>
      </c>
      <c r="N579" s="262" t="s">
        <v>46</v>
      </c>
      <c r="O579" s="94"/>
      <c r="P579" s="263">
        <f>O579*H579</f>
        <v>0</v>
      </c>
      <c r="Q579" s="263">
        <v>0.01128</v>
      </c>
      <c r="R579" s="263">
        <f>Q579*H579</f>
        <v>9.48300576</v>
      </c>
      <c r="S579" s="263">
        <v>0</v>
      </c>
      <c r="T579" s="264">
        <f>S579*H579</f>
        <v>0</v>
      </c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R579" s="265" t="s">
        <v>100</v>
      </c>
      <c r="AT579" s="265" t="s">
        <v>214</v>
      </c>
      <c r="AU579" s="265" t="s">
        <v>96</v>
      </c>
      <c r="AY579" s="18" t="s">
        <v>211</v>
      </c>
      <c r="BE579" s="155">
        <f>IF(N579="základní",J579,0)</f>
        <v>0</v>
      </c>
      <c r="BF579" s="155">
        <f>IF(N579="snížená",J579,0)</f>
        <v>0</v>
      </c>
      <c r="BG579" s="155">
        <f>IF(N579="zákl. přenesená",J579,0)</f>
        <v>0</v>
      </c>
      <c r="BH579" s="155">
        <f>IF(N579="sníž. přenesená",J579,0)</f>
        <v>0</v>
      </c>
      <c r="BI579" s="155">
        <f>IF(N579="nulová",J579,0)</f>
        <v>0</v>
      </c>
      <c r="BJ579" s="18" t="s">
        <v>87</v>
      </c>
      <c r="BK579" s="155">
        <f>ROUND(I579*H579,2)</f>
        <v>0</v>
      </c>
      <c r="BL579" s="18" t="s">
        <v>100</v>
      </c>
      <c r="BM579" s="265" t="s">
        <v>1011</v>
      </c>
    </row>
    <row r="580" spans="1:51" s="13" customFormat="1" ht="12">
      <c r="A580" s="13"/>
      <c r="B580" s="266"/>
      <c r="C580" s="267"/>
      <c r="D580" s="268" t="s">
        <v>236</v>
      </c>
      <c r="E580" s="269" t="s">
        <v>1</v>
      </c>
      <c r="F580" s="270" t="s">
        <v>1012</v>
      </c>
      <c r="G580" s="267"/>
      <c r="H580" s="269" t="s">
        <v>1</v>
      </c>
      <c r="I580" s="271"/>
      <c r="J580" s="267"/>
      <c r="K580" s="267"/>
      <c r="L580" s="272"/>
      <c r="M580" s="273"/>
      <c r="N580" s="274"/>
      <c r="O580" s="274"/>
      <c r="P580" s="274"/>
      <c r="Q580" s="274"/>
      <c r="R580" s="274"/>
      <c r="S580" s="274"/>
      <c r="T580" s="275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76" t="s">
        <v>236</v>
      </c>
      <c r="AU580" s="276" t="s">
        <v>96</v>
      </c>
      <c r="AV580" s="13" t="s">
        <v>87</v>
      </c>
      <c r="AW580" s="13" t="s">
        <v>34</v>
      </c>
      <c r="AX580" s="13" t="s">
        <v>81</v>
      </c>
      <c r="AY580" s="276" t="s">
        <v>211</v>
      </c>
    </row>
    <row r="581" spans="1:51" s="13" customFormat="1" ht="12">
      <c r="A581" s="13"/>
      <c r="B581" s="266"/>
      <c r="C581" s="267"/>
      <c r="D581" s="268" t="s">
        <v>236</v>
      </c>
      <c r="E581" s="269" t="s">
        <v>1</v>
      </c>
      <c r="F581" s="270" t="s">
        <v>1013</v>
      </c>
      <c r="G581" s="267"/>
      <c r="H581" s="269" t="s">
        <v>1</v>
      </c>
      <c r="I581" s="271"/>
      <c r="J581" s="267"/>
      <c r="K581" s="267"/>
      <c r="L581" s="272"/>
      <c r="M581" s="273"/>
      <c r="N581" s="274"/>
      <c r="O581" s="274"/>
      <c r="P581" s="274"/>
      <c r="Q581" s="274"/>
      <c r="R581" s="274"/>
      <c r="S581" s="274"/>
      <c r="T581" s="275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76" t="s">
        <v>236</v>
      </c>
      <c r="AU581" s="276" t="s">
        <v>96</v>
      </c>
      <c r="AV581" s="13" t="s">
        <v>87</v>
      </c>
      <c r="AW581" s="13" t="s">
        <v>34</v>
      </c>
      <c r="AX581" s="13" t="s">
        <v>81</v>
      </c>
      <c r="AY581" s="276" t="s">
        <v>211</v>
      </c>
    </row>
    <row r="582" spans="1:51" s="13" customFormat="1" ht="12">
      <c r="A582" s="13"/>
      <c r="B582" s="266"/>
      <c r="C582" s="267"/>
      <c r="D582" s="268" t="s">
        <v>236</v>
      </c>
      <c r="E582" s="269" t="s">
        <v>1</v>
      </c>
      <c r="F582" s="270" t="s">
        <v>1014</v>
      </c>
      <c r="G582" s="267"/>
      <c r="H582" s="269" t="s">
        <v>1</v>
      </c>
      <c r="I582" s="271"/>
      <c r="J582" s="267"/>
      <c r="K582" s="267"/>
      <c r="L582" s="272"/>
      <c r="M582" s="273"/>
      <c r="N582" s="274"/>
      <c r="O582" s="274"/>
      <c r="P582" s="274"/>
      <c r="Q582" s="274"/>
      <c r="R582" s="274"/>
      <c r="S582" s="274"/>
      <c r="T582" s="275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76" t="s">
        <v>236</v>
      </c>
      <c r="AU582" s="276" t="s">
        <v>96</v>
      </c>
      <c r="AV582" s="13" t="s">
        <v>87</v>
      </c>
      <c r="AW582" s="13" t="s">
        <v>34</v>
      </c>
      <c r="AX582" s="13" t="s">
        <v>81</v>
      </c>
      <c r="AY582" s="276" t="s">
        <v>211</v>
      </c>
    </row>
    <row r="583" spans="1:51" s="14" customFormat="1" ht="12">
      <c r="A583" s="14"/>
      <c r="B583" s="277"/>
      <c r="C583" s="278"/>
      <c r="D583" s="268" t="s">
        <v>236</v>
      </c>
      <c r="E583" s="279" t="s">
        <v>1</v>
      </c>
      <c r="F583" s="280" t="s">
        <v>1015</v>
      </c>
      <c r="G583" s="278"/>
      <c r="H583" s="281">
        <v>840.692</v>
      </c>
      <c r="I583" s="282"/>
      <c r="J583" s="278"/>
      <c r="K583" s="278"/>
      <c r="L583" s="283"/>
      <c r="M583" s="284"/>
      <c r="N583" s="285"/>
      <c r="O583" s="285"/>
      <c r="P583" s="285"/>
      <c r="Q583" s="285"/>
      <c r="R583" s="285"/>
      <c r="S583" s="285"/>
      <c r="T583" s="286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87" t="s">
        <v>236</v>
      </c>
      <c r="AU583" s="287" t="s">
        <v>96</v>
      </c>
      <c r="AV583" s="14" t="s">
        <v>89</v>
      </c>
      <c r="AW583" s="14" t="s">
        <v>34</v>
      </c>
      <c r="AX583" s="14" t="s">
        <v>87</v>
      </c>
      <c r="AY583" s="287" t="s">
        <v>211</v>
      </c>
    </row>
    <row r="584" spans="1:65" s="2" customFormat="1" ht="24.15" customHeight="1">
      <c r="A584" s="41"/>
      <c r="B584" s="42"/>
      <c r="C584" s="317" t="s">
        <v>1016</v>
      </c>
      <c r="D584" s="317" t="s">
        <v>589</v>
      </c>
      <c r="E584" s="318" t="s">
        <v>1017</v>
      </c>
      <c r="F584" s="319" t="s">
        <v>1018</v>
      </c>
      <c r="G584" s="320" t="s">
        <v>702</v>
      </c>
      <c r="H584" s="321">
        <v>4014.038</v>
      </c>
      <c r="I584" s="322"/>
      <c r="J584" s="323">
        <f>ROUND(I584*H584,2)</f>
        <v>0</v>
      </c>
      <c r="K584" s="324"/>
      <c r="L584" s="325"/>
      <c r="M584" s="326" t="s">
        <v>1</v>
      </c>
      <c r="N584" s="327" t="s">
        <v>46</v>
      </c>
      <c r="O584" s="94"/>
      <c r="P584" s="263">
        <f>O584*H584</f>
        <v>0</v>
      </c>
      <c r="Q584" s="263">
        <v>0.0019</v>
      </c>
      <c r="R584" s="263">
        <f>Q584*H584</f>
        <v>7.6266722</v>
      </c>
      <c r="S584" s="263">
        <v>0</v>
      </c>
      <c r="T584" s="264">
        <f>S584*H584</f>
        <v>0</v>
      </c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R584" s="265" t="s">
        <v>247</v>
      </c>
      <c r="AT584" s="265" t="s">
        <v>589</v>
      </c>
      <c r="AU584" s="265" t="s">
        <v>96</v>
      </c>
      <c r="AY584" s="18" t="s">
        <v>211</v>
      </c>
      <c r="BE584" s="155">
        <f>IF(N584="základní",J584,0)</f>
        <v>0</v>
      </c>
      <c r="BF584" s="155">
        <f>IF(N584="snížená",J584,0)</f>
        <v>0</v>
      </c>
      <c r="BG584" s="155">
        <f>IF(N584="zákl. přenesená",J584,0)</f>
        <v>0</v>
      </c>
      <c r="BH584" s="155">
        <f>IF(N584="sníž. přenesená",J584,0)</f>
        <v>0</v>
      </c>
      <c r="BI584" s="155">
        <f>IF(N584="nulová",J584,0)</f>
        <v>0</v>
      </c>
      <c r="BJ584" s="18" t="s">
        <v>87</v>
      </c>
      <c r="BK584" s="155">
        <f>ROUND(I584*H584,2)</f>
        <v>0</v>
      </c>
      <c r="BL584" s="18" t="s">
        <v>100</v>
      </c>
      <c r="BM584" s="265" t="s">
        <v>1019</v>
      </c>
    </row>
    <row r="585" spans="1:51" s="14" customFormat="1" ht="12">
      <c r="A585" s="14"/>
      <c r="B585" s="277"/>
      <c r="C585" s="278"/>
      <c r="D585" s="268" t="s">
        <v>236</v>
      </c>
      <c r="E585" s="279" t="s">
        <v>1</v>
      </c>
      <c r="F585" s="280" t="s">
        <v>1020</v>
      </c>
      <c r="G585" s="278"/>
      <c r="H585" s="281">
        <v>3211.23</v>
      </c>
      <c r="I585" s="282"/>
      <c r="J585" s="278"/>
      <c r="K585" s="278"/>
      <c r="L585" s="283"/>
      <c r="M585" s="284"/>
      <c r="N585" s="285"/>
      <c r="O585" s="285"/>
      <c r="P585" s="285"/>
      <c r="Q585" s="285"/>
      <c r="R585" s="285"/>
      <c r="S585" s="285"/>
      <c r="T585" s="286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87" t="s">
        <v>236</v>
      </c>
      <c r="AU585" s="287" t="s">
        <v>96</v>
      </c>
      <c r="AV585" s="14" t="s">
        <v>89</v>
      </c>
      <c r="AW585" s="14" t="s">
        <v>34</v>
      </c>
      <c r="AX585" s="14" t="s">
        <v>87</v>
      </c>
      <c r="AY585" s="287" t="s">
        <v>211</v>
      </c>
    </row>
    <row r="586" spans="1:51" s="14" customFormat="1" ht="12">
      <c r="A586" s="14"/>
      <c r="B586" s="277"/>
      <c r="C586" s="278"/>
      <c r="D586" s="268" t="s">
        <v>236</v>
      </c>
      <c r="E586" s="278"/>
      <c r="F586" s="280" t="s">
        <v>1021</v>
      </c>
      <c r="G586" s="278"/>
      <c r="H586" s="281">
        <v>4014.038</v>
      </c>
      <c r="I586" s="282"/>
      <c r="J586" s="278"/>
      <c r="K586" s="278"/>
      <c r="L586" s="283"/>
      <c r="M586" s="284"/>
      <c r="N586" s="285"/>
      <c r="O586" s="285"/>
      <c r="P586" s="285"/>
      <c r="Q586" s="285"/>
      <c r="R586" s="285"/>
      <c r="S586" s="285"/>
      <c r="T586" s="286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87" t="s">
        <v>236</v>
      </c>
      <c r="AU586" s="287" t="s">
        <v>96</v>
      </c>
      <c r="AV586" s="14" t="s">
        <v>89</v>
      </c>
      <c r="AW586" s="14" t="s">
        <v>4</v>
      </c>
      <c r="AX586" s="14" t="s">
        <v>87</v>
      </c>
      <c r="AY586" s="287" t="s">
        <v>211</v>
      </c>
    </row>
    <row r="587" spans="1:65" s="2" customFormat="1" ht="16.5" customHeight="1">
      <c r="A587" s="41"/>
      <c r="B587" s="42"/>
      <c r="C587" s="317" t="s">
        <v>1022</v>
      </c>
      <c r="D587" s="317" t="s">
        <v>589</v>
      </c>
      <c r="E587" s="318" t="s">
        <v>1023</v>
      </c>
      <c r="F587" s="319" t="s">
        <v>1024</v>
      </c>
      <c r="G587" s="320" t="s">
        <v>269</v>
      </c>
      <c r="H587" s="321">
        <v>182.648</v>
      </c>
      <c r="I587" s="322"/>
      <c r="J587" s="323">
        <f>ROUND(I587*H587,2)</f>
        <v>0</v>
      </c>
      <c r="K587" s="324"/>
      <c r="L587" s="325"/>
      <c r="M587" s="326" t="s">
        <v>1</v>
      </c>
      <c r="N587" s="327" t="s">
        <v>46</v>
      </c>
      <c r="O587" s="94"/>
      <c r="P587" s="263">
        <f>O587*H587</f>
        <v>0</v>
      </c>
      <c r="Q587" s="263">
        <v>0.0246</v>
      </c>
      <c r="R587" s="263">
        <f>Q587*H587</f>
        <v>4.4931408</v>
      </c>
      <c r="S587" s="263">
        <v>0</v>
      </c>
      <c r="T587" s="264">
        <f>S587*H587</f>
        <v>0</v>
      </c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R587" s="265" t="s">
        <v>247</v>
      </c>
      <c r="AT587" s="265" t="s">
        <v>589</v>
      </c>
      <c r="AU587" s="265" t="s">
        <v>96</v>
      </c>
      <c r="AY587" s="18" t="s">
        <v>211</v>
      </c>
      <c r="BE587" s="155">
        <f>IF(N587="základní",J587,0)</f>
        <v>0</v>
      </c>
      <c r="BF587" s="155">
        <f>IF(N587="snížená",J587,0)</f>
        <v>0</v>
      </c>
      <c r="BG587" s="155">
        <f>IF(N587="zákl. přenesená",J587,0)</f>
        <v>0</v>
      </c>
      <c r="BH587" s="155">
        <f>IF(N587="sníž. přenesená",J587,0)</f>
        <v>0</v>
      </c>
      <c r="BI587" s="155">
        <f>IF(N587="nulová",J587,0)</f>
        <v>0</v>
      </c>
      <c r="BJ587" s="18" t="s">
        <v>87</v>
      </c>
      <c r="BK587" s="155">
        <f>ROUND(I587*H587,2)</f>
        <v>0</v>
      </c>
      <c r="BL587" s="18" t="s">
        <v>100</v>
      </c>
      <c r="BM587" s="265" t="s">
        <v>1025</v>
      </c>
    </row>
    <row r="588" spans="1:51" s="14" customFormat="1" ht="12">
      <c r="A588" s="14"/>
      <c r="B588" s="277"/>
      <c r="C588" s="278"/>
      <c r="D588" s="268" t="s">
        <v>236</v>
      </c>
      <c r="E588" s="279" t="s">
        <v>1</v>
      </c>
      <c r="F588" s="280" t="s">
        <v>1026</v>
      </c>
      <c r="G588" s="278"/>
      <c r="H588" s="281">
        <v>52.885</v>
      </c>
      <c r="I588" s="282"/>
      <c r="J588" s="278"/>
      <c r="K588" s="278"/>
      <c r="L588" s="283"/>
      <c r="M588" s="284"/>
      <c r="N588" s="285"/>
      <c r="O588" s="285"/>
      <c r="P588" s="285"/>
      <c r="Q588" s="285"/>
      <c r="R588" s="285"/>
      <c r="S588" s="285"/>
      <c r="T588" s="286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87" t="s">
        <v>236</v>
      </c>
      <c r="AU588" s="287" t="s">
        <v>96</v>
      </c>
      <c r="AV588" s="14" t="s">
        <v>89</v>
      </c>
      <c r="AW588" s="14" t="s">
        <v>34</v>
      </c>
      <c r="AX588" s="14" t="s">
        <v>81</v>
      </c>
      <c r="AY588" s="287" t="s">
        <v>211</v>
      </c>
    </row>
    <row r="589" spans="1:51" s="16" customFormat="1" ht="12">
      <c r="A589" s="16"/>
      <c r="B589" s="306"/>
      <c r="C589" s="307"/>
      <c r="D589" s="268" t="s">
        <v>236</v>
      </c>
      <c r="E589" s="308" t="s">
        <v>1</v>
      </c>
      <c r="F589" s="309" t="s">
        <v>511</v>
      </c>
      <c r="G589" s="307"/>
      <c r="H589" s="310">
        <v>52.885</v>
      </c>
      <c r="I589" s="311"/>
      <c r="J589" s="307"/>
      <c r="K589" s="307"/>
      <c r="L589" s="312"/>
      <c r="M589" s="313"/>
      <c r="N589" s="314"/>
      <c r="O589" s="314"/>
      <c r="P589" s="314"/>
      <c r="Q589" s="314"/>
      <c r="R589" s="314"/>
      <c r="S589" s="314"/>
      <c r="T589" s="315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T589" s="316" t="s">
        <v>236</v>
      </c>
      <c r="AU589" s="316" t="s">
        <v>96</v>
      </c>
      <c r="AV589" s="16" t="s">
        <v>96</v>
      </c>
      <c r="AW589" s="16" t="s">
        <v>34</v>
      </c>
      <c r="AX589" s="16" t="s">
        <v>81</v>
      </c>
      <c r="AY589" s="316" t="s">
        <v>211</v>
      </c>
    </row>
    <row r="590" spans="1:51" s="14" customFormat="1" ht="12">
      <c r="A590" s="14"/>
      <c r="B590" s="277"/>
      <c r="C590" s="278"/>
      <c r="D590" s="268" t="s">
        <v>236</v>
      </c>
      <c r="E590" s="279" t="s">
        <v>1</v>
      </c>
      <c r="F590" s="280" t="s">
        <v>1027</v>
      </c>
      <c r="G590" s="278"/>
      <c r="H590" s="281">
        <v>75.722</v>
      </c>
      <c r="I590" s="282"/>
      <c r="J590" s="278"/>
      <c r="K590" s="278"/>
      <c r="L590" s="283"/>
      <c r="M590" s="284"/>
      <c r="N590" s="285"/>
      <c r="O590" s="285"/>
      <c r="P590" s="285"/>
      <c r="Q590" s="285"/>
      <c r="R590" s="285"/>
      <c r="S590" s="285"/>
      <c r="T590" s="286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87" t="s">
        <v>236</v>
      </c>
      <c r="AU590" s="287" t="s">
        <v>96</v>
      </c>
      <c r="AV590" s="14" t="s">
        <v>89</v>
      </c>
      <c r="AW590" s="14" t="s">
        <v>34</v>
      </c>
      <c r="AX590" s="14" t="s">
        <v>81</v>
      </c>
      <c r="AY590" s="287" t="s">
        <v>211</v>
      </c>
    </row>
    <row r="591" spans="1:51" s="14" customFormat="1" ht="12">
      <c r="A591" s="14"/>
      <c r="B591" s="277"/>
      <c r="C591" s="278"/>
      <c r="D591" s="268" t="s">
        <v>236</v>
      </c>
      <c r="E591" s="279" t="s">
        <v>1</v>
      </c>
      <c r="F591" s="280" t="s">
        <v>1028</v>
      </c>
      <c r="G591" s="278"/>
      <c r="H591" s="281">
        <v>7.031</v>
      </c>
      <c r="I591" s="282"/>
      <c r="J591" s="278"/>
      <c r="K591" s="278"/>
      <c r="L591" s="283"/>
      <c r="M591" s="284"/>
      <c r="N591" s="285"/>
      <c r="O591" s="285"/>
      <c r="P591" s="285"/>
      <c r="Q591" s="285"/>
      <c r="R591" s="285"/>
      <c r="S591" s="285"/>
      <c r="T591" s="286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87" t="s">
        <v>236</v>
      </c>
      <c r="AU591" s="287" t="s">
        <v>96</v>
      </c>
      <c r="AV591" s="14" t="s">
        <v>89</v>
      </c>
      <c r="AW591" s="14" t="s">
        <v>34</v>
      </c>
      <c r="AX591" s="14" t="s">
        <v>81</v>
      </c>
      <c r="AY591" s="287" t="s">
        <v>211</v>
      </c>
    </row>
    <row r="592" spans="1:51" s="14" customFormat="1" ht="12">
      <c r="A592" s="14"/>
      <c r="B592" s="277"/>
      <c r="C592" s="278"/>
      <c r="D592" s="268" t="s">
        <v>236</v>
      </c>
      <c r="E592" s="279" t="s">
        <v>1</v>
      </c>
      <c r="F592" s="280" t="s">
        <v>1029</v>
      </c>
      <c r="G592" s="278"/>
      <c r="H592" s="281">
        <v>10.48</v>
      </c>
      <c r="I592" s="282"/>
      <c r="J592" s="278"/>
      <c r="K592" s="278"/>
      <c r="L592" s="283"/>
      <c r="M592" s="284"/>
      <c r="N592" s="285"/>
      <c r="O592" s="285"/>
      <c r="P592" s="285"/>
      <c r="Q592" s="285"/>
      <c r="R592" s="285"/>
      <c r="S592" s="285"/>
      <c r="T592" s="286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87" t="s">
        <v>236</v>
      </c>
      <c r="AU592" s="287" t="s">
        <v>96</v>
      </c>
      <c r="AV592" s="14" t="s">
        <v>89</v>
      </c>
      <c r="AW592" s="14" t="s">
        <v>34</v>
      </c>
      <c r="AX592" s="14" t="s">
        <v>81</v>
      </c>
      <c r="AY592" s="287" t="s">
        <v>211</v>
      </c>
    </row>
    <row r="593" spans="1:51" s="16" customFormat="1" ht="12">
      <c r="A593" s="16"/>
      <c r="B593" s="306"/>
      <c r="C593" s="307"/>
      <c r="D593" s="268" t="s">
        <v>236</v>
      </c>
      <c r="E593" s="308" t="s">
        <v>357</v>
      </c>
      <c r="F593" s="309" t="s">
        <v>511</v>
      </c>
      <c r="G593" s="307"/>
      <c r="H593" s="310">
        <v>93.233</v>
      </c>
      <c r="I593" s="311"/>
      <c r="J593" s="307"/>
      <c r="K593" s="307"/>
      <c r="L593" s="312"/>
      <c r="M593" s="313"/>
      <c r="N593" s="314"/>
      <c r="O593" s="314"/>
      <c r="P593" s="314"/>
      <c r="Q593" s="314"/>
      <c r="R593" s="314"/>
      <c r="S593" s="314"/>
      <c r="T593" s="315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T593" s="316" t="s">
        <v>236</v>
      </c>
      <c r="AU593" s="316" t="s">
        <v>96</v>
      </c>
      <c r="AV593" s="16" t="s">
        <v>96</v>
      </c>
      <c r="AW593" s="16" t="s">
        <v>34</v>
      </c>
      <c r="AX593" s="16" t="s">
        <v>81</v>
      </c>
      <c r="AY593" s="316" t="s">
        <v>211</v>
      </c>
    </row>
    <row r="594" spans="1:51" s="15" customFormat="1" ht="12">
      <c r="A594" s="15"/>
      <c r="B594" s="295"/>
      <c r="C594" s="296"/>
      <c r="D594" s="268" t="s">
        <v>236</v>
      </c>
      <c r="E594" s="297" t="s">
        <v>1</v>
      </c>
      <c r="F594" s="298" t="s">
        <v>438</v>
      </c>
      <c r="G594" s="296"/>
      <c r="H594" s="299">
        <v>146.118</v>
      </c>
      <c r="I594" s="300"/>
      <c r="J594" s="296"/>
      <c r="K594" s="296"/>
      <c r="L594" s="301"/>
      <c r="M594" s="302"/>
      <c r="N594" s="303"/>
      <c r="O594" s="303"/>
      <c r="P594" s="303"/>
      <c r="Q594" s="303"/>
      <c r="R594" s="303"/>
      <c r="S594" s="303"/>
      <c r="T594" s="304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305" t="s">
        <v>236</v>
      </c>
      <c r="AU594" s="305" t="s">
        <v>96</v>
      </c>
      <c r="AV594" s="15" t="s">
        <v>100</v>
      </c>
      <c r="AW594" s="15" t="s">
        <v>34</v>
      </c>
      <c r="AX594" s="15" t="s">
        <v>87</v>
      </c>
      <c r="AY594" s="305" t="s">
        <v>211</v>
      </c>
    </row>
    <row r="595" spans="1:51" s="14" customFormat="1" ht="12">
      <c r="A595" s="14"/>
      <c r="B595" s="277"/>
      <c r="C595" s="278"/>
      <c r="D595" s="268" t="s">
        <v>236</v>
      </c>
      <c r="E595" s="278"/>
      <c r="F595" s="280" t="s">
        <v>1030</v>
      </c>
      <c r="G595" s="278"/>
      <c r="H595" s="281">
        <v>182.648</v>
      </c>
      <c r="I595" s="282"/>
      <c r="J595" s="278"/>
      <c r="K595" s="278"/>
      <c r="L595" s="283"/>
      <c r="M595" s="284"/>
      <c r="N595" s="285"/>
      <c r="O595" s="285"/>
      <c r="P595" s="285"/>
      <c r="Q595" s="285"/>
      <c r="R595" s="285"/>
      <c r="S595" s="285"/>
      <c r="T595" s="286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87" t="s">
        <v>236</v>
      </c>
      <c r="AU595" s="287" t="s">
        <v>96</v>
      </c>
      <c r="AV595" s="14" t="s">
        <v>89</v>
      </c>
      <c r="AW595" s="14" t="s">
        <v>4</v>
      </c>
      <c r="AX595" s="14" t="s">
        <v>87</v>
      </c>
      <c r="AY595" s="287" t="s">
        <v>211</v>
      </c>
    </row>
    <row r="596" spans="1:65" s="2" customFormat="1" ht="24.15" customHeight="1">
      <c r="A596" s="41"/>
      <c r="B596" s="42"/>
      <c r="C596" s="317" t="s">
        <v>1031</v>
      </c>
      <c r="D596" s="317" t="s">
        <v>589</v>
      </c>
      <c r="E596" s="318" t="s">
        <v>1032</v>
      </c>
      <c r="F596" s="319" t="s">
        <v>1033</v>
      </c>
      <c r="G596" s="320" t="s">
        <v>269</v>
      </c>
      <c r="H596" s="321">
        <v>899.477</v>
      </c>
      <c r="I596" s="322"/>
      <c r="J596" s="323">
        <f>ROUND(I596*H596,2)</f>
        <v>0</v>
      </c>
      <c r="K596" s="324"/>
      <c r="L596" s="325"/>
      <c r="M596" s="326" t="s">
        <v>1</v>
      </c>
      <c r="N596" s="327" t="s">
        <v>46</v>
      </c>
      <c r="O596" s="94"/>
      <c r="P596" s="263">
        <f>O596*H596</f>
        <v>0</v>
      </c>
      <c r="Q596" s="263">
        <v>0.01256</v>
      </c>
      <c r="R596" s="263">
        <f>Q596*H596</f>
        <v>11.297431119999999</v>
      </c>
      <c r="S596" s="263">
        <v>0</v>
      </c>
      <c r="T596" s="264">
        <f>S596*H596</f>
        <v>0</v>
      </c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R596" s="265" t="s">
        <v>247</v>
      </c>
      <c r="AT596" s="265" t="s">
        <v>589</v>
      </c>
      <c r="AU596" s="265" t="s">
        <v>96</v>
      </c>
      <c r="AY596" s="18" t="s">
        <v>211</v>
      </c>
      <c r="BE596" s="155">
        <f>IF(N596="základní",J596,0)</f>
        <v>0</v>
      </c>
      <c r="BF596" s="155">
        <f>IF(N596="snížená",J596,0)</f>
        <v>0</v>
      </c>
      <c r="BG596" s="155">
        <f>IF(N596="zákl. přenesená",J596,0)</f>
        <v>0</v>
      </c>
      <c r="BH596" s="155">
        <f>IF(N596="sníž. přenesená",J596,0)</f>
        <v>0</v>
      </c>
      <c r="BI596" s="155">
        <f>IF(N596="nulová",J596,0)</f>
        <v>0</v>
      </c>
      <c r="BJ596" s="18" t="s">
        <v>87</v>
      </c>
      <c r="BK596" s="155">
        <f>ROUND(I596*H596,2)</f>
        <v>0</v>
      </c>
      <c r="BL596" s="18" t="s">
        <v>100</v>
      </c>
      <c r="BM596" s="265" t="s">
        <v>1034</v>
      </c>
    </row>
    <row r="597" spans="1:51" s="14" customFormat="1" ht="12">
      <c r="A597" s="14"/>
      <c r="B597" s="277"/>
      <c r="C597" s="278"/>
      <c r="D597" s="268" t="s">
        <v>236</v>
      </c>
      <c r="E597" s="279" t="s">
        <v>1</v>
      </c>
      <c r="F597" s="280" t="s">
        <v>1035</v>
      </c>
      <c r="G597" s="278"/>
      <c r="H597" s="281">
        <v>899.477</v>
      </c>
      <c r="I597" s="282"/>
      <c r="J597" s="278"/>
      <c r="K597" s="278"/>
      <c r="L597" s="283"/>
      <c r="M597" s="284"/>
      <c r="N597" s="285"/>
      <c r="O597" s="285"/>
      <c r="P597" s="285"/>
      <c r="Q597" s="285"/>
      <c r="R597" s="285"/>
      <c r="S597" s="285"/>
      <c r="T597" s="286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87" t="s">
        <v>236</v>
      </c>
      <c r="AU597" s="287" t="s">
        <v>96</v>
      </c>
      <c r="AV597" s="14" t="s">
        <v>89</v>
      </c>
      <c r="AW597" s="14" t="s">
        <v>34</v>
      </c>
      <c r="AX597" s="14" t="s">
        <v>87</v>
      </c>
      <c r="AY597" s="287" t="s">
        <v>211</v>
      </c>
    </row>
    <row r="598" spans="1:65" s="2" customFormat="1" ht="44.25" customHeight="1">
      <c r="A598" s="41"/>
      <c r="B598" s="42"/>
      <c r="C598" s="253" t="s">
        <v>1036</v>
      </c>
      <c r="D598" s="253" t="s">
        <v>214</v>
      </c>
      <c r="E598" s="254" t="s">
        <v>1037</v>
      </c>
      <c r="F598" s="255" t="s">
        <v>1038</v>
      </c>
      <c r="G598" s="256" t="s">
        <v>269</v>
      </c>
      <c r="H598" s="257">
        <v>49.625</v>
      </c>
      <c r="I598" s="258"/>
      <c r="J598" s="259">
        <f>ROUND(I598*H598,2)</f>
        <v>0</v>
      </c>
      <c r="K598" s="260"/>
      <c r="L598" s="44"/>
      <c r="M598" s="261" t="s">
        <v>1</v>
      </c>
      <c r="N598" s="262" t="s">
        <v>46</v>
      </c>
      <c r="O598" s="94"/>
      <c r="P598" s="263">
        <f>O598*H598</f>
        <v>0</v>
      </c>
      <c r="Q598" s="263">
        <v>0.0096</v>
      </c>
      <c r="R598" s="263">
        <f>Q598*H598</f>
        <v>0.47639999999999993</v>
      </c>
      <c r="S598" s="263">
        <v>0</v>
      </c>
      <c r="T598" s="264">
        <f>S598*H598</f>
        <v>0</v>
      </c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R598" s="265" t="s">
        <v>100</v>
      </c>
      <c r="AT598" s="265" t="s">
        <v>214</v>
      </c>
      <c r="AU598" s="265" t="s">
        <v>96</v>
      </c>
      <c r="AY598" s="18" t="s">
        <v>211</v>
      </c>
      <c r="BE598" s="155">
        <f>IF(N598="základní",J598,0)</f>
        <v>0</v>
      </c>
      <c r="BF598" s="155">
        <f>IF(N598="snížená",J598,0)</f>
        <v>0</v>
      </c>
      <c r="BG598" s="155">
        <f>IF(N598="zákl. přenesená",J598,0)</f>
        <v>0</v>
      </c>
      <c r="BH598" s="155">
        <f>IF(N598="sníž. přenesená",J598,0)</f>
        <v>0</v>
      </c>
      <c r="BI598" s="155">
        <f>IF(N598="nulová",J598,0)</f>
        <v>0</v>
      </c>
      <c r="BJ598" s="18" t="s">
        <v>87</v>
      </c>
      <c r="BK598" s="155">
        <f>ROUND(I598*H598,2)</f>
        <v>0</v>
      </c>
      <c r="BL598" s="18" t="s">
        <v>100</v>
      </c>
      <c r="BM598" s="265" t="s">
        <v>1039</v>
      </c>
    </row>
    <row r="599" spans="1:51" s="13" customFormat="1" ht="12">
      <c r="A599" s="13"/>
      <c r="B599" s="266"/>
      <c r="C599" s="267"/>
      <c r="D599" s="268" t="s">
        <v>236</v>
      </c>
      <c r="E599" s="269" t="s">
        <v>1</v>
      </c>
      <c r="F599" s="270" t="s">
        <v>1040</v>
      </c>
      <c r="G599" s="267"/>
      <c r="H599" s="269" t="s">
        <v>1</v>
      </c>
      <c r="I599" s="271"/>
      <c r="J599" s="267"/>
      <c r="K599" s="267"/>
      <c r="L599" s="272"/>
      <c r="M599" s="273"/>
      <c r="N599" s="274"/>
      <c r="O599" s="274"/>
      <c r="P599" s="274"/>
      <c r="Q599" s="274"/>
      <c r="R599" s="274"/>
      <c r="S599" s="274"/>
      <c r="T599" s="275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76" t="s">
        <v>236</v>
      </c>
      <c r="AU599" s="276" t="s">
        <v>96</v>
      </c>
      <c r="AV599" s="13" t="s">
        <v>87</v>
      </c>
      <c r="AW599" s="13" t="s">
        <v>34</v>
      </c>
      <c r="AX599" s="13" t="s">
        <v>81</v>
      </c>
      <c r="AY599" s="276" t="s">
        <v>211</v>
      </c>
    </row>
    <row r="600" spans="1:51" s="14" customFormat="1" ht="12">
      <c r="A600" s="14"/>
      <c r="B600" s="277"/>
      <c r="C600" s="278"/>
      <c r="D600" s="268" t="s">
        <v>236</v>
      </c>
      <c r="E600" s="279" t="s">
        <v>292</v>
      </c>
      <c r="F600" s="280" t="s">
        <v>1041</v>
      </c>
      <c r="G600" s="278"/>
      <c r="H600" s="281">
        <v>49.625</v>
      </c>
      <c r="I600" s="282"/>
      <c r="J600" s="278"/>
      <c r="K600" s="278"/>
      <c r="L600" s="283"/>
      <c r="M600" s="284"/>
      <c r="N600" s="285"/>
      <c r="O600" s="285"/>
      <c r="P600" s="285"/>
      <c r="Q600" s="285"/>
      <c r="R600" s="285"/>
      <c r="S600" s="285"/>
      <c r="T600" s="286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87" t="s">
        <v>236</v>
      </c>
      <c r="AU600" s="287" t="s">
        <v>96</v>
      </c>
      <c r="AV600" s="14" t="s">
        <v>89</v>
      </c>
      <c r="AW600" s="14" t="s">
        <v>34</v>
      </c>
      <c r="AX600" s="14" t="s">
        <v>87</v>
      </c>
      <c r="AY600" s="287" t="s">
        <v>211</v>
      </c>
    </row>
    <row r="601" spans="1:65" s="2" customFormat="1" ht="24.15" customHeight="1">
      <c r="A601" s="41"/>
      <c r="B601" s="42"/>
      <c r="C601" s="253" t="s">
        <v>1042</v>
      </c>
      <c r="D601" s="253" t="s">
        <v>214</v>
      </c>
      <c r="E601" s="254" t="s">
        <v>1043</v>
      </c>
      <c r="F601" s="255" t="s">
        <v>1044</v>
      </c>
      <c r="G601" s="256" t="s">
        <v>269</v>
      </c>
      <c r="H601" s="257">
        <v>49.625</v>
      </c>
      <c r="I601" s="258"/>
      <c r="J601" s="259">
        <f>ROUND(I601*H601,2)</f>
        <v>0</v>
      </c>
      <c r="K601" s="260"/>
      <c r="L601" s="44"/>
      <c r="M601" s="261" t="s">
        <v>1</v>
      </c>
      <c r="N601" s="262" t="s">
        <v>46</v>
      </c>
      <c r="O601" s="94"/>
      <c r="P601" s="263">
        <f>O601*H601</f>
        <v>0</v>
      </c>
      <c r="Q601" s="263">
        <v>6E-05</v>
      </c>
      <c r="R601" s="263">
        <f>Q601*H601</f>
        <v>0.0029775</v>
      </c>
      <c r="S601" s="263">
        <v>0</v>
      </c>
      <c r="T601" s="264">
        <f>S601*H601</f>
        <v>0</v>
      </c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R601" s="265" t="s">
        <v>100</v>
      </c>
      <c r="AT601" s="265" t="s">
        <v>214</v>
      </c>
      <c r="AU601" s="265" t="s">
        <v>96</v>
      </c>
      <c r="AY601" s="18" t="s">
        <v>211</v>
      </c>
      <c r="BE601" s="155">
        <f>IF(N601="základní",J601,0)</f>
        <v>0</v>
      </c>
      <c r="BF601" s="155">
        <f>IF(N601="snížená",J601,0)</f>
        <v>0</v>
      </c>
      <c r="BG601" s="155">
        <f>IF(N601="zákl. přenesená",J601,0)</f>
        <v>0</v>
      </c>
      <c r="BH601" s="155">
        <f>IF(N601="sníž. přenesená",J601,0)</f>
        <v>0</v>
      </c>
      <c r="BI601" s="155">
        <f>IF(N601="nulová",J601,0)</f>
        <v>0</v>
      </c>
      <c r="BJ601" s="18" t="s">
        <v>87</v>
      </c>
      <c r="BK601" s="155">
        <f>ROUND(I601*H601,2)</f>
        <v>0</v>
      </c>
      <c r="BL601" s="18" t="s">
        <v>100</v>
      </c>
      <c r="BM601" s="265" t="s">
        <v>1045</v>
      </c>
    </row>
    <row r="602" spans="1:51" s="14" customFormat="1" ht="12">
      <c r="A602" s="14"/>
      <c r="B602" s="277"/>
      <c r="C602" s="278"/>
      <c r="D602" s="268" t="s">
        <v>236</v>
      </c>
      <c r="E602" s="279" t="s">
        <v>1</v>
      </c>
      <c r="F602" s="280" t="s">
        <v>292</v>
      </c>
      <c r="G602" s="278"/>
      <c r="H602" s="281">
        <v>49.625</v>
      </c>
      <c r="I602" s="282"/>
      <c r="J602" s="278"/>
      <c r="K602" s="278"/>
      <c r="L602" s="283"/>
      <c r="M602" s="284"/>
      <c r="N602" s="285"/>
      <c r="O602" s="285"/>
      <c r="P602" s="285"/>
      <c r="Q602" s="285"/>
      <c r="R602" s="285"/>
      <c r="S602" s="285"/>
      <c r="T602" s="286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87" t="s">
        <v>236</v>
      </c>
      <c r="AU602" s="287" t="s">
        <v>96</v>
      </c>
      <c r="AV602" s="14" t="s">
        <v>89</v>
      </c>
      <c r="AW602" s="14" t="s">
        <v>34</v>
      </c>
      <c r="AX602" s="14" t="s">
        <v>87</v>
      </c>
      <c r="AY602" s="287" t="s">
        <v>211</v>
      </c>
    </row>
    <row r="603" spans="1:65" s="2" customFormat="1" ht="16.5" customHeight="1">
      <c r="A603" s="41"/>
      <c r="B603" s="42"/>
      <c r="C603" s="253" t="s">
        <v>1046</v>
      </c>
      <c r="D603" s="253" t="s">
        <v>214</v>
      </c>
      <c r="E603" s="254" t="s">
        <v>1047</v>
      </c>
      <c r="F603" s="255" t="s">
        <v>1048</v>
      </c>
      <c r="G603" s="256" t="s">
        <v>269</v>
      </c>
      <c r="H603" s="257">
        <v>49.625</v>
      </c>
      <c r="I603" s="258"/>
      <c r="J603" s="259">
        <f>ROUND(I603*H603,2)</f>
        <v>0</v>
      </c>
      <c r="K603" s="260"/>
      <c r="L603" s="44"/>
      <c r="M603" s="261" t="s">
        <v>1</v>
      </c>
      <c r="N603" s="262" t="s">
        <v>46</v>
      </c>
      <c r="O603" s="94"/>
      <c r="P603" s="263">
        <f>O603*H603</f>
        <v>0</v>
      </c>
      <c r="Q603" s="263">
        <v>0.0315</v>
      </c>
      <c r="R603" s="263">
        <f>Q603*H603</f>
        <v>1.5631875</v>
      </c>
      <c r="S603" s="263">
        <v>0</v>
      </c>
      <c r="T603" s="264">
        <f>S603*H603</f>
        <v>0</v>
      </c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R603" s="265" t="s">
        <v>100</v>
      </c>
      <c r="AT603" s="265" t="s">
        <v>214</v>
      </c>
      <c r="AU603" s="265" t="s">
        <v>96</v>
      </c>
      <c r="AY603" s="18" t="s">
        <v>211</v>
      </c>
      <c r="BE603" s="155">
        <f>IF(N603="základní",J603,0)</f>
        <v>0</v>
      </c>
      <c r="BF603" s="155">
        <f>IF(N603="snížená",J603,0)</f>
        <v>0</v>
      </c>
      <c r="BG603" s="155">
        <f>IF(N603="zákl. přenesená",J603,0)</f>
        <v>0</v>
      </c>
      <c r="BH603" s="155">
        <f>IF(N603="sníž. přenesená",J603,0)</f>
        <v>0</v>
      </c>
      <c r="BI603" s="155">
        <f>IF(N603="nulová",J603,0)</f>
        <v>0</v>
      </c>
      <c r="BJ603" s="18" t="s">
        <v>87</v>
      </c>
      <c r="BK603" s="155">
        <f>ROUND(I603*H603,2)</f>
        <v>0</v>
      </c>
      <c r="BL603" s="18" t="s">
        <v>100</v>
      </c>
      <c r="BM603" s="265" t="s">
        <v>1049</v>
      </c>
    </row>
    <row r="604" spans="1:51" s="13" customFormat="1" ht="12">
      <c r="A604" s="13"/>
      <c r="B604" s="266"/>
      <c r="C604" s="267"/>
      <c r="D604" s="268" t="s">
        <v>236</v>
      </c>
      <c r="E604" s="269" t="s">
        <v>1</v>
      </c>
      <c r="F604" s="270" t="s">
        <v>1050</v>
      </c>
      <c r="G604" s="267"/>
      <c r="H604" s="269" t="s">
        <v>1</v>
      </c>
      <c r="I604" s="271"/>
      <c r="J604" s="267"/>
      <c r="K604" s="267"/>
      <c r="L604" s="272"/>
      <c r="M604" s="273"/>
      <c r="N604" s="274"/>
      <c r="O604" s="274"/>
      <c r="P604" s="274"/>
      <c r="Q604" s="274"/>
      <c r="R604" s="274"/>
      <c r="S604" s="274"/>
      <c r="T604" s="275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76" t="s">
        <v>236</v>
      </c>
      <c r="AU604" s="276" t="s">
        <v>96</v>
      </c>
      <c r="AV604" s="13" t="s">
        <v>87</v>
      </c>
      <c r="AW604" s="13" t="s">
        <v>34</v>
      </c>
      <c r="AX604" s="13" t="s">
        <v>81</v>
      </c>
      <c r="AY604" s="276" t="s">
        <v>211</v>
      </c>
    </row>
    <row r="605" spans="1:51" s="14" customFormat="1" ht="12">
      <c r="A605" s="14"/>
      <c r="B605" s="277"/>
      <c r="C605" s="278"/>
      <c r="D605" s="268" t="s">
        <v>236</v>
      </c>
      <c r="E605" s="279" t="s">
        <v>1</v>
      </c>
      <c r="F605" s="280" t="s">
        <v>292</v>
      </c>
      <c r="G605" s="278"/>
      <c r="H605" s="281">
        <v>49.625</v>
      </c>
      <c r="I605" s="282"/>
      <c r="J605" s="278"/>
      <c r="K605" s="278"/>
      <c r="L605" s="283"/>
      <c r="M605" s="284"/>
      <c r="N605" s="285"/>
      <c r="O605" s="285"/>
      <c r="P605" s="285"/>
      <c r="Q605" s="285"/>
      <c r="R605" s="285"/>
      <c r="S605" s="285"/>
      <c r="T605" s="286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87" t="s">
        <v>236</v>
      </c>
      <c r="AU605" s="287" t="s">
        <v>96</v>
      </c>
      <c r="AV605" s="14" t="s">
        <v>89</v>
      </c>
      <c r="AW605" s="14" t="s">
        <v>34</v>
      </c>
      <c r="AX605" s="14" t="s">
        <v>87</v>
      </c>
      <c r="AY605" s="287" t="s">
        <v>211</v>
      </c>
    </row>
    <row r="606" spans="1:63" s="12" customFormat="1" ht="22.8" customHeight="1">
      <c r="A606" s="12"/>
      <c r="B606" s="237"/>
      <c r="C606" s="238"/>
      <c r="D606" s="239" t="s">
        <v>80</v>
      </c>
      <c r="E606" s="251" t="s">
        <v>253</v>
      </c>
      <c r="F606" s="251" t="s">
        <v>1051</v>
      </c>
      <c r="G606" s="238"/>
      <c r="H606" s="238"/>
      <c r="I606" s="241"/>
      <c r="J606" s="252">
        <f>BK606</f>
        <v>0</v>
      </c>
      <c r="K606" s="238"/>
      <c r="L606" s="243"/>
      <c r="M606" s="244"/>
      <c r="N606" s="245"/>
      <c r="O606" s="245"/>
      <c r="P606" s="246">
        <f>SUM(P607:P626)</f>
        <v>0</v>
      </c>
      <c r="Q606" s="245"/>
      <c r="R606" s="246">
        <f>SUM(R607:R626)</f>
        <v>0</v>
      </c>
      <c r="S606" s="245"/>
      <c r="T606" s="247">
        <f>SUM(T607:T626)</f>
        <v>0</v>
      </c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R606" s="248" t="s">
        <v>87</v>
      </c>
      <c r="AT606" s="249" t="s">
        <v>80</v>
      </c>
      <c r="AU606" s="249" t="s">
        <v>87</v>
      </c>
      <c r="AY606" s="248" t="s">
        <v>211</v>
      </c>
      <c r="BK606" s="250">
        <f>SUM(BK607:BK626)</f>
        <v>0</v>
      </c>
    </row>
    <row r="607" spans="1:65" s="2" customFormat="1" ht="33" customHeight="1">
      <c r="A607" s="41"/>
      <c r="B607" s="42"/>
      <c r="C607" s="253" t="s">
        <v>1052</v>
      </c>
      <c r="D607" s="253" t="s">
        <v>214</v>
      </c>
      <c r="E607" s="254" t="s">
        <v>1053</v>
      </c>
      <c r="F607" s="255" t="s">
        <v>1054</v>
      </c>
      <c r="G607" s="256" t="s">
        <v>269</v>
      </c>
      <c r="H607" s="257">
        <v>961</v>
      </c>
      <c r="I607" s="258"/>
      <c r="J607" s="259">
        <f>ROUND(I607*H607,2)</f>
        <v>0</v>
      </c>
      <c r="K607" s="260"/>
      <c r="L607" s="44"/>
      <c r="M607" s="261" t="s">
        <v>1</v>
      </c>
      <c r="N607" s="262" t="s">
        <v>46</v>
      </c>
      <c r="O607" s="94"/>
      <c r="P607" s="263">
        <f>O607*H607</f>
        <v>0</v>
      </c>
      <c r="Q607" s="263">
        <v>0</v>
      </c>
      <c r="R607" s="263">
        <f>Q607*H607</f>
        <v>0</v>
      </c>
      <c r="S607" s="263">
        <v>0</v>
      </c>
      <c r="T607" s="264">
        <f>S607*H607</f>
        <v>0</v>
      </c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R607" s="265" t="s">
        <v>100</v>
      </c>
      <c r="AT607" s="265" t="s">
        <v>214</v>
      </c>
      <c r="AU607" s="265" t="s">
        <v>89</v>
      </c>
      <c r="AY607" s="18" t="s">
        <v>211</v>
      </c>
      <c r="BE607" s="155">
        <f>IF(N607="základní",J607,0)</f>
        <v>0</v>
      </c>
      <c r="BF607" s="155">
        <f>IF(N607="snížená",J607,0)</f>
        <v>0</v>
      </c>
      <c r="BG607" s="155">
        <f>IF(N607="zákl. přenesená",J607,0)</f>
        <v>0</v>
      </c>
      <c r="BH607" s="155">
        <f>IF(N607="sníž. přenesená",J607,0)</f>
        <v>0</v>
      </c>
      <c r="BI607" s="155">
        <f>IF(N607="nulová",J607,0)</f>
        <v>0</v>
      </c>
      <c r="BJ607" s="18" t="s">
        <v>87</v>
      </c>
      <c r="BK607" s="155">
        <f>ROUND(I607*H607,2)</f>
        <v>0</v>
      </c>
      <c r="BL607" s="18" t="s">
        <v>100</v>
      </c>
      <c r="BM607" s="265" t="s">
        <v>1055</v>
      </c>
    </row>
    <row r="608" spans="1:51" s="14" customFormat="1" ht="12">
      <c r="A608" s="14"/>
      <c r="B608" s="277"/>
      <c r="C608" s="278"/>
      <c r="D608" s="268" t="s">
        <v>236</v>
      </c>
      <c r="E608" s="279" t="s">
        <v>1</v>
      </c>
      <c r="F608" s="280" t="s">
        <v>1056</v>
      </c>
      <c r="G608" s="278"/>
      <c r="H608" s="281">
        <v>825</v>
      </c>
      <c r="I608" s="282"/>
      <c r="J608" s="278"/>
      <c r="K608" s="278"/>
      <c r="L608" s="283"/>
      <c r="M608" s="284"/>
      <c r="N608" s="285"/>
      <c r="O608" s="285"/>
      <c r="P608" s="285"/>
      <c r="Q608" s="285"/>
      <c r="R608" s="285"/>
      <c r="S608" s="285"/>
      <c r="T608" s="286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87" t="s">
        <v>236</v>
      </c>
      <c r="AU608" s="287" t="s">
        <v>89</v>
      </c>
      <c r="AV608" s="14" t="s">
        <v>89</v>
      </c>
      <c r="AW608" s="14" t="s">
        <v>34</v>
      </c>
      <c r="AX608" s="14" t="s">
        <v>81</v>
      </c>
      <c r="AY608" s="287" t="s">
        <v>211</v>
      </c>
    </row>
    <row r="609" spans="1:51" s="14" customFormat="1" ht="12">
      <c r="A609" s="14"/>
      <c r="B609" s="277"/>
      <c r="C609" s="278"/>
      <c r="D609" s="268" t="s">
        <v>236</v>
      </c>
      <c r="E609" s="279" t="s">
        <v>1</v>
      </c>
      <c r="F609" s="280" t="s">
        <v>1057</v>
      </c>
      <c r="G609" s="278"/>
      <c r="H609" s="281">
        <v>136</v>
      </c>
      <c r="I609" s="282"/>
      <c r="J609" s="278"/>
      <c r="K609" s="278"/>
      <c r="L609" s="283"/>
      <c r="M609" s="284"/>
      <c r="N609" s="285"/>
      <c r="O609" s="285"/>
      <c r="P609" s="285"/>
      <c r="Q609" s="285"/>
      <c r="R609" s="285"/>
      <c r="S609" s="285"/>
      <c r="T609" s="286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87" t="s">
        <v>236</v>
      </c>
      <c r="AU609" s="287" t="s">
        <v>89</v>
      </c>
      <c r="AV609" s="14" t="s">
        <v>89</v>
      </c>
      <c r="AW609" s="14" t="s">
        <v>34</v>
      </c>
      <c r="AX609" s="14" t="s">
        <v>81</v>
      </c>
      <c r="AY609" s="287" t="s">
        <v>211</v>
      </c>
    </row>
    <row r="610" spans="1:51" s="15" customFormat="1" ht="12">
      <c r="A610" s="15"/>
      <c r="B610" s="295"/>
      <c r="C610" s="296"/>
      <c r="D610" s="268" t="s">
        <v>236</v>
      </c>
      <c r="E610" s="297" t="s">
        <v>309</v>
      </c>
      <c r="F610" s="298" t="s">
        <v>438</v>
      </c>
      <c r="G610" s="296"/>
      <c r="H610" s="299">
        <v>961</v>
      </c>
      <c r="I610" s="300"/>
      <c r="J610" s="296"/>
      <c r="K610" s="296"/>
      <c r="L610" s="301"/>
      <c r="M610" s="302"/>
      <c r="N610" s="303"/>
      <c r="O610" s="303"/>
      <c r="P610" s="303"/>
      <c r="Q610" s="303"/>
      <c r="R610" s="303"/>
      <c r="S610" s="303"/>
      <c r="T610" s="304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T610" s="305" t="s">
        <v>236</v>
      </c>
      <c r="AU610" s="305" t="s">
        <v>89</v>
      </c>
      <c r="AV610" s="15" t="s">
        <v>100</v>
      </c>
      <c r="AW610" s="15" t="s">
        <v>34</v>
      </c>
      <c r="AX610" s="15" t="s">
        <v>87</v>
      </c>
      <c r="AY610" s="305" t="s">
        <v>211</v>
      </c>
    </row>
    <row r="611" spans="1:65" s="2" customFormat="1" ht="33" customHeight="1">
      <c r="A611" s="41"/>
      <c r="B611" s="42"/>
      <c r="C611" s="253" t="s">
        <v>1058</v>
      </c>
      <c r="D611" s="253" t="s">
        <v>214</v>
      </c>
      <c r="E611" s="254" t="s">
        <v>1059</v>
      </c>
      <c r="F611" s="255" t="s">
        <v>1060</v>
      </c>
      <c r="G611" s="256" t="s">
        <v>269</v>
      </c>
      <c r="H611" s="257">
        <v>115320</v>
      </c>
      <c r="I611" s="258"/>
      <c r="J611" s="259">
        <f>ROUND(I611*H611,2)</f>
        <v>0</v>
      </c>
      <c r="K611" s="260"/>
      <c r="L611" s="44"/>
      <c r="M611" s="261" t="s">
        <v>1</v>
      </c>
      <c r="N611" s="262" t="s">
        <v>46</v>
      </c>
      <c r="O611" s="94"/>
      <c r="P611" s="263">
        <f>O611*H611</f>
        <v>0</v>
      </c>
      <c r="Q611" s="263">
        <v>0</v>
      </c>
      <c r="R611" s="263">
        <f>Q611*H611</f>
        <v>0</v>
      </c>
      <c r="S611" s="263">
        <v>0</v>
      </c>
      <c r="T611" s="264">
        <f>S611*H611</f>
        <v>0</v>
      </c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R611" s="265" t="s">
        <v>100</v>
      </c>
      <c r="AT611" s="265" t="s">
        <v>214</v>
      </c>
      <c r="AU611" s="265" t="s">
        <v>89</v>
      </c>
      <c r="AY611" s="18" t="s">
        <v>211</v>
      </c>
      <c r="BE611" s="155">
        <f>IF(N611="základní",J611,0)</f>
        <v>0</v>
      </c>
      <c r="BF611" s="155">
        <f>IF(N611="snížená",J611,0)</f>
        <v>0</v>
      </c>
      <c r="BG611" s="155">
        <f>IF(N611="zákl. přenesená",J611,0)</f>
        <v>0</v>
      </c>
      <c r="BH611" s="155">
        <f>IF(N611="sníž. přenesená",J611,0)</f>
        <v>0</v>
      </c>
      <c r="BI611" s="155">
        <f>IF(N611="nulová",J611,0)</f>
        <v>0</v>
      </c>
      <c r="BJ611" s="18" t="s">
        <v>87</v>
      </c>
      <c r="BK611" s="155">
        <f>ROUND(I611*H611,2)</f>
        <v>0</v>
      </c>
      <c r="BL611" s="18" t="s">
        <v>100</v>
      </c>
      <c r="BM611" s="265" t="s">
        <v>1061</v>
      </c>
    </row>
    <row r="612" spans="1:51" s="14" customFormat="1" ht="12">
      <c r="A612" s="14"/>
      <c r="B612" s="277"/>
      <c r="C612" s="278"/>
      <c r="D612" s="268" t="s">
        <v>236</v>
      </c>
      <c r="E612" s="279" t="s">
        <v>1</v>
      </c>
      <c r="F612" s="280" t="s">
        <v>1062</v>
      </c>
      <c r="G612" s="278"/>
      <c r="H612" s="281">
        <v>115320</v>
      </c>
      <c r="I612" s="282"/>
      <c r="J612" s="278"/>
      <c r="K612" s="278"/>
      <c r="L612" s="283"/>
      <c r="M612" s="284"/>
      <c r="N612" s="285"/>
      <c r="O612" s="285"/>
      <c r="P612" s="285"/>
      <c r="Q612" s="285"/>
      <c r="R612" s="285"/>
      <c r="S612" s="285"/>
      <c r="T612" s="286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87" t="s">
        <v>236</v>
      </c>
      <c r="AU612" s="287" t="s">
        <v>89</v>
      </c>
      <c r="AV612" s="14" t="s">
        <v>89</v>
      </c>
      <c r="AW612" s="14" t="s">
        <v>34</v>
      </c>
      <c r="AX612" s="14" t="s">
        <v>87</v>
      </c>
      <c r="AY612" s="287" t="s">
        <v>211</v>
      </c>
    </row>
    <row r="613" spans="1:65" s="2" customFormat="1" ht="33" customHeight="1">
      <c r="A613" s="41"/>
      <c r="B613" s="42"/>
      <c r="C613" s="253" t="s">
        <v>1063</v>
      </c>
      <c r="D613" s="253" t="s">
        <v>214</v>
      </c>
      <c r="E613" s="254" t="s">
        <v>1064</v>
      </c>
      <c r="F613" s="255" t="s">
        <v>1065</v>
      </c>
      <c r="G613" s="256" t="s">
        <v>269</v>
      </c>
      <c r="H613" s="257">
        <v>961</v>
      </c>
      <c r="I613" s="258"/>
      <c r="J613" s="259">
        <f>ROUND(I613*H613,2)</f>
        <v>0</v>
      </c>
      <c r="K613" s="260"/>
      <c r="L613" s="44"/>
      <c r="M613" s="261" t="s">
        <v>1</v>
      </c>
      <c r="N613" s="262" t="s">
        <v>46</v>
      </c>
      <c r="O613" s="94"/>
      <c r="P613" s="263">
        <f>O613*H613</f>
        <v>0</v>
      </c>
      <c r="Q613" s="263">
        <v>0</v>
      </c>
      <c r="R613" s="263">
        <f>Q613*H613</f>
        <v>0</v>
      </c>
      <c r="S613" s="263">
        <v>0</v>
      </c>
      <c r="T613" s="264">
        <f>S613*H613</f>
        <v>0</v>
      </c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R613" s="265" t="s">
        <v>100</v>
      </c>
      <c r="AT613" s="265" t="s">
        <v>214</v>
      </c>
      <c r="AU613" s="265" t="s">
        <v>89</v>
      </c>
      <c r="AY613" s="18" t="s">
        <v>211</v>
      </c>
      <c r="BE613" s="155">
        <f>IF(N613="základní",J613,0)</f>
        <v>0</v>
      </c>
      <c r="BF613" s="155">
        <f>IF(N613="snížená",J613,0)</f>
        <v>0</v>
      </c>
      <c r="BG613" s="155">
        <f>IF(N613="zákl. přenesená",J613,0)</f>
        <v>0</v>
      </c>
      <c r="BH613" s="155">
        <f>IF(N613="sníž. přenesená",J613,0)</f>
        <v>0</v>
      </c>
      <c r="BI613" s="155">
        <f>IF(N613="nulová",J613,0)</f>
        <v>0</v>
      </c>
      <c r="BJ613" s="18" t="s">
        <v>87</v>
      </c>
      <c r="BK613" s="155">
        <f>ROUND(I613*H613,2)</f>
        <v>0</v>
      </c>
      <c r="BL613" s="18" t="s">
        <v>100</v>
      </c>
      <c r="BM613" s="265" t="s">
        <v>1066</v>
      </c>
    </row>
    <row r="614" spans="1:51" s="14" customFormat="1" ht="12">
      <c r="A614" s="14"/>
      <c r="B614" s="277"/>
      <c r="C614" s="278"/>
      <c r="D614" s="268" t="s">
        <v>236</v>
      </c>
      <c r="E614" s="279" t="s">
        <v>1</v>
      </c>
      <c r="F614" s="280" t="s">
        <v>309</v>
      </c>
      <c r="G614" s="278"/>
      <c r="H614" s="281">
        <v>961</v>
      </c>
      <c r="I614" s="282"/>
      <c r="J614" s="278"/>
      <c r="K614" s="278"/>
      <c r="L614" s="283"/>
      <c r="M614" s="284"/>
      <c r="N614" s="285"/>
      <c r="O614" s="285"/>
      <c r="P614" s="285"/>
      <c r="Q614" s="285"/>
      <c r="R614" s="285"/>
      <c r="S614" s="285"/>
      <c r="T614" s="286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87" t="s">
        <v>236</v>
      </c>
      <c r="AU614" s="287" t="s">
        <v>89</v>
      </c>
      <c r="AV614" s="14" t="s">
        <v>89</v>
      </c>
      <c r="AW614" s="14" t="s">
        <v>34</v>
      </c>
      <c r="AX614" s="14" t="s">
        <v>87</v>
      </c>
      <c r="AY614" s="287" t="s">
        <v>211</v>
      </c>
    </row>
    <row r="615" spans="1:65" s="2" customFormat="1" ht="16.5" customHeight="1">
      <c r="A615" s="41"/>
      <c r="B615" s="42"/>
      <c r="C615" s="253" t="s">
        <v>1067</v>
      </c>
      <c r="D615" s="253" t="s">
        <v>214</v>
      </c>
      <c r="E615" s="254" t="s">
        <v>1068</v>
      </c>
      <c r="F615" s="255" t="s">
        <v>1069</v>
      </c>
      <c r="G615" s="256" t="s">
        <v>269</v>
      </c>
      <c r="H615" s="257">
        <v>961</v>
      </c>
      <c r="I615" s="258"/>
      <c r="J615" s="259">
        <f>ROUND(I615*H615,2)</f>
        <v>0</v>
      </c>
      <c r="K615" s="260"/>
      <c r="L615" s="44"/>
      <c r="M615" s="261" t="s">
        <v>1</v>
      </c>
      <c r="N615" s="262" t="s">
        <v>46</v>
      </c>
      <c r="O615" s="94"/>
      <c r="P615" s="263">
        <f>O615*H615</f>
        <v>0</v>
      </c>
      <c r="Q615" s="263">
        <v>0</v>
      </c>
      <c r="R615" s="263">
        <f>Q615*H615</f>
        <v>0</v>
      </c>
      <c r="S615" s="263">
        <v>0</v>
      </c>
      <c r="T615" s="264">
        <f>S615*H615</f>
        <v>0</v>
      </c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R615" s="265" t="s">
        <v>100</v>
      </c>
      <c r="AT615" s="265" t="s">
        <v>214</v>
      </c>
      <c r="AU615" s="265" t="s">
        <v>89</v>
      </c>
      <c r="AY615" s="18" t="s">
        <v>211</v>
      </c>
      <c r="BE615" s="155">
        <f>IF(N615="základní",J615,0)</f>
        <v>0</v>
      </c>
      <c r="BF615" s="155">
        <f>IF(N615="snížená",J615,0)</f>
        <v>0</v>
      </c>
      <c r="BG615" s="155">
        <f>IF(N615="zákl. přenesená",J615,0)</f>
        <v>0</v>
      </c>
      <c r="BH615" s="155">
        <f>IF(N615="sníž. přenesená",J615,0)</f>
        <v>0</v>
      </c>
      <c r="BI615" s="155">
        <f>IF(N615="nulová",J615,0)</f>
        <v>0</v>
      </c>
      <c r="BJ615" s="18" t="s">
        <v>87</v>
      </c>
      <c r="BK615" s="155">
        <f>ROUND(I615*H615,2)</f>
        <v>0</v>
      </c>
      <c r="BL615" s="18" t="s">
        <v>100</v>
      </c>
      <c r="BM615" s="265" t="s">
        <v>1070</v>
      </c>
    </row>
    <row r="616" spans="1:51" s="14" customFormat="1" ht="12">
      <c r="A616" s="14"/>
      <c r="B616" s="277"/>
      <c r="C616" s="278"/>
      <c r="D616" s="268" t="s">
        <v>236</v>
      </c>
      <c r="E616" s="279" t="s">
        <v>1</v>
      </c>
      <c r="F616" s="280" t="s">
        <v>309</v>
      </c>
      <c r="G616" s="278"/>
      <c r="H616" s="281">
        <v>961</v>
      </c>
      <c r="I616" s="282"/>
      <c r="J616" s="278"/>
      <c r="K616" s="278"/>
      <c r="L616" s="283"/>
      <c r="M616" s="284"/>
      <c r="N616" s="285"/>
      <c r="O616" s="285"/>
      <c r="P616" s="285"/>
      <c r="Q616" s="285"/>
      <c r="R616" s="285"/>
      <c r="S616" s="285"/>
      <c r="T616" s="286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87" t="s">
        <v>236</v>
      </c>
      <c r="AU616" s="287" t="s">
        <v>89</v>
      </c>
      <c r="AV616" s="14" t="s">
        <v>89</v>
      </c>
      <c r="AW616" s="14" t="s">
        <v>34</v>
      </c>
      <c r="AX616" s="14" t="s">
        <v>87</v>
      </c>
      <c r="AY616" s="287" t="s">
        <v>211</v>
      </c>
    </row>
    <row r="617" spans="1:65" s="2" customFormat="1" ht="21.75" customHeight="1">
      <c r="A617" s="41"/>
      <c r="B617" s="42"/>
      <c r="C617" s="253" t="s">
        <v>1071</v>
      </c>
      <c r="D617" s="253" t="s">
        <v>214</v>
      </c>
      <c r="E617" s="254" t="s">
        <v>1072</v>
      </c>
      <c r="F617" s="255" t="s">
        <v>1073</v>
      </c>
      <c r="G617" s="256" t="s">
        <v>269</v>
      </c>
      <c r="H617" s="257">
        <v>86490</v>
      </c>
      <c r="I617" s="258"/>
      <c r="J617" s="259">
        <f>ROUND(I617*H617,2)</f>
        <v>0</v>
      </c>
      <c r="K617" s="260"/>
      <c r="L617" s="44"/>
      <c r="M617" s="261" t="s">
        <v>1</v>
      </c>
      <c r="N617" s="262" t="s">
        <v>46</v>
      </c>
      <c r="O617" s="94"/>
      <c r="P617" s="263">
        <f>O617*H617</f>
        <v>0</v>
      </c>
      <c r="Q617" s="263">
        <v>0</v>
      </c>
      <c r="R617" s="263">
        <f>Q617*H617</f>
        <v>0</v>
      </c>
      <c r="S617" s="263">
        <v>0</v>
      </c>
      <c r="T617" s="264">
        <f>S617*H617</f>
        <v>0</v>
      </c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R617" s="265" t="s">
        <v>100</v>
      </c>
      <c r="AT617" s="265" t="s">
        <v>214</v>
      </c>
      <c r="AU617" s="265" t="s">
        <v>89</v>
      </c>
      <c r="AY617" s="18" t="s">
        <v>211</v>
      </c>
      <c r="BE617" s="155">
        <f>IF(N617="základní",J617,0)</f>
        <v>0</v>
      </c>
      <c r="BF617" s="155">
        <f>IF(N617="snížená",J617,0)</f>
        <v>0</v>
      </c>
      <c r="BG617" s="155">
        <f>IF(N617="zákl. přenesená",J617,0)</f>
        <v>0</v>
      </c>
      <c r="BH617" s="155">
        <f>IF(N617="sníž. přenesená",J617,0)</f>
        <v>0</v>
      </c>
      <c r="BI617" s="155">
        <f>IF(N617="nulová",J617,0)</f>
        <v>0</v>
      </c>
      <c r="BJ617" s="18" t="s">
        <v>87</v>
      </c>
      <c r="BK617" s="155">
        <f>ROUND(I617*H617,2)</f>
        <v>0</v>
      </c>
      <c r="BL617" s="18" t="s">
        <v>100</v>
      </c>
      <c r="BM617" s="265" t="s">
        <v>1074</v>
      </c>
    </row>
    <row r="618" spans="1:51" s="14" customFormat="1" ht="12">
      <c r="A618" s="14"/>
      <c r="B618" s="277"/>
      <c r="C618" s="278"/>
      <c r="D618" s="268" t="s">
        <v>236</v>
      </c>
      <c r="E618" s="279" t="s">
        <v>1</v>
      </c>
      <c r="F618" s="280" t="s">
        <v>1075</v>
      </c>
      <c r="G618" s="278"/>
      <c r="H618" s="281">
        <v>86490</v>
      </c>
      <c r="I618" s="282"/>
      <c r="J618" s="278"/>
      <c r="K618" s="278"/>
      <c r="L618" s="283"/>
      <c r="M618" s="284"/>
      <c r="N618" s="285"/>
      <c r="O618" s="285"/>
      <c r="P618" s="285"/>
      <c r="Q618" s="285"/>
      <c r="R618" s="285"/>
      <c r="S618" s="285"/>
      <c r="T618" s="286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87" t="s">
        <v>236</v>
      </c>
      <c r="AU618" s="287" t="s">
        <v>89</v>
      </c>
      <c r="AV618" s="14" t="s">
        <v>89</v>
      </c>
      <c r="AW618" s="14" t="s">
        <v>34</v>
      </c>
      <c r="AX618" s="14" t="s">
        <v>87</v>
      </c>
      <c r="AY618" s="287" t="s">
        <v>211</v>
      </c>
    </row>
    <row r="619" spans="1:65" s="2" customFormat="1" ht="21.75" customHeight="1">
      <c r="A619" s="41"/>
      <c r="B619" s="42"/>
      <c r="C619" s="253" t="s">
        <v>1076</v>
      </c>
      <c r="D619" s="253" t="s">
        <v>214</v>
      </c>
      <c r="E619" s="254" t="s">
        <v>1077</v>
      </c>
      <c r="F619" s="255" t="s">
        <v>1078</v>
      </c>
      <c r="G619" s="256" t="s">
        <v>269</v>
      </c>
      <c r="H619" s="257">
        <v>961</v>
      </c>
      <c r="I619" s="258"/>
      <c r="J619" s="259">
        <f>ROUND(I619*H619,2)</f>
        <v>0</v>
      </c>
      <c r="K619" s="260"/>
      <c r="L619" s="44"/>
      <c r="M619" s="261" t="s">
        <v>1</v>
      </c>
      <c r="N619" s="262" t="s">
        <v>46</v>
      </c>
      <c r="O619" s="94"/>
      <c r="P619" s="263">
        <f>O619*H619</f>
        <v>0</v>
      </c>
      <c r="Q619" s="263">
        <v>0</v>
      </c>
      <c r="R619" s="263">
        <f>Q619*H619</f>
        <v>0</v>
      </c>
      <c r="S619" s="263">
        <v>0</v>
      </c>
      <c r="T619" s="264">
        <f>S619*H619</f>
        <v>0</v>
      </c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R619" s="265" t="s">
        <v>100</v>
      </c>
      <c r="AT619" s="265" t="s">
        <v>214</v>
      </c>
      <c r="AU619" s="265" t="s">
        <v>89</v>
      </c>
      <c r="AY619" s="18" t="s">
        <v>211</v>
      </c>
      <c r="BE619" s="155">
        <f>IF(N619="základní",J619,0)</f>
        <v>0</v>
      </c>
      <c r="BF619" s="155">
        <f>IF(N619="snížená",J619,0)</f>
        <v>0</v>
      </c>
      <c r="BG619" s="155">
        <f>IF(N619="zákl. přenesená",J619,0)</f>
        <v>0</v>
      </c>
      <c r="BH619" s="155">
        <f>IF(N619="sníž. přenesená",J619,0)</f>
        <v>0</v>
      </c>
      <c r="BI619" s="155">
        <f>IF(N619="nulová",J619,0)</f>
        <v>0</v>
      </c>
      <c r="BJ619" s="18" t="s">
        <v>87</v>
      </c>
      <c r="BK619" s="155">
        <f>ROUND(I619*H619,2)</f>
        <v>0</v>
      </c>
      <c r="BL619" s="18" t="s">
        <v>100</v>
      </c>
      <c r="BM619" s="265" t="s">
        <v>1079</v>
      </c>
    </row>
    <row r="620" spans="1:51" s="14" customFormat="1" ht="12">
      <c r="A620" s="14"/>
      <c r="B620" s="277"/>
      <c r="C620" s="278"/>
      <c r="D620" s="268" t="s">
        <v>236</v>
      </c>
      <c r="E620" s="279" t="s">
        <v>1</v>
      </c>
      <c r="F620" s="280" t="s">
        <v>309</v>
      </c>
      <c r="G620" s="278"/>
      <c r="H620" s="281">
        <v>961</v>
      </c>
      <c r="I620" s="282"/>
      <c r="J620" s="278"/>
      <c r="K620" s="278"/>
      <c r="L620" s="283"/>
      <c r="M620" s="284"/>
      <c r="N620" s="285"/>
      <c r="O620" s="285"/>
      <c r="P620" s="285"/>
      <c r="Q620" s="285"/>
      <c r="R620" s="285"/>
      <c r="S620" s="285"/>
      <c r="T620" s="286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87" t="s">
        <v>236</v>
      </c>
      <c r="AU620" s="287" t="s">
        <v>89</v>
      </c>
      <c r="AV620" s="14" t="s">
        <v>89</v>
      </c>
      <c r="AW620" s="14" t="s">
        <v>34</v>
      </c>
      <c r="AX620" s="14" t="s">
        <v>87</v>
      </c>
      <c r="AY620" s="287" t="s">
        <v>211</v>
      </c>
    </row>
    <row r="621" spans="1:65" s="2" customFormat="1" ht="24.15" customHeight="1">
      <c r="A621" s="41"/>
      <c r="B621" s="42"/>
      <c r="C621" s="253" t="s">
        <v>1080</v>
      </c>
      <c r="D621" s="253" t="s">
        <v>214</v>
      </c>
      <c r="E621" s="254" t="s">
        <v>1081</v>
      </c>
      <c r="F621" s="255" t="s">
        <v>1082</v>
      </c>
      <c r="G621" s="256" t="s">
        <v>702</v>
      </c>
      <c r="H621" s="257">
        <v>45</v>
      </c>
      <c r="I621" s="258"/>
      <c r="J621" s="259">
        <f>ROUND(I621*H621,2)</f>
        <v>0</v>
      </c>
      <c r="K621" s="260"/>
      <c r="L621" s="44"/>
      <c r="M621" s="261" t="s">
        <v>1</v>
      </c>
      <c r="N621" s="262" t="s">
        <v>46</v>
      </c>
      <c r="O621" s="94"/>
      <c r="P621" s="263">
        <f>O621*H621</f>
        <v>0</v>
      </c>
      <c r="Q621" s="263">
        <v>0</v>
      </c>
      <c r="R621" s="263">
        <f>Q621*H621</f>
        <v>0</v>
      </c>
      <c r="S621" s="263">
        <v>0</v>
      </c>
      <c r="T621" s="264">
        <f>S621*H621</f>
        <v>0</v>
      </c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R621" s="265" t="s">
        <v>100</v>
      </c>
      <c r="AT621" s="265" t="s">
        <v>214</v>
      </c>
      <c r="AU621" s="265" t="s">
        <v>89</v>
      </c>
      <c r="AY621" s="18" t="s">
        <v>211</v>
      </c>
      <c r="BE621" s="155">
        <f>IF(N621="základní",J621,0)</f>
        <v>0</v>
      </c>
      <c r="BF621" s="155">
        <f>IF(N621="snížená",J621,0)</f>
        <v>0</v>
      </c>
      <c r="BG621" s="155">
        <f>IF(N621="zákl. přenesená",J621,0)</f>
        <v>0</v>
      </c>
      <c r="BH621" s="155">
        <f>IF(N621="sníž. přenesená",J621,0)</f>
        <v>0</v>
      </c>
      <c r="BI621" s="155">
        <f>IF(N621="nulová",J621,0)</f>
        <v>0</v>
      </c>
      <c r="BJ621" s="18" t="s">
        <v>87</v>
      </c>
      <c r="BK621" s="155">
        <f>ROUND(I621*H621,2)</f>
        <v>0</v>
      </c>
      <c r="BL621" s="18" t="s">
        <v>100</v>
      </c>
      <c r="BM621" s="265" t="s">
        <v>1083</v>
      </c>
    </row>
    <row r="622" spans="1:51" s="14" customFormat="1" ht="12">
      <c r="A622" s="14"/>
      <c r="B622" s="277"/>
      <c r="C622" s="278"/>
      <c r="D622" s="268" t="s">
        <v>236</v>
      </c>
      <c r="E622" s="279" t="s">
        <v>1</v>
      </c>
      <c r="F622" s="280" t="s">
        <v>723</v>
      </c>
      <c r="G622" s="278"/>
      <c r="H622" s="281">
        <v>45</v>
      </c>
      <c r="I622" s="282"/>
      <c r="J622" s="278"/>
      <c r="K622" s="278"/>
      <c r="L622" s="283"/>
      <c r="M622" s="284"/>
      <c r="N622" s="285"/>
      <c r="O622" s="285"/>
      <c r="P622" s="285"/>
      <c r="Q622" s="285"/>
      <c r="R622" s="285"/>
      <c r="S622" s="285"/>
      <c r="T622" s="286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87" t="s">
        <v>236</v>
      </c>
      <c r="AU622" s="287" t="s">
        <v>89</v>
      </c>
      <c r="AV622" s="14" t="s">
        <v>89</v>
      </c>
      <c r="AW622" s="14" t="s">
        <v>34</v>
      </c>
      <c r="AX622" s="14" t="s">
        <v>87</v>
      </c>
      <c r="AY622" s="287" t="s">
        <v>211</v>
      </c>
    </row>
    <row r="623" spans="1:65" s="2" customFormat="1" ht="33" customHeight="1">
      <c r="A623" s="41"/>
      <c r="B623" s="42"/>
      <c r="C623" s="253" t="s">
        <v>1084</v>
      </c>
      <c r="D623" s="253" t="s">
        <v>214</v>
      </c>
      <c r="E623" s="254" t="s">
        <v>1085</v>
      </c>
      <c r="F623" s="255" t="s">
        <v>1086</v>
      </c>
      <c r="G623" s="256" t="s">
        <v>702</v>
      </c>
      <c r="H623" s="257">
        <v>400</v>
      </c>
      <c r="I623" s="258"/>
      <c r="J623" s="259">
        <f>ROUND(I623*H623,2)</f>
        <v>0</v>
      </c>
      <c r="K623" s="260"/>
      <c r="L623" s="44"/>
      <c r="M623" s="261" t="s">
        <v>1</v>
      </c>
      <c r="N623" s="262" t="s">
        <v>46</v>
      </c>
      <c r="O623" s="94"/>
      <c r="P623" s="263">
        <f>O623*H623</f>
        <v>0</v>
      </c>
      <c r="Q623" s="263">
        <v>0</v>
      </c>
      <c r="R623" s="263">
        <f>Q623*H623</f>
        <v>0</v>
      </c>
      <c r="S623" s="263">
        <v>0</v>
      </c>
      <c r="T623" s="264">
        <f>S623*H623</f>
        <v>0</v>
      </c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R623" s="265" t="s">
        <v>100</v>
      </c>
      <c r="AT623" s="265" t="s">
        <v>214</v>
      </c>
      <c r="AU623" s="265" t="s">
        <v>89</v>
      </c>
      <c r="AY623" s="18" t="s">
        <v>211</v>
      </c>
      <c r="BE623" s="155">
        <f>IF(N623="základní",J623,0)</f>
        <v>0</v>
      </c>
      <c r="BF623" s="155">
        <f>IF(N623="snížená",J623,0)</f>
        <v>0</v>
      </c>
      <c r="BG623" s="155">
        <f>IF(N623="zákl. přenesená",J623,0)</f>
        <v>0</v>
      </c>
      <c r="BH623" s="155">
        <f>IF(N623="sníž. přenesená",J623,0)</f>
        <v>0</v>
      </c>
      <c r="BI623" s="155">
        <f>IF(N623="nulová",J623,0)</f>
        <v>0</v>
      </c>
      <c r="BJ623" s="18" t="s">
        <v>87</v>
      </c>
      <c r="BK623" s="155">
        <f>ROUND(I623*H623,2)</f>
        <v>0</v>
      </c>
      <c r="BL623" s="18" t="s">
        <v>100</v>
      </c>
      <c r="BM623" s="265" t="s">
        <v>1087</v>
      </c>
    </row>
    <row r="624" spans="1:51" s="14" customFormat="1" ht="12">
      <c r="A624" s="14"/>
      <c r="B624" s="277"/>
      <c r="C624" s="278"/>
      <c r="D624" s="268" t="s">
        <v>236</v>
      </c>
      <c r="E624" s="279" t="s">
        <v>1</v>
      </c>
      <c r="F624" s="280" t="s">
        <v>1088</v>
      </c>
      <c r="G624" s="278"/>
      <c r="H624" s="281">
        <v>400</v>
      </c>
      <c r="I624" s="282"/>
      <c r="J624" s="278"/>
      <c r="K624" s="278"/>
      <c r="L624" s="283"/>
      <c r="M624" s="284"/>
      <c r="N624" s="285"/>
      <c r="O624" s="285"/>
      <c r="P624" s="285"/>
      <c r="Q624" s="285"/>
      <c r="R624" s="285"/>
      <c r="S624" s="285"/>
      <c r="T624" s="286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87" t="s">
        <v>236</v>
      </c>
      <c r="AU624" s="287" t="s">
        <v>89</v>
      </c>
      <c r="AV624" s="14" t="s">
        <v>89</v>
      </c>
      <c r="AW624" s="14" t="s">
        <v>34</v>
      </c>
      <c r="AX624" s="14" t="s">
        <v>87</v>
      </c>
      <c r="AY624" s="287" t="s">
        <v>211</v>
      </c>
    </row>
    <row r="625" spans="1:65" s="2" customFormat="1" ht="24.15" customHeight="1">
      <c r="A625" s="41"/>
      <c r="B625" s="42"/>
      <c r="C625" s="253" t="s">
        <v>1089</v>
      </c>
      <c r="D625" s="253" t="s">
        <v>214</v>
      </c>
      <c r="E625" s="254" t="s">
        <v>1090</v>
      </c>
      <c r="F625" s="255" t="s">
        <v>1091</v>
      </c>
      <c r="G625" s="256" t="s">
        <v>702</v>
      </c>
      <c r="H625" s="257">
        <v>45</v>
      </c>
      <c r="I625" s="258"/>
      <c r="J625" s="259">
        <f>ROUND(I625*H625,2)</f>
        <v>0</v>
      </c>
      <c r="K625" s="260"/>
      <c r="L625" s="44"/>
      <c r="M625" s="261" t="s">
        <v>1</v>
      </c>
      <c r="N625" s="262" t="s">
        <v>46</v>
      </c>
      <c r="O625" s="94"/>
      <c r="P625" s="263">
        <f>O625*H625</f>
        <v>0</v>
      </c>
      <c r="Q625" s="263">
        <v>0</v>
      </c>
      <c r="R625" s="263">
        <f>Q625*H625</f>
        <v>0</v>
      </c>
      <c r="S625" s="263">
        <v>0</v>
      </c>
      <c r="T625" s="264">
        <f>S625*H625</f>
        <v>0</v>
      </c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R625" s="265" t="s">
        <v>100</v>
      </c>
      <c r="AT625" s="265" t="s">
        <v>214</v>
      </c>
      <c r="AU625" s="265" t="s">
        <v>89</v>
      </c>
      <c r="AY625" s="18" t="s">
        <v>211</v>
      </c>
      <c r="BE625" s="155">
        <f>IF(N625="základní",J625,0)</f>
        <v>0</v>
      </c>
      <c r="BF625" s="155">
        <f>IF(N625="snížená",J625,0)</f>
        <v>0</v>
      </c>
      <c r="BG625" s="155">
        <f>IF(N625="zákl. přenesená",J625,0)</f>
        <v>0</v>
      </c>
      <c r="BH625" s="155">
        <f>IF(N625="sníž. přenesená",J625,0)</f>
        <v>0</v>
      </c>
      <c r="BI625" s="155">
        <f>IF(N625="nulová",J625,0)</f>
        <v>0</v>
      </c>
      <c r="BJ625" s="18" t="s">
        <v>87</v>
      </c>
      <c r="BK625" s="155">
        <f>ROUND(I625*H625,2)</f>
        <v>0</v>
      </c>
      <c r="BL625" s="18" t="s">
        <v>100</v>
      </c>
      <c r="BM625" s="265" t="s">
        <v>1092</v>
      </c>
    </row>
    <row r="626" spans="1:51" s="14" customFormat="1" ht="12">
      <c r="A626" s="14"/>
      <c r="B626" s="277"/>
      <c r="C626" s="278"/>
      <c r="D626" s="268" t="s">
        <v>236</v>
      </c>
      <c r="E626" s="279" t="s">
        <v>1</v>
      </c>
      <c r="F626" s="280" t="s">
        <v>723</v>
      </c>
      <c r="G626" s="278"/>
      <c r="H626" s="281">
        <v>45</v>
      </c>
      <c r="I626" s="282"/>
      <c r="J626" s="278"/>
      <c r="K626" s="278"/>
      <c r="L626" s="283"/>
      <c r="M626" s="284"/>
      <c r="N626" s="285"/>
      <c r="O626" s="285"/>
      <c r="P626" s="285"/>
      <c r="Q626" s="285"/>
      <c r="R626" s="285"/>
      <c r="S626" s="285"/>
      <c r="T626" s="286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87" t="s">
        <v>236</v>
      </c>
      <c r="AU626" s="287" t="s">
        <v>89</v>
      </c>
      <c r="AV626" s="14" t="s">
        <v>89</v>
      </c>
      <c r="AW626" s="14" t="s">
        <v>34</v>
      </c>
      <c r="AX626" s="14" t="s">
        <v>87</v>
      </c>
      <c r="AY626" s="287" t="s">
        <v>211</v>
      </c>
    </row>
    <row r="627" spans="1:63" s="12" customFormat="1" ht="22.8" customHeight="1">
      <c r="A627" s="12"/>
      <c r="B627" s="237"/>
      <c r="C627" s="238"/>
      <c r="D627" s="239" t="s">
        <v>80</v>
      </c>
      <c r="E627" s="251" t="s">
        <v>1093</v>
      </c>
      <c r="F627" s="251" t="s">
        <v>1094</v>
      </c>
      <c r="G627" s="238"/>
      <c r="H627" s="238"/>
      <c r="I627" s="241"/>
      <c r="J627" s="252">
        <f>BK627</f>
        <v>0</v>
      </c>
      <c r="K627" s="238"/>
      <c r="L627" s="243"/>
      <c r="M627" s="244"/>
      <c r="N627" s="245"/>
      <c r="O627" s="245"/>
      <c r="P627" s="246">
        <f>P628</f>
        <v>0</v>
      </c>
      <c r="Q627" s="245"/>
      <c r="R627" s="246">
        <f>R628</f>
        <v>0</v>
      </c>
      <c r="S627" s="245"/>
      <c r="T627" s="247">
        <f>T628</f>
        <v>0</v>
      </c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R627" s="248" t="s">
        <v>87</v>
      </c>
      <c r="AT627" s="249" t="s">
        <v>80</v>
      </c>
      <c r="AU627" s="249" t="s">
        <v>87</v>
      </c>
      <c r="AY627" s="248" t="s">
        <v>211</v>
      </c>
      <c r="BK627" s="250">
        <f>BK628</f>
        <v>0</v>
      </c>
    </row>
    <row r="628" spans="1:65" s="2" customFormat="1" ht="16.5" customHeight="1">
      <c r="A628" s="41"/>
      <c r="B628" s="42"/>
      <c r="C628" s="253" t="s">
        <v>1095</v>
      </c>
      <c r="D628" s="253" t="s">
        <v>214</v>
      </c>
      <c r="E628" s="254" t="s">
        <v>1096</v>
      </c>
      <c r="F628" s="255" t="s">
        <v>1097</v>
      </c>
      <c r="G628" s="256" t="s">
        <v>507</v>
      </c>
      <c r="H628" s="257">
        <v>2707.464</v>
      </c>
      <c r="I628" s="258"/>
      <c r="J628" s="259">
        <f>ROUND(I628*H628,2)</f>
        <v>0</v>
      </c>
      <c r="K628" s="260"/>
      <c r="L628" s="44"/>
      <c r="M628" s="261" t="s">
        <v>1</v>
      </c>
      <c r="N628" s="262" t="s">
        <v>46</v>
      </c>
      <c r="O628" s="94"/>
      <c r="P628" s="263">
        <f>O628*H628</f>
        <v>0</v>
      </c>
      <c r="Q628" s="263">
        <v>0</v>
      </c>
      <c r="R628" s="263">
        <f>Q628*H628</f>
        <v>0</v>
      </c>
      <c r="S628" s="263">
        <v>0</v>
      </c>
      <c r="T628" s="264">
        <f>S628*H628</f>
        <v>0</v>
      </c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R628" s="265" t="s">
        <v>100</v>
      </c>
      <c r="AT628" s="265" t="s">
        <v>214</v>
      </c>
      <c r="AU628" s="265" t="s">
        <v>89</v>
      </c>
      <c r="AY628" s="18" t="s">
        <v>211</v>
      </c>
      <c r="BE628" s="155">
        <f>IF(N628="základní",J628,0)</f>
        <v>0</v>
      </c>
      <c r="BF628" s="155">
        <f>IF(N628="snížená",J628,0)</f>
        <v>0</v>
      </c>
      <c r="BG628" s="155">
        <f>IF(N628="zákl. přenesená",J628,0)</f>
        <v>0</v>
      </c>
      <c r="BH628" s="155">
        <f>IF(N628="sníž. přenesená",J628,0)</f>
        <v>0</v>
      </c>
      <c r="BI628" s="155">
        <f>IF(N628="nulová",J628,0)</f>
        <v>0</v>
      </c>
      <c r="BJ628" s="18" t="s">
        <v>87</v>
      </c>
      <c r="BK628" s="155">
        <f>ROUND(I628*H628,2)</f>
        <v>0</v>
      </c>
      <c r="BL628" s="18" t="s">
        <v>100</v>
      </c>
      <c r="BM628" s="265" t="s">
        <v>1098</v>
      </c>
    </row>
    <row r="629" spans="1:63" s="12" customFormat="1" ht="25.9" customHeight="1">
      <c r="A629" s="12"/>
      <c r="B629" s="237"/>
      <c r="C629" s="238"/>
      <c r="D629" s="239" t="s">
        <v>80</v>
      </c>
      <c r="E629" s="240" t="s">
        <v>1099</v>
      </c>
      <c r="F629" s="240" t="s">
        <v>1100</v>
      </c>
      <c r="G629" s="238"/>
      <c r="H629" s="238"/>
      <c r="I629" s="241"/>
      <c r="J629" s="242">
        <f>BK629</f>
        <v>0</v>
      </c>
      <c r="K629" s="238"/>
      <c r="L629" s="243"/>
      <c r="M629" s="244"/>
      <c r="N629" s="245"/>
      <c r="O629" s="245"/>
      <c r="P629" s="246">
        <f>P630+P698+P727+P787+P791+P796+P801+P845+P1044+P1085</f>
        <v>0</v>
      </c>
      <c r="Q629" s="245"/>
      <c r="R629" s="246">
        <f>R630+R698+R727+R787+R791+R796+R801+R845+R1044+R1085</f>
        <v>110.12082618</v>
      </c>
      <c r="S629" s="245"/>
      <c r="T629" s="247">
        <f>T630+T698+T727+T787+T791+T796+T801+T845+T1044+T1085</f>
        <v>0</v>
      </c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R629" s="248" t="s">
        <v>89</v>
      </c>
      <c r="AT629" s="249" t="s">
        <v>80</v>
      </c>
      <c r="AU629" s="249" t="s">
        <v>81</v>
      </c>
      <c r="AY629" s="248" t="s">
        <v>211</v>
      </c>
      <c r="BK629" s="250">
        <f>BK630+BK698+BK727+BK787+BK791+BK796+BK801+BK845+BK1044+BK1085</f>
        <v>0</v>
      </c>
    </row>
    <row r="630" spans="1:63" s="12" customFormat="1" ht="22.8" customHeight="1">
      <c r="A630" s="12"/>
      <c r="B630" s="237"/>
      <c r="C630" s="238"/>
      <c r="D630" s="239" t="s">
        <v>80</v>
      </c>
      <c r="E630" s="251" t="s">
        <v>1101</v>
      </c>
      <c r="F630" s="251" t="s">
        <v>1102</v>
      </c>
      <c r="G630" s="238"/>
      <c r="H630" s="238"/>
      <c r="I630" s="241"/>
      <c r="J630" s="252">
        <f>BK630</f>
        <v>0</v>
      </c>
      <c r="K630" s="238"/>
      <c r="L630" s="243"/>
      <c r="M630" s="244"/>
      <c r="N630" s="245"/>
      <c r="O630" s="245"/>
      <c r="P630" s="246">
        <f>SUM(P631:P697)</f>
        <v>0</v>
      </c>
      <c r="Q630" s="245"/>
      <c r="R630" s="246">
        <f>SUM(R631:R697)</f>
        <v>16.910796869999995</v>
      </c>
      <c r="S630" s="245"/>
      <c r="T630" s="247">
        <f>SUM(T631:T697)</f>
        <v>0</v>
      </c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R630" s="248" t="s">
        <v>89</v>
      </c>
      <c r="AT630" s="249" t="s">
        <v>80</v>
      </c>
      <c r="AU630" s="249" t="s">
        <v>87</v>
      </c>
      <c r="AY630" s="248" t="s">
        <v>211</v>
      </c>
      <c r="BK630" s="250">
        <f>SUM(BK631:BK697)</f>
        <v>0</v>
      </c>
    </row>
    <row r="631" spans="1:65" s="2" customFormat="1" ht="24.15" customHeight="1">
      <c r="A631" s="41"/>
      <c r="B631" s="42"/>
      <c r="C631" s="253" t="s">
        <v>1103</v>
      </c>
      <c r="D631" s="253" t="s">
        <v>214</v>
      </c>
      <c r="E631" s="254" t="s">
        <v>1104</v>
      </c>
      <c r="F631" s="255" t="s">
        <v>1105</v>
      </c>
      <c r="G631" s="256" t="s">
        <v>269</v>
      </c>
      <c r="H631" s="257">
        <v>618.762</v>
      </c>
      <c r="I631" s="258"/>
      <c r="J631" s="259">
        <f>ROUND(I631*H631,2)</f>
        <v>0</v>
      </c>
      <c r="K631" s="260"/>
      <c r="L631" s="44"/>
      <c r="M631" s="261" t="s">
        <v>1</v>
      </c>
      <c r="N631" s="262" t="s">
        <v>46</v>
      </c>
      <c r="O631" s="94"/>
      <c r="P631" s="263">
        <f>O631*H631</f>
        <v>0</v>
      </c>
      <c r="Q631" s="263">
        <v>0</v>
      </c>
      <c r="R631" s="263">
        <f>Q631*H631</f>
        <v>0</v>
      </c>
      <c r="S631" s="263">
        <v>0</v>
      </c>
      <c r="T631" s="264">
        <f>S631*H631</f>
        <v>0</v>
      </c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R631" s="265" t="s">
        <v>528</v>
      </c>
      <c r="AT631" s="265" t="s">
        <v>214</v>
      </c>
      <c r="AU631" s="265" t="s">
        <v>89</v>
      </c>
      <c r="AY631" s="18" t="s">
        <v>211</v>
      </c>
      <c r="BE631" s="155">
        <f>IF(N631="základní",J631,0)</f>
        <v>0</v>
      </c>
      <c r="BF631" s="155">
        <f>IF(N631="snížená",J631,0)</f>
        <v>0</v>
      </c>
      <c r="BG631" s="155">
        <f>IF(N631="zákl. přenesená",J631,0)</f>
        <v>0</v>
      </c>
      <c r="BH631" s="155">
        <f>IF(N631="sníž. přenesená",J631,0)</f>
        <v>0</v>
      </c>
      <c r="BI631" s="155">
        <f>IF(N631="nulová",J631,0)</f>
        <v>0</v>
      </c>
      <c r="BJ631" s="18" t="s">
        <v>87</v>
      </c>
      <c r="BK631" s="155">
        <f>ROUND(I631*H631,2)</f>
        <v>0</v>
      </c>
      <c r="BL631" s="18" t="s">
        <v>528</v>
      </c>
      <c r="BM631" s="265" t="s">
        <v>1106</v>
      </c>
    </row>
    <row r="632" spans="1:51" s="13" customFormat="1" ht="12">
      <c r="A632" s="13"/>
      <c r="B632" s="266"/>
      <c r="C632" s="267"/>
      <c r="D632" s="268" t="s">
        <v>236</v>
      </c>
      <c r="E632" s="269" t="s">
        <v>1</v>
      </c>
      <c r="F632" s="270" t="s">
        <v>367</v>
      </c>
      <c r="G632" s="267"/>
      <c r="H632" s="269" t="s">
        <v>1</v>
      </c>
      <c r="I632" s="271"/>
      <c r="J632" s="267"/>
      <c r="K632" s="267"/>
      <c r="L632" s="272"/>
      <c r="M632" s="273"/>
      <c r="N632" s="274"/>
      <c r="O632" s="274"/>
      <c r="P632" s="274"/>
      <c r="Q632" s="274"/>
      <c r="R632" s="274"/>
      <c r="S632" s="274"/>
      <c r="T632" s="275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76" t="s">
        <v>236</v>
      </c>
      <c r="AU632" s="276" t="s">
        <v>89</v>
      </c>
      <c r="AV632" s="13" t="s">
        <v>87</v>
      </c>
      <c r="AW632" s="13" t="s">
        <v>34</v>
      </c>
      <c r="AX632" s="13" t="s">
        <v>81</v>
      </c>
      <c r="AY632" s="276" t="s">
        <v>211</v>
      </c>
    </row>
    <row r="633" spans="1:51" s="14" customFormat="1" ht="12">
      <c r="A633" s="14"/>
      <c r="B633" s="277"/>
      <c r="C633" s="278"/>
      <c r="D633" s="268" t="s">
        <v>236</v>
      </c>
      <c r="E633" s="279" t="s">
        <v>1</v>
      </c>
      <c r="F633" s="280" t="s">
        <v>366</v>
      </c>
      <c r="G633" s="278"/>
      <c r="H633" s="281">
        <v>118.065</v>
      </c>
      <c r="I633" s="282"/>
      <c r="J633" s="278"/>
      <c r="K633" s="278"/>
      <c r="L633" s="283"/>
      <c r="M633" s="284"/>
      <c r="N633" s="285"/>
      <c r="O633" s="285"/>
      <c r="P633" s="285"/>
      <c r="Q633" s="285"/>
      <c r="R633" s="285"/>
      <c r="S633" s="285"/>
      <c r="T633" s="286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87" t="s">
        <v>236</v>
      </c>
      <c r="AU633" s="287" t="s">
        <v>89</v>
      </c>
      <c r="AV633" s="14" t="s">
        <v>89</v>
      </c>
      <c r="AW633" s="14" t="s">
        <v>34</v>
      </c>
      <c r="AX633" s="14" t="s">
        <v>81</v>
      </c>
      <c r="AY633" s="287" t="s">
        <v>211</v>
      </c>
    </row>
    <row r="634" spans="1:51" s="13" customFormat="1" ht="12">
      <c r="A634" s="13"/>
      <c r="B634" s="266"/>
      <c r="C634" s="267"/>
      <c r="D634" s="268" t="s">
        <v>236</v>
      </c>
      <c r="E634" s="269" t="s">
        <v>1</v>
      </c>
      <c r="F634" s="270" t="s">
        <v>1107</v>
      </c>
      <c r="G634" s="267"/>
      <c r="H634" s="269" t="s">
        <v>1</v>
      </c>
      <c r="I634" s="271"/>
      <c r="J634" s="267"/>
      <c r="K634" s="267"/>
      <c r="L634" s="272"/>
      <c r="M634" s="273"/>
      <c r="N634" s="274"/>
      <c r="O634" s="274"/>
      <c r="P634" s="274"/>
      <c r="Q634" s="274"/>
      <c r="R634" s="274"/>
      <c r="S634" s="274"/>
      <c r="T634" s="275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76" t="s">
        <v>236</v>
      </c>
      <c r="AU634" s="276" t="s">
        <v>89</v>
      </c>
      <c r="AV634" s="13" t="s">
        <v>87</v>
      </c>
      <c r="AW634" s="13" t="s">
        <v>34</v>
      </c>
      <c r="AX634" s="13" t="s">
        <v>81</v>
      </c>
      <c r="AY634" s="276" t="s">
        <v>211</v>
      </c>
    </row>
    <row r="635" spans="1:51" s="14" customFormat="1" ht="12">
      <c r="A635" s="14"/>
      <c r="B635" s="277"/>
      <c r="C635" s="278"/>
      <c r="D635" s="268" t="s">
        <v>236</v>
      </c>
      <c r="E635" s="279" t="s">
        <v>1</v>
      </c>
      <c r="F635" s="280" t="s">
        <v>1108</v>
      </c>
      <c r="G635" s="278"/>
      <c r="H635" s="281">
        <v>430.777</v>
      </c>
      <c r="I635" s="282"/>
      <c r="J635" s="278"/>
      <c r="K635" s="278"/>
      <c r="L635" s="283"/>
      <c r="M635" s="284"/>
      <c r="N635" s="285"/>
      <c r="O635" s="285"/>
      <c r="P635" s="285"/>
      <c r="Q635" s="285"/>
      <c r="R635" s="285"/>
      <c r="S635" s="285"/>
      <c r="T635" s="286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87" t="s">
        <v>236</v>
      </c>
      <c r="AU635" s="287" t="s">
        <v>89</v>
      </c>
      <c r="AV635" s="14" t="s">
        <v>89</v>
      </c>
      <c r="AW635" s="14" t="s">
        <v>34</v>
      </c>
      <c r="AX635" s="14" t="s">
        <v>81</v>
      </c>
      <c r="AY635" s="287" t="s">
        <v>211</v>
      </c>
    </row>
    <row r="636" spans="1:51" s="13" customFormat="1" ht="12">
      <c r="A636" s="13"/>
      <c r="B636" s="266"/>
      <c r="C636" s="267"/>
      <c r="D636" s="268" t="s">
        <v>236</v>
      </c>
      <c r="E636" s="269" t="s">
        <v>1</v>
      </c>
      <c r="F636" s="270" t="s">
        <v>1109</v>
      </c>
      <c r="G636" s="267"/>
      <c r="H636" s="269" t="s">
        <v>1</v>
      </c>
      <c r="I636" s="271"/>
      <c r="J636" s="267"/>
      <c r="K636" s="267"/>
      <c r="L636" s="272"/>
      <c r="M636" s="273"/>
      <c r="N636" s="274"/>
      <c r="O636" s="274"/>
      <c r="P636" s="274"/>
      <c r="Q636" s="274"/>
      <c r="R636" s="274"/>
      <c r="S636" s="274"/>
      <c r="T636" s="275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76" t="s">
        <v>236</v>
      </c>
      <c r="AU636" s="276" t="s">
        <v>89</v>
      </c>
      <c r="AV636" s="13" t="s">
        <v>87</v>
      </c>
      <c r="AW636" s="13" t="s">
        <v>34</v>
      </c>
      <c r="AX636" s="13" t="s">
        <v>81</v>
      </c>
      <c r="AY636" s="276" t="s">
        <v>211</v>
      </c>
    </row>
    <row r="637" spans="1:51" s="14" customFormat="1" ht="12">
      <c r="A637" s="14"/>
      <c r="B637" s="277"/>
      <c r="C637" s="278"/>
      <c r="D637" s="268" t="s">
        <v>236</v>
      </c>
      <c r="E637" s="279" t="s">
        <v>1</v>
      </c>
      <c r="F637" s="280" t="s">
        <v>1110</v>
      </c>
      <c r="G637" s="278"/>
      <c r="H637" s="281">
        <v>60.8</v>
      </c>
      <c r="I637" s="282"/>
      <c r="J637" s="278"/>
      <c r="K637" s="278"/>
      <c r="L637" s="283"/>
      <c r="M637" s="284"/>
      <c r="N637" s="285"/>
      <c r="O637" s="285"/>
      <c r="P637" s="285"/>
      <c r="Q637" s="285"/>
      <c r="R637" s="285"/>
      <c r="S637" s="285"/>
      <c r="T637" s="286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87" t="s">
        <v>236</v>
      </c>
      <c r="AU637" s="287" t="s">
        <v>89</v>
      </c>
      <c r="AV637" s="14" t="s">
        <v>89</v>
      </c>
      <c r="AW637" s="14" t="s">
        <v>34</v>
      </c>
      <c r="AX637" s="14" t="s">
        <v>81</v>
      </c>
      <c r="AY637" s="287" t="s">
        <v>211</v>
      </c>
    </row>
    <row r="638" spans="1:51" s="13" customFormat="1" ht="12">
      <c r="A638" s="13"/>
      <c r="B638" s="266"/>
      <c r="C638" s="267"/>
      <c r="D638" s="268" t="s">
        <v>236</v>
      </c>
      <c r="E638" s="269" t="s">
        <v>1</v>
      </c>
      <c r="F638" s="270" t="s">
        <v>1111</v>
      </c>
      <c r="G638" s="267"/>
      <c r="H638" s="269" t="s">
        <v>1</v>
      </c>
      <c r="I638" s="271"/>
      <c r="J638" s="267"/>
      <c r="K638" s="267"/>
      <c r="L638" s="272"/>
      <c r="M638" s="273"/>
      <c r="N638" s="274"/>
      <c r="O638" s="274"/>
      <c r="P638" s="274"/>
      <c r="Q638" s="274"/>
      <c r="R638" s="274"/>
      <c r="S638" s="274"/>
      <c r="T638" s="275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76" t="s">
        <v>236</v>
      </c>
      <c r="AU638" s="276" t="s">
        <v>89</v>
      </c>
      <c r="AV638" s="13" t="s">
        <v>87</v>
      </c>
      <c r="AW638" s="13" t="s">
        <v>34</v>
      </c>
      <c r="AX638" s="13" t="s">
        <v>81</v>
      </c>
      <c r="AY638" s="276" t="s">
        <v>211</v>
      </c>
    </row>
    <row r="639" spans="1:51" s="14" customFormat="1" ht="12">
      <c r="A639" s="14"/>
      <c r="B639" s="277"/>
      <c r="C639" s="278"/>
      <c r="D639" s="268" t="s">
        <v>236</v>
      </c>
      <c r="E639" s="279" t="s">
        <v>1</v>
      </c>
      <c r="F639" s="280" t="s">
        <v>1112</v>
      </c>
      <c r="G639" s="278"/>
      <c r="H639" s="281">
        <v>9.12</v>
      </c>
      <c r="I639" s="282"/>
      <c r="J639" s="278"/>
      <c r="K639" s="278"/>
      <c r="L639" s="283"/>
      <c r="M639" s="284"/>
      <c r="N639" s="285"/>
      <c r="O639" s="285"/>
      <c r="P639" s="285"/>
      <c r="Q639" s="285"/>
      <c r="R639" s="285"/>
      <c r="S639" s="285"/>
      <c r="T639" s="286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87" t="s">
        <v>236</v>
      </c>
      <c r="AU639" s="287" t="s">
        <v>89</v>
      </c>
      <c r="AV639" s="14" t="s">
        <v>89</v>
      </c>
      <c r="AW639" s="14" t="s">
        <v>34</v>
      </c>
      <c r="AX639" s="14" t="s">
        <v>81</v>
      </c>
      <c r="AY639" s="287" t="s">
        <v>211</v>
      </c>
    </row>
    <row r="640" spans="1:51" s="15" customFormat="1" ht="12">
      <c r="A640" s="15"/>
      <c r="B640" s="295"/>
      <c r="C640" s="296"/>
      <c r="D640" s="268" t="s">
        <v>236</v>
      </c>
      <c r="E640" s="297" t="s">
        <v>1</v>
      </c>
      <c r="F640" s="298" t="s">
        <v>438</v>
      </c>
      <c r="G640" s="296"/>
      <c r="H640" s="299">
        <v>618.762</v>
      </c>
      <c r="I640" s="300"/>
      <c r="J640" s="296"/>
      <c r="K640" s="296"/>
      <c r="L640" s="301"/>
      <c r="M640" s="302"/>
      <c r="N640" s="303"/>
      <c r="O640" s="303"/>
      <c r="P640" s="303"/>
      <c r="Q640" s="303"/>
      <c r="R640" s="303"/>
      <c r="S640" s="303"/>
      <c r="T640" s="304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T640" s="305" t="s">
        <v>236</v>
      </c>
      <c r="AU640" s="305" t="s">
        <v>89</v>
      </c>
      <c r="AV640" s="15" t="s">
        <v>100</v>
      </c>
      <c r="AW640" s="15" t="s">
        <v>34</v>
      </c>
      <c r="AX640" s="15" t="s">
        <v>87</v>
      </c>
      <c r="AY640" s="305" t="s">
        <v>211</v>
      </c>
    </row>
    <row r="641" spans="1:65" s="2" customFormat="1" ht="16.5" customHeight="1">
      <c r="A641" s="41"/>
      <c r="B641" s="42"/>
      <c r="C641" s="317" t="s">
        <v>1113</v>
      </c>
      <c r="D641" s="317" t="s">
        <v>589</v>
      </c>
      <c r="E641" s="318" t="s">
        <v>1114</v>
      </c>
      <c r="F641" s="319" t="s">
        <v>1115</v>
      </c>
      <c r="G641" s="320" t="s">
        <v>507</v>
      </c>
      <c r="H641" s="321">
        <v>0.217</v>
      </c>
      <c r="I641" s="322"/>
      <c r="J641" s="323">
        <f>ROUND(I641*H641,2)</f>
        <v>0</v>
      </c>
      <c r="K641" s="324"/>
      <c r="L641" s="325"/>
      <c r="M641" s="326" t="s">
        <v>1</v>
      </c>
      <c r="N641" s="327" t="s">
        <v>46</v>
      </c>
      <c r="O641" s="94"/>
      <c r="P641" s="263">
        <f>O641*H641</f>
        <v>0</v>
      </c>
      <c r="Q641" s="263">
        <v>1</v>
      </c>
      <c r="R641" s="263">
        <f>Q641*H641</f>
        <v>0.217</v>
      </c>
      <c r="S641" s="263">
        <v>0</v>
      </c>
      <c r="T641" s="264">
        <f>S641*H641</f>
        <v>0</v>
      </c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R641" s="265" t="s">
        <v>634</v>
      </c>
      <c r="AT641" s="265" t="s">
        <v>589</v>
      </c>
      <c r="AU641" s="265" t="s">
        <v>89</v>
      </c>
      <c r="AY641" s="18" t="s">
        <v>211</v>
      </c>
      <c r="BE641" s="155">
        <f>IF(N641="základní",J641,0)</f>
        <v>0</v>
      </c>
      <c r="BF641" s="155">
        <f>IF(N641="snížená",J641,0)</f>
        <v>0</v>
      </c>
      <c r="BG641" s="155">
        <f>IF(N641="zákl. přenesená",J641,0)</f>
        <v>0</v>
      </c>
      <c r="BH641" s="155">
        <f>IF(N641="sníž. přenesená",J641,0)</f>
        <v>0</v>
      </c>
      <c r="BI641" s="155">
        <f>IF(N641="nulová",J641,0)</f>
        <v>0</v>
      </c>
      <c r="BJ641" s="18" t="s">
        <v>87</v>
      </c>
      <c r="BK641" s="155">
        <f>ROUND(I641*H641,2)</f>
        <v>0</v>
      </c>
      <c r="BL641" s="18" t="s">
        <v>528</v>
      </c>
      <c r="BM641" s="265" t="s">
        <v>1116</v>
      </c>
    </row>
    <row r="642" spans="1:51" s="14" customFormat="1" ht="12">
      <c r="A642" s="14"/>
      <c r="B642" s="277"/>
      <c r="C642" s="278"/>
      <c r="D642" s="268" t="s">
        <v>236</v>
      </c>
      <c r="E642" s="278"/>
      <c r="F642" s="280" t="s">
        <v>1117</v>
      </c>
      <c r="G642" s="278"/>
      <c r="H642" s="281">
        <v>0.217</v>
      </c>
      <c r="I642" s="282"/>
      <c r="J642" s="278"/>
      <c r="K642" s="278"/>
      <c r="L642" s="283"/>
      <c r="M642" s="284"/>
      <c r="N642" s="285"/>
      <c r="O642" s="285"/>
      <c r="P642" s="285"/>
      <c r="Q642" s="285"/>
      <c r="R642" s="285"/>
      <c r="S642" s="285"/>
      <c r="T642" s="286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87" t="s">
        <v>236</v>
      </c>
      <c r="AU642" s="287" t="s">
        <v>89</v>
      </c>
      <c r="AV642" s="14" t="s">
        <v>89</v>
      </c>
      <c r="AW642" s="14" t="s">
        <v>4</v>
      </c>
      <c r="AX642" s="14" t="s">
        <v>87</v>
      </c>
      <c r="AY642" s="287" t="s">
        <v>211</v>
      </c>
    </row>
    <row r="643" spans="1:65" s="2" customFormat="1" ht="24.15" customHeight="1">
      <c r="A643" s="41"/>
      <c r="B643" s="42"/>
      <c r="C643" s="253" t="s">
        <v>1118</v>
      </c>
      <c r="D643" s="253" t="s">
        <v>214</v>
      </c>
      <c r="E643" s="254" t="s">
        <v>1119</v>
      </c>
      <c r="F643" s="255" t="s">
        <v>1120</v>
      </c>
      <c r="G643" s="256" t="s">
        <v>269</v>
      </c>
      <c r="H643" s="257">
        <v>488.177</v>
      </c>
      <c r="I643" s="258"/>
      <c r="J643" s="259">
        <f>ROUND(I643*H643,2)</f>
        <v>0</v>
      </c>
      <c r="K643" s="260"/>
      <c r="L643" s="44"/>
      <c r="M643" s="261" t="s">
        <v>1</v>
      </c>
      <c r="N643" s="262" t="s">
        <v>46</v>
      </c>
      <c r="O643" s="94"/>
      <c r="P643" s="263">
        <f>O643*H643</f>
        <v>0</v>
      </c>
      <c r="Q643" s="263">
        <v>0</v>
      </c>
      <c r="R643" s="263">
        <f>Q643*H643</f>
        <v>0</v>
      </c>
      <c r="S643" s="263">
        <v>0</v>
      </c>
      <c r="T643" s="264">
        <f>S643*H643</f>
        <v>0</v>
      </c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R643" s="265" t="s">
        <v>528</v>
      </c>
      <c r="AT643" s="265" t="s">
        <v>214</v>
      </c>
      <c r="AU643" s="265" t="s">
        <v>89</v>
      </c>
      <c r="AY643" s="18" t="s">
        <v>211</v>
      </c>
      <c r="BE643" s="155">
        <f>IF(N643="základní",J643,0)</f>
        <v>0</v>
      </c>
      <c r="BF643" s="155">
        <f>IF(N643="snížená",J643,0)</f>
        <v>0</v>
      </c>
      <c r="BG643" s="155">
        <f>IF(N643="zákl. přenesená",J643,0)</f>
        <v>0</v>
      </c>
      <c r="BH643" s="155">
        <f>IF(N643="sníž. přenesená",J643,0)</f>
        <v>0</v>
      </c>
      <c r="BI643" s="155">
        <f>IF(N643="nulová",J643,0)</f>
        <v>0</v>
      </c>
      <c r="BJ643" s="18" t="s">
        <v>87</v>
      </c>
      <c r="BK643" s="155">
        <f>ROUND(I643*H643,2)</f>
        <v>0</v>
      </c>
      <c r="BL643" s="18" t="s">
        <v>528</v>
      </c>
      <c r="BM643" s="265" t="s">
        <v>1121</v>
      </c>
    </row>
    <row r="644" spans="1:51" s="13" customFormat="1" ht="12">
      <c r="A644" s="13"/>
      <c r="B644" s="266"/>
      <c r="C644" s="267"/>
      <c r="D644" s="268" t="s">
        <v>236</v>
      </c>
      <c r="E644" s="269" t="s">
        <v>1</v>
      </c>
      <c r="F644" s="270" t="s">
        <v>486</v>
      </c>
      <c r="G644" s="267"/>
      <c r="H644" s="269" t="s">
        <v>1</v>
      </c>
      <c r="I644" s="271"/>
      <c r="J644" s="267"/>
      <c r="K644" s="267"/>
      <c r="L644" s="272"/>
      <c r="M644" s="273"/>
      <c r="N644" s="274"/>
      <c r="O644" s="274"/>
      <c r="P644" s="274"/>
      <c r="Q644" s="274"/>
      <c r="R644" s="274"/>
      <c r="S644" s="274"/>
      <c r="T644" s="275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76" t="s">
        <v>236</v>
      </c>
      <c r="AU644" s="276" t="s">
        <v>89</v>
      </c>
      <c r="AV644" s="13" t="s">
        <v>87</v>
      </c>
      <c r="AW644" s="13" t="s">
        <v>34</v>
      </c>
      <c r="AX644" s="13" t="s">
        <v>81</v>
      </c>
      <c r="AY644" s="276" t="s">
        <v>211</v>
      </c>
    </row>
    <row r="645" spans="1:51" s="14" customFormat="1" ht="12">
      <c r="A645" s="14"/>
      <c r="B645" s="277"/>
      <c r="C645" s="278"/>
      <c r="D645" s="268" t="s">
        <v>236</v>
      </c>
      <c r="E645" s="279" t="s">
        <v>1</v>
      </c>
      <c r="F645" s="280" t="s">
        <v>1122</v>
      </c>
      <c r="G645" s="278"/>
      <c r="H645" s="281">
        <v>318.222</v>
      </c>
      <c r="I645" s="282"/>
      <c r="J645" s="278"/>
      <c r="K645" s="278"/>
      <c r="L645" s="283"/>
      <c r="M645" s="284"/>
      <c r="N645" s="285"/>
      <c r="O645" s="285"/>
      <c r="P645" s="285"/>
      <c r="Q645" s="285"/>
      <c r="R645" s="285"/>
      <c r="S645" s="285"/>
      <c r="T645" s="286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87" t="s">
        <v>236</v>
      </c>
      <c r="AU645" s="287" t="s">
        <v>89</v>
      </c>
      <c r="AV645" s="14" t="s">
        <v>89</v>
      </c>
      <c r="AW645" s="14" t="s">
        <v>34</v>
      </c>
      <c r="AX645" s="14" t="s">
        <v>81</v>
      </c>
      <c r="AY645" s="287" t="s">
        <v>211</v>
      </c>
    </row>
    <row r="646" spans="1:51" s="13" customFormat="1" ht="12">
      <c r="A646" s="13"/>
      <c r="B646" s="266"/>
      <c r="C646" s="267"/>
      <c r="D646" s="268" t="s">
        <v>236</v>
      </c>
      <c r="E646" s="269" t="s">
        <v>1</v>
      </c>
      <c r="F646" s="270" t="s">
        <v>1123</v>
      </c>
      <c r="G646" s="267"/>
      <c r="H646" s="269" t="s">
        <v>1</v>
      </c>
      <c r="I646" s="271"/>
      <c r="J646" s="267"/>
      <c r="K646" s="267"/>
      <c r="L646" s="272"/>
      <c r="M646" s="273"/>
      <c r="N646" s="274"/>
      <c r="O646" s="274"/>
      <c r="P646" s="274"/>
      <c r="Q646" s="274"/>
      <c r="R646" s="274"/>
      <c r="S646" s="274"/>
      <c r="T646" s="275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76" t="s">
        <v>236</v>
      </c>
      <c r="AU646" s="276" t="s">
        <v>89</v>
      </c>
      <c r="AV646" s="13" t="s">
        <v>87</v>
      </c>
      <c r="AW646" s="13" t="s">
        <v>34</v>
      </c>
      <c r="AX646" s="13" t="s">
        <v>81</v>
      </c>
      <c r="AY646" s="276" t="s">
        <v>211</v>
      </c>
    </row>
    <row r="647" spans="1:51" s="14" customFormat="1" ht="12">
      <c r="A647" s="14"/>
      <c r="B647" s="277"/>
      <c r="C647" s="278"/>
      <c r="D647" s="268" t="s">
        <v>236</v>
      </c>
      <c r="E647" s="279" t="s">
        <v>1</v>
      </c>
      <c r="F647" s="280" t="s">
        <v>1124</v>
      </c>
      <c r="G647" s="278"/>
      <c r="H647" s="281">
        <v>112.455</v>
      </c>
      <c r="I647" s="282"/>
      <c r="J647" s="278"/>
      <c r="K647" s="278"/>
      <c r="L647" s="283"/>
      <c r="M647" s="284"/>
      <c r="N647" s="285"/>
      <c r="O647" s="285"/>
      <c r="P647" s="285"/>
      <c r="Q647" s="285"/>
      <c r="R647" s="285"/>
      <c r="S647" s="285"/>
      <c r="T647" s="286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87" t="s">
        <v>236</v>
      </c>
      <c r="AU647" s="287" t="s">
        <v>89</v>
      </c>
      <c r="AV647" s="14" t="s">
        <v>89</v>
      </c>
      <c r="AW647" s="14" t="s">
        <v>34</v>
      </c>
      <c r="AX647" s="14" t="s">
        <v>81</v>
      </c>
      <c r="AY647" s="287" t="s">
        <v>211</v>
      </c>
    </row>
    <row r="648" spans="1:51" s="13" customFormat="1" ht="12">
      <c r="A648" s="13"/>
      <c r="B648" s="266"/>
      <c r="C648" s="267"/>
      <c r="D648" s="268" t="s">
        <v>236</v>
      </c>
      <c r="E648" s="269" t="s">
        <v>1</v>
      </c>
      <c r="F648" s="270" t="s">
        <v>367</v>
      </c>
      <c r="G648" s="267"/>
      <c r="H648" s="269" t="s">
        <v>1</v>
      </c>
      <c r="I648" s="271"/>
      <c r="J648" s="267"/>
      <c r="K648" s="267"/>
      <c r="L648" s="272"/>
      <c r="M648" s="273"/>
      <c r="N648" s="274"/>
      <c r="O648" s="274"/>
      <c r="P648" s="274"/>
      <c r="Q648" s="274"/>
      <c r="R648" s="274"/>
      <c r="S648" s="274"/>
      <c r="T648" s="275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76" t="s">
        <v>236</v>
      </c>
      <c r="AU648" s="276" t="s">
        <v>89</v>
      </c>
      <c r="AV648" s="13" t="s">
        <v>87</v>
      </c>
      <c r="AW648" s="13" t="s">
        <v>34</v>
      </c>
      <c r="AX648" s="13" t="s">
        <v>81</v>
      </c>
      <c r="AY648" s="276" t="s">
        <v>211</v>
      </c>
    </row>
    <row r="649" spans="1:51" s="14" customFormat="1" ht="12">
      <c r="A649" s="14"/>
      <c r="B649" s="277"/>
      <c r="C649" s="278"/>
      <c r="D649" s="268" t="s">
        <v>236</v>
      </c>
      <c r="E649" s="279" t="s">
        <v>1</v>
      </c>
      <c r="F649" s="280" t="s">
        <v>1125</v>
      </c>
      <c r="G649" s="278"/>
      <c r="H649" s="281">
        <v>16</v>
      </c>
      <c r="I649" s="282"/>
      <c r="J649" s="278"/>
      <c r="K649" s="278"/>
      <c r="L649" s="283"/>
      <c r="M649" s="284"/>
      <c r="N649" s="285"/>
      <c r="O649" s="285"/>
      <c r="P649" s="285"/>
      <c r="Q649" s="285"/>
      <c r="R649" s="285"/>
      <c r="S649" s="285"/>
      <c r="T649" s="286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87" t="s">
        <v>236</v>
      </c>
      <c r="AU649" s="287" t="s">
        <v>89</v>
      </c>
      <c r="AV649" s="14" t="s">
        <v>89</v>
      </c>
      <c r="AW649" s="14" t="s">
        <v>34</v>
      </c>
      <c r="AX649" s="14" t="s">
        <v>81</v>
      </c>
      <c r="AY649" s="287" t="s">
        <v>211</v>
      </c>
    </row>
    <row r="650" spans="1:51" s="13" customFormat="1" ht="12">
      <c r="A650" s="13"/>
      <c r="B650" s="266"/>
      <c r="C650" s="267"/>
      <c r="D650" s="268" t="s">
        <v>236</v>
      </c>
      <c r="E650" s="269" t="s">
        <v>1</v>
      </c>
      <c r="F650" s="270" t="s">
        <v>1126</v>
      </c>
      <c r="G650" s="267"/>
      <c r="H650" s="269" t="s">
        <v>1</v>
      </c>
      <c r="I650" s="271"/>
      <c r="J650" s="267"/>
      <c r="K650" s="267"/>
      <c r="L650" s="272"/>
      <c r="M650" s="273"/>
      <c r="N650" s="274"/>
      <c r="O650" s="274"/>
      <c r="P650" s="274"/>
      <c r="Q650" s="274"/>
      <c r="R650" s="274"/>
      <c r="S650" s="274"/>
      <c r="T650" s="275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76" t="s">
        <v>236</v>
      </c>
      <c r="AU650" s="276" t="s">
        <v>89</v>
      </c>
      <c r="AV650" s="13" t="s">
        <v>87</v>
      </c>
      <c r="AW650" s="13" t="s">
        <v>34</v>
      </c>
      <c r="AX650" s="13" t="s">
        <v>81</v>
      </c>
      <c r="AY650" s="276" t="s">
        <v>211</v>
      </c>
    </row>
    <row r="651" spans="1:51" s="14" customFormat="1" ht="12">
      <c r="A651" s="14"/>
      <c r="B651" s="277"/>
      <c r="C651" s="278"/>
      <c r="D651" s="268" t="s">
        <v>236</v>
      </c>
      <c r="E651" s="279" t="s">
        <v>1</v>
      </c>
      <c r="F651" s="280" t="s">
        <v>1127</v>
      </c>
      <c r="G651" s="278"/>
      <c r="H651" s="281">
        <v>41.5</v>
      </c>
      <c r="I651" s="282"/>
      <c r="J651" s="278"/>
      <c r="K651" s="278"/>
      <c r="L651" s="283"/>
      <c r="M651" s="284"/>
      <c r="N651" s="285"/>
      <c r="O651" s="285"/>
      <c r="P651" s="285"/>
      <c r="Q651" s="285"/>
      <c r="R651" s="285"/>
      <c r="S651" s="285"/>
      <c r="T651" s="286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87" t="s">
        <v>236</v>
      </c>
      <c r="AU651" s="287" t="s">
        <v>89</v>
      </c>
      <c r="AV651" s="14" t="s">
        <v>89</v>
      </c>
      <c r="AW651" s="14" t="s">
        <v>34</v>
      </c>
      <c r="AX651" s="14" t="s">
        <v>81</v>
      </c>
      <c r="AY651" s="287" t="s">
        <v>211</v>
      </c>
    </row>
    <row r="652" spans="1:51" s="15" customFormat="1" ht="12">
      <c r="A652" s="15"/>
      <c r="B652" s="295"/>
      <c r="C652" s="296"/>
      <c r="D652" s="268" t="s">
        <v>236</v>
      </c>
      <c r="E652" s="297" t="s">
        <v>302</v>
      </c>
      <c r="F652" s="298" t="s">
        <v>438</v>
      </c>
      <c r="G652" s="296"/>
      <c r="H652" s="299">
        <v>488.177</v>
      </c>
      <c r="I652" s="300"/>
      <c r="J652" s="296"/>
      <c r="K652" s="296"/>
      <c r="L652" s="301"/>
      <c r="M652" s="302"/>
      <c r="N652" s="303"/>
      <c r="O652" s="303"/>
      <c r="P652" s="303"/>
      <c r="Q652" s="303"/>
      <c r="R652" s="303"/>
      <c r="S652" s="303"/>
      <c r="T652" s="304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T652" s="305" t="s">
        <v>236</v>
      </c>
      <c r="AU652" s="305" t="s">
        <v>89</v>
      </c>
      <c r="AV652" s="15" t="s">
        <v>100</v>
      </c>
      <c r="AW652" s="15" t="s">
        <v>34</v>
      </c>
      <c r="AX652" s="15" t="s">
        <v>87</v>
      </c>
      <c r="AY652" s="305" t="s">
        <v>211</v>
      </c>
    </row>
    <row r="653" spans="1:65" s="2" customFormat="1" ht="16.5" customHeight="1">
      <c r="A653" s="41"/>
      <c r="B653" s="42"/>
      <c r="C653" s="317" t="s">
        <v>1128</v>
      </c>
      <c r="D653" s="317" t="s">
        <v>589</v>
      </c>
      <c r="E653" s="318" t="s">
        <v>1114</v>
      </c>
      <c r="F653" s="319" t="s">
        <v>1115</v>
      </c>
      <c r="G653" s="320" t="s">
        <v>507</v>
      </c>
      <c r="H653" s="321">
        <v>0.22</v>
      </c>
      <c r="I653" s="322"/>
      <c r="J653" s="323">
        <f>ROUND(I653*H653,2)</f>
        <v>0</v>
      </c>
      <c r="K653" s="324"/>
      <c r="L653" s="325"/>
      <c r="M653" s="326" t="s">
        <v>1</v>
      </c>
      <c r="N653" s="327" t="s">
        <v>46</v>
      </c>
      <c r="O653" s="94"/>
      <c r="P653" s="263">
        <f>O653*H653</f>
        <v>0</v>
      </c>
      <c r="Q653" s="263">
        <v>1</v>
      </c>
      <c r="R653" s="263">
        <f>Q653*H653</f>
        <v>0.22</v>
      </c>
      <c r="S653" s="263">
        <v>0</v>
      </c>
      <c r="T653" s="264">
        <f>S653*H653</f>
        <v>0</v>
      </c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R653" s="265" t="s">
        <v>634</v>
      </c>
      <c r="AT653" s="265" t="s">
        <v>589</v>
      </c>
      <c r="AU653" s="265" t="s">
        <v>89</v>
      </c>
      <c r="AY653" s="18" t="s">
        <v>211</v>
      </c>
      <c r="BE653" s="155">
        <f>IF(N653="základní",J653,0)</f>
        <v>0</v>
      </c>
      <c r="BF653" s="155">
        <f>IF(N653="snížená",J653,0)</f>
        <v>0</v>
      </c>
      <c r="BG653" s="155">
        <f>IF(N653="zákl. přenesená",J653,0)</f>
        <v>0</v>
      </c>
      <c r="BH653" s="155">
        <f>IF(N653="sníž. přenesená",J653,0)</f>
        <v>0</v>
      </c>
      <c r="BI653" s="155">
        <f>IF(N653="nulová",J653,0)</f>
        <v>0</v>
      </c>
      <c r="BJ653" s="18" t="s">
        <v>87</v>
      </c>
      <c r="BK653" s="155">
        <f>ROUND(I653*H653,2)</f>
        <v>0</v>
      </c>
      <c r="BL653" s="18" t="s">
        <v>528</v>
      </c>
      <c r="BM653" s="265" t="s">
        <v>1129</v>
      </c>
    </row>
    <row r="654" spans="1:51" s="14" customFormat="1" ht="12">
      <c r="A654" s="14"/>
      <c r="B654" s="277"/>
      <c r="C654" s="278"/>
      <c r="D654" s="268" t="s">
        <v>236</v>
      </c>
      <c r="E654" s="278"/>
      <c r="F654" s="280" t="s">
        <v>1130</v>
      </c>
      <c r="G654" s="278"/>
      <c r="H654" s="281">
        <v>0.22</v>
      </c>
      <c r="I654" s="282"/>
      <c r="J654" s="278"/>
      <c r="K654" s="278"/>
      <c r="L654" s="283"/>
      <c r="M654" s="284"/>
      <c r="N654" s="285"/>
      <c r="O654" s="285"/>
      <c r="P654" s="285"/>
      <c r="Q654" s="285"/>
      <c r="R654" s="285"/>
      <c r="S654" s="285"/>
      <c r="T654" s="286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87" t="s">
        <v>236</v>
      </c>
      <c r="AU654" s="287" t="s">
        <v>89</v>
      </c>
      <c r="AV654" s="14" t="s">
        <v>89</v>
      </c>
      <c r="AW654" s="14" t="s">
        <v>4</v>
      </c>
      <c r="AX654" s="14" t="s">
        <v>87</v>
      </c>
      <c r="AY654" s="287" t="s">
        <v>211</v>
      </c>
    </row>
    <row r="655" spans="1:65" s="2" customFormat="1" ht="24.15" customHeight="1">
      <c r="A655" s="41"/>
      <c r="B655" s="42"/>
      <c r="C655" s="253" t="s">
        <v>1131</v>
      </c>
      <c r="D655" s="253" t="s">
        <v>214</v>
      </c>
      <c r="E655" s="254" t="s">
        <v>1132</v>
      </c>
      <c r="F655" s="255" t="s">
        <v>1133</v>
      </c>
      <c r="G655" s="256" t="s">
        <v>269</v>
      </c>
      <c r="H655" s="257">
        <v>1177.444</v>
      </c>
      <c r="I655" s="258"/>
      <c r="J655" s="259">
        <f>ROUND(I655*H655,2)</f>
        <v>0</v>
      </c>
      <c r="K655" s="260"/>
      <c r="L655" s="44"/>
      <c r="M655" s="261" t="s">
        <v>1</v>
      </c>
      <c r="N655" s="262" t="s">
        <v>46</v>
      </c>
      <c r="O655" s="94"/>
      <c r="P655" s="263">
        <f>O655*H655</f>
        <v>0</v>
      </c>
      <c r="Q655" s="263">
        <v>0.0004</v>
      </c>
      <c r="R655" s="263">
        <f>Q655*H655</f>
        <v>0.4709776</v>
      </c>
      <c r="S655" s="263">
        <v>0</v>
      </c>
      <c r="T655" s="264">
        <f>S655*H655</f>
        <v>0</v>
      </c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R655" s="265" t="s">
        <v>528</v>
      </c>
      <c r="AT655" s="265" t="s">
        <v>214</v>
      </c>
      <c r="AU655" s="265" t="s">
        <v>89</v>
      </c>
      <c r="AY655" s="18" t="s">
        <v>211</v>
      </c>
      <c r="BE655" s="155">
        <f>IF(N655="základní",J655,0)</f>
        <v>0</v>
      </c>
      <c r="BF655" s="155">
        <f>IF(N655="snížená",J655,0)</f>
        <v>0</v>
      </c>
      <c r="BG655" s="155">
        <f>IF(N655="zákl. přenesená",J655,0)</f>
        <v>0</v>
      </c>
      <c r="BH655" s="155">
        <f>IF(N655="sníž. přenesená",J655,0)</f>
        <v>0</v>
      </c>
      <c r="BI655" s="155">
        <f>IF(N655="nulová",J655,0)</f>
        <v>0</v>
      </c>
      <c r="BJ655" s="18" t="s">
        <v>87</v>
      </c>
      <c r="BK655" s="155">
        <f>ROUND(I655*H655,2)</f>
        <v>0</v>
      </c>
      <c r="BL655" s="18" t="s">
        <v>528</v>
      </c>
      <c r="BM655" s="265" t="s">
        <v>1134</v>
      </c>
    </row>
    <row r="656" spans="1:51" s="14" customFormat="1" ht="12">
      <c r="A656" s="14"/>
      <c r="B656" s="277"/>
      <c r="C656" s="278"/>
      <c r="D656" s="268" t="s">
        <v>236</v>
      </c>
      <c r="E656" s="279" t="s">
        <v>1</v>
      </c>
      <c r="F656" s="280" t="s">
        <v>1135</v>
      </c>
      <c r="G656" s="278"/>
      <c r="H656" s="281">
        <v>1177.444</v>
      </c>
      <c r="I656" s="282"/>
      <c r="J656" s="278"/>
      <c r="K656" s="278"/>
      <c r="L656" s="283"/>
      <c r="M656" s="284"/>
      <c r="N656" s="285"/>
      <c r="O656" s="285"/>
      <c r="P656" s="285"/>
      <c r="Q656" s="285"/>
      <c r="R656" s="285"/>
      <c r="S656" s="285"/>
      <c r="T656" s="286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87" t="s">
        <v>236</v>
      </c>
      <c r="AU656" s="287" t="s">
        <v>89</v>
      </c>
      <c r="AV656" s="14" t="s">
        <v>89</v>
      </c>
      <c r="AW656" s="14" t="s">
        <v>34</v>
      </c>
      <c r="AX656" s="14" t="s">
        <v>87</v>
      </c>
      <c r="AY656" s="287" t="s">
        <v>211</v>
      </c>
    </row>
    <row r="657" spans="1:65" s="2" customFormat="1" ht="21.75" customHeight="1">
      <c r="A657" s="41"/>
      <c r="B657" s="42"/>
      <c r="C657" s="317" t="s">
        <v>1136</v>
      </c>
      <c r="D657" s="317" t="s">
        <v>589</v>
      </c>
      <c r="E657" s="318" t="s">
        <v>1137</v>
      </c>
      <c r="F657" s="319" t="s">
        <v>1138</v>
      </c>
      <c r="G657" s="320" t="s">
        <v>269</v>
      </c>
      <c r="H657" s="321">
        <v>1354.061</v>
      </c>
      <c r="I657" s="322"/>
      <c r="J657" s="323">
        <f>ROUND(I657*H657,2)</f>
        <v>0</v>
      </c>
      <c r="K657" s="324"/>
      <c r="L657" s="325"/>
      <c r="M657" s="326" t="s">
        <v>1</v>
      </c>
      <c r="N657" s="327" t="s">
        <v>46</v>
      </c>
      <c r="O657" s="94"/>
      <c r="P657" s="263">
        <f>O657*H657</f>
        <v>0</v>
      </c>
      <c r="Q657" s="263">
        <v>0.0042</v>
      </c>
      <c r="R657" s="263">
        <f>Q657*H657</f>
        <v>5.687056199999999</v>
      </c>
      <c r="S657" s="263">
        <v>0</v>
      </c>
      <c r="T657" s="264">
        <f>S657*H657</f>
        <v>0</v>
      </c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R657" s="265" t="s">
        <v>634</v>
      </c>
      <c r="AT657" s="265" t="s">
        <v>589</v>
      </c>
      <c r="AU657" s="265" t="s">
        <v>89</v>
      </c>
      <c r="AY657" s="18" t="s">
        <v>211</v>
      </c>
      <c r="BE657" s="155">
        <f>IF(N657="základní",J657,0)</f>
        <v>0</v>
      </c>
      <c r="BF657" s="155">
        <f>IF(N657="snížená",J657,0)</f>
        <v>0</v>
      </c>
      <c r="BG657" s="155">
        <f>IF(N657="zákl. přenesená",J657,0)</f>
        <v>0</v>
      </c>
      <c r="BH657" s="155">
        <f>IF(N657="sníž. přenesená",J657,0)</f>
        <v>0</v>
      </c>
      <c r="BI657" s="155">
        <f>IF(N657="nulová",J657,0)</f>
        <v>0</v>
      </c>
      <c r="BJ657" s="18" t="s">
        <v>87</v>
      </c>
      <c r="BK657" s="155">
        <f>ROUND(I657*H657,2)</f>
        <v>0</v>
      </c>
      <c r="BL657" s="18" t="s">
        <v>528</v>
      </c>
      <c r="BM657" s="265" t="s">
        <v>1139</v>
      </c>
    </row>
    <row r="658" spans="1:51" s="14" customFormat="1" ht="12">
      <c r="A658" s="14"/>
      <c r="B658" s="277"/>
      <c r="C658" s="278"/>
      <c r="D658" s="268" t="s">
        <v>236</v>
      </c>
      <c r="E658" s="278"/>
      <c r="F658" s="280" t="s">
        <v>1140</v>
      </c>
      <c r="G658" s="278"/>
      <c r="H658" s="281">
        <v>1354.061</v>
      </c>
      <c r="I658" s="282"/>
      <c r="J658" s="278"/>
      <c r="K658" s="278"/>
      <c r="L658" s="283"/>
      <c r="M658" s="284"/>
      <c r="N658" s="285"/>
      <c r="O658" s="285"/>
      <c r="P658" s="285"/>
      <c r="Q658" s="285"/>
      <c r="R658" s="285"/>
      <c r="S658" s="285"/>
      <c r="T658" s="286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87" t="s">
        <v>236</v>
      </c>
      <c r="AU658" s="287" t="s">
        <v>89</v>
      </c>
      <c r="AV658" s="14" t="s">
        <v>89</v>
      </c>
      <c r="AW658" s="14" t="s">
        <v>4</v>
      </c>
      <c r="AX658" s="14" t="s">
        <v>87</v>
      </c>
      <c r="AY658" s="287" t="s">
        <v>211</v>
      </c>
    </row>
    <row r="659" spans="1:65" s="2" customFormat="1" ht="24.15" customHeight="1">
      <c r="A659" s="41"/>
      <c r="B659" s="42"/>
      <c r="C659" s="253" t="s">
        <v>1141</v>
      </c>
      <c r="D659" s="253" t="s">
        <v>214</v>
      </c>
      <c r="E659" s="254" t="s">
        <v>1142</v>
      </c>
      <c r="F659" s="255" t="s">
        <v>1143</v>
      </c>
      <c r="G659" s="256" t="s">
        <v>269</v>
      </c>
      <c r="H659" s="257">
        <v>1128.354</v>
      </c>
      <c r="I659" s="258"/>
      <c r="J659" s="259">
        <f>ROUND(I659*H659,2)</f>
        <v>0</v>
      </c>
      <c r="K659" s="260"/>
      <c r="L659" s="44"/>
      <c r="M659" s="261" t="s">
        <v>1</v>
      </c>
      <c r="N659" s="262" t="s">
        <v>46</v>
      </c>
      <c r="O659" s="94"/>
      <c r="P659" s="263">
        <f>O659*H659</f>
        <v>0</v>
      </c>
      <c r="Q659" s="263">
        <v>0.0004</v>
      </c>
      <c r="R659" s="263">
        <f>Q659*H659</f>
        <v>0.45134160000000006</v>
      </c>
      <c r="S659" s="263">
        <v>0</v>
      </c>
      <c r="T659" s="264">
        <f>S659*H659</f>
        <v>0</v>
      </c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R659" s="265" t="s">
        <v>528</v>
      </c>
      <c r="AT659" s="265" t="s">
        <v>214</v>
      </c>
      <c r="AU659" s="265" t="s">
        <v>89</v>
      </c>
      <c r="AY659" s="18" t="s">
        <v>211</v>
      </c>
      <c r="BE659" s="155">
        <f>IF(N659="základní",J659,0)</f>
        <v>0</v>
      </c>
      <c r="BF659" s="155">
        <f>IF(N659="snížená",J659,0)</f>
        <v>0</v>
      </c>
      <c r="BG659" s="155">
        <f>IF(N659="zákl. přenesená",J659,0)</f>
        <v>0</v>
      </c>
      <c r="BH659" s="155">
        <f>IF(N659="sníž. přenesená",J659,0)</f>
        <v>0</v>
      </c>
      <c r="BI659" s="155">
        <f>IF(N659="nulová",J659,0)</f>
        <v>0</v>
      </c>
      <c r="BJ659" s="18" t="s">
        <v>87</v>
      </c>
      <c r="BK659" s="155">
        <f>ROUND(I659*H659,2)</f>
        <v>0</v>
      </c>
      <c r="BL659" s="18" t="s">
        <v>528</v>
      </c>
      <c r="BM659" s="265" t="s">
        <v>1144</v>
      </c>
    </row>
    <row r="660" spans="1:51" s="14" customFormat="1" ht="12">
      <c r="A660" s="14"/>
      <c r="B660" s="277"/>
      <c r="C660" s="278"/>
      <c r="D660" s="268" t="s">
        <v>236</v>
      </c>
      <c r="E660" s="279" t="s">
        <v>1</v>
      </c>
      <c r="F660" s="280" t="s">
        <v>1145</v>
      </c>
      <c r="G660" s="278"/>
      <c r="H660" s="281">
        <v>564.177</v>
      </c>
      <c r="I660" s="282"/>
      <c r="J660" s="278"/>
      <c r="K660" s="278"/>
      <c r="L660" s="283"/>
      <c r="M660" s="284"/>
      <c r="N660" s="285"/>
      <c r="O660" s="285"/>
      <c r="P660" s="285"/>
      <c r="Q660" s="285"/>
      <c r="R660" s="285"/>
      <c r="S660" s="285"/>
      <c r="T660" s="286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87" t="s">
        <v>236</v>
      </c>
      <c r="AU660" s="287" t="s">
        <v>89</v>
      </c>
      <c r="AV660" s="14" t="s">
        <v>89</v>
      </c>
      <c r="AW660" s="14" t="s">
        <v>34</v>
      </c>
      <c r="AX660" s="14" t="s">
        <v>87</v>
      </c>
      <c r="AY660" s="287" t="s">
        <v>211</v>
      </c>
    </row>
    <row r="661" spans="1:51" s="14" customFormat="1" ht="12">
      <c r="A661" s="14"/>
      <c r="B661" s="277"/>
      <c r="C661" s="278"/>
      <c r="D661" s="268" t="s">
        <v>236</v>
      </c>
      <c r="E661" s="278"/>
      <c r="F661" s="280" t="s">
        <v>1146</v>
      </c>
      <c r="G661" s="278"/>
      <c r="H661" s="281">
        <v>1128.354</v>
      </c>
      <c r="I661" s="282"/>
      <c r="J661" s="278"/>
      <c r="K661" s="278"/>
      <c r="L661" s="283"/>
      <c r="M661" s="284"/>
      <c r="N661" s="285"/>
      <c r="O661" s="285"/>
      <c r="P661" s="285"/>
      <c r="Q661" s="285"/>
      <c r="R661" s="285"/>
      <c r="S661" s="285"/>
      <c r="T661" s="286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87" t="s">
        <v>236</v>
      </c>
      <c r="AU661" s="287" t="s">
        <v>89</v>
      </c>
      <c r="AV661" s="14" t="s">
        <v>89</v>
      </c>
      <c r="AW661" s="14" t="s">
        <v>4</v>
      </c>
      <c r="AX661" s="14" t="s">
        <v>87</v>
      </c>
      <c r="AY661" s="287" t="s">
        <v>211</v>
      </c>
    </row>
    <row r="662" spans="1:65" s="2" customFormat="1" ht="21.75" customHeight="1">
      <c r="A662" s="41"/>
      <c r="B662" s="42"/>
      <c r="C662" s="317" t="s">
        <v>1147</v>
      </c>
      <c r="D662" s="317" t="s">
        <v>589</v>
      </c>
      <c r="E662" s="318" t="s">
        <v>1137</v>
      </c>
      <c r="F662" s="319" t="s">
        <v>1138</v>
      </c>
      <c r="G662" s="320" t="s">
        <v>269</v>
      </c>
      <c r="H662" s="321">
        <v>1150.921</v>
      </c>
      <c r="I662" s="322"/>
      <c r="J662" s="323">
        <f>ROUND(I662*H662,2)</f>
        <v>0</v>
      </c>
      <c r="K662" s="324"/>
      <c r="L662" s="325"/>
      <c r="M662" s="326" t="s">
        <v>1</v>
      </c>
      <c r="N662" s="327" t="s">
        <v>46</v>
      </c>
      <c r="O662" s="94"/>
      <c r="P662" s="263">
        <f>O662*H662</f>
        <v>0</v>
      </c>
      <c r="Q662" s="263">
        <v>0.0042</v>
      </c>
      <c r="R662" s="263">
        <f>Q662*H662</f>
        <v>4.8338681999999995</v>
      </c>
      <c r="S662" s="263">
        <v>0</v>
      </c>
      <c r="T662" s="264">
        <f>S662*H662</f>
        <v>0</v>
      </c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R662" s="265" t="s">
        <v>634</v>
      </c>
      <c r="AT662" s="265" t="s">
        <v>589</v>
      </c>
      <c r="AU662" s="265" t="s">
        <v>89</v>
      </c>
      <c r="AY662" s="18" t="s">
        <v>211</v>
      </c>
      <c r="BE662" s="155">
        <f>IF(N662="základní",J662,0)</f>
        <v>0</v>
      </c>
      <c r="BF662" s="155">
        <f>IF(N662="snížená",J662,0)</f>
        <v>0</v>
      </c>
      <c r="BG662" s="155">
        <f>IF(N662="zákl. přenesená",J662,0)</f>
        <v>0</v>
      </c>
      <c r="BH662" s="155">
        <f>IF(N662="sníž. přenesená",J662,0)</f>
        <v>0</v>
      </c>
      <c r="BI662" s="155">
        <f>IF(N662="nulová",J662,0)</f>
        <v>0</v>
      </c>
      <c r="BJ662" s="18" t="s">
        <v>87</v>
      </c>
      <c r="BK662" s="155">
        <f>ROUND(I662*H662,2)</f>
        <v>0</v>
      </c>
      <c r="BL662" s="18" t="s">
        <v>528</v>
      </c>
      <c r="BM662" s="265" t="s">
        <v>1148</v>
      </c>
    </row>
    <row r="663" spans="1:51" s="14" customFormat="1" ht="12">
      <c r="A663" s="14"/>
      <c r="B663" s="277"/>
      <c r="C663" s="278"/>
      <c r="D663" s="268" t="s">
        <v>236</v>
      </c>
      <c r="E663" s="278"/>
      <c r="F663" s="280" t="s">
        <v>1149</v>
      </c>
      <c r="G663" s="278"/>
      <c r="H663" s="281">
        <v>1150.921</v>
      </c>
      <c r="I663" s="282"/>
      <c r="J663" s="278"/>
      <c r="K663" s="278"/>
      <c r="L663" s="283"/>
      <c r="M663" s="284"/>
      <c r="N663" s="285"/>
      <c r="O663" s="285"/>
      <c r="P663" s="285"/>
      <c r="Q663" s="285"/>
      <c r="R663" s="285"/>
      <c r="S663" s="285"/>
      <c r="T663" s="286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87" t="s">
        <v>236</v>
      </c>
      <c r="AU663" s="287" t="s">
        <v>89</v>
      </c>
      <c r="AV663" s="14" t="s">
        <v>89</v>
      </c>
      <c r="AW663" s="14" t="s">
        <v>4</v>
      </c>
      <c r="AX663" s="14" t="s">
        <v>87</v>
      </c>
      <c r="AY663" s="287" t="s">
        <v>211</v>
      </c>
    </row>
    <row r="664" spans="1:65" s="2" customFormat="1" ht="24.15" customHeight="1">
      <c r="A664" s="41"/>
      <c r="B664" s="42"/>
      <c r="C664" s="253" t="s">
        <v>1150</v>
      </c>
      <c r="D664" s="253" t="s">
        <v>214</v>
      </c>
      <c r="E664" s="254" t="s">
        <v>1151</v>
      </c>
      <c r="F664" s="255" t="s">
        <v>1152</v>
      </c>
      <c r="G664" s="256" t="s">
        <v>269</v>
      </c>
      <c r="H664" s="257">
        <v>512.586</v>
      </c>
      <c r="I664" s="258"/>
      <c r="J664" s="259">
        <f>ROUND(I664*H664,2)</f>
        <v>0</v>
      </c>
      <c r="K664" s="260"/>
      <c r="L664" s="44"/>
      <c r="M664" s="261" t="s">
        <v>1</v>
      </c>
      <c r="N664" s="262" t="s">
        <v>46</v>
      </c>
      <c r="O664" s="94"/>
      <c r="P664" s="263">
        <f>O664*H664</f>
        <v>0</v>
      </c>
      <c r="Q664" s="263">
        <v>0.00079</v>
      </c>
      <c r="R664" s="263">
        <f>Q664*H664</f>
        <v>0.40494294000000003</v>
      </c>
      <c r="S664" s="263">
        <v>0</v>
      </c>
      <c r="T664" s="264">
        <f>S664*H664</f>
        <v>0</v>
      </c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R664" s="265" t="s">
        <v>528</v>
      </c>
      <c r="AT664" s="265" t="s">
        <v>214</v>
      </c>
      <c r="AU664" s="265" t="s">
        <v>89</v>
      </c>
      <c r="AY664" s="18" t="s">
        <v>211</v>
      </c>
      <c r="BE664" s="155">
        <f>IF(N664="základní",J664,0)</f>
        <v>0</v>
      </c>
      <c r="BF664" s="155">
        <f>IF(N664="snížená",J664,0)</f>
        <v>0</v>
      </c>
      <c r="BG664" s="155">
        <f>IF(N664="zákl. přenesená",J664,0)</f>
        <v>0</v>
      </c>
      <c r="BH664" s="155">
        <f>IF(N664="sníž. přenesená",J664,0)</f>
        <v>0</v>
      </c>
      <c r="BI664" s="155">
        <f>IF(N664="nulová",J664,0)</f>
        <v>0</v>
      </c>
      <c r="BJ664" s="18" t="s">
        <v>87</v>
      </c>
      <c r="BK664" s="155">
        <f>ROUND(I664*H664,2)</f>
        <v>0</v>
      </c>
      <c r="BL664" s="18" t="s">
        <v>528</v>
      </c>
      <c r="BM664" s="265" t="s">
        <v>1153</v>
      </c>
    </row>
    <row r="665" spans="1:51" s="14" customFormat="1" ht="12">
      <c r="A665" s="14"/>
      <c r="B665" s="277"/>
      <c r="C665" s="278"/>
      <c r="D665" s="268" t="s">
        <v>236</v>
      </c>
      <c r="E665" s="279" t="s">
        <v>1</v>
      </c>
      <c r="F665" s="280" t="s">
        <v>1154</v>
      </c>
      <c r="G665" s="278"/>
      <c r="H665" s="281">
        <v>512.586</v>
      </c>
      <c r="I665" s="282"/>
      <c r="J665" s="278"/>
      <c r="K665" s="278"/>
      <c r="L665" s="283"/>
      <c r="M665" s="284"/>
      <c r="N665" s="285"/>
      <c r="O665" s="285"/>
      <c r="P665" s="285"/>
      <c r="Q665" s="285"/>
      <c r="R665" s="285"/>
      <c r="S665" s="285"/>
      <c r="T665" s="286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87" t="s">
        <v>236</v>
      </c>
      <c r="AU665" s="287" t="s">
        <v>89</v>
      </c>
      <c r="AV665" s="14" t="s">
        <v>89</v>
      </c>
      <c r="AW665" s="14" t="s">
        <v>34</v>
      </c>
      <c r="AX665" s="14" t="s">
        <v>87</v>
      </c>
      <c r="AY665" s="287" t="s">
        <v>211</v>
      </c>
    </row>
    <row r="666" spans="1:65" s="2" customFormat="1" ht="33" customHeight="1">
      <c r="A666" s="41"/>
      <c r="B666" s="42"/>
      <c r="C666" s="253" t="s">
        <v>1155</v>
      </c>
      <c r="D666" s="253" t="s">
        <v>214</v>
      </c>
      <c r="E666" s="254" t="s">
        <v>1156</v>
      </c>
      <c r="F666" s="255" t="s">
        <v>1157</v>
      </c>
      <c r="G666" s="256" t="s">
        <v>269</v>
      </c>
      <c r="H666" s="257">
        <v>118.065</v>
      </c>
      <c r="I666" s="258"/>
      <c r="J666" s="259">
        <f>ROUND(I666*H666,2)</f>
        <v>0</v>
      </c>
      <c r="K666" s="260"/>
      <c r="L666" s="44"/>
      <c r="M666" s="261" t="s">
        <v>1</v>
      </c>
      <c r="N666" s="262" t="s">
        <v>46</v>
      </c>
      <c r="O666" s="94"/>
      <c r="P666" s="263">
        <f>O666*H666</f>
        <v>0</v>
      </c>
      <c r="Q666" s="263">
        <v>0.0007</v>
      </c>
      <c r="R666" s="263">
        <f>Q666*H666</f>
        <v>0.0826455</v>
      </c>
      <c r="S666" s="263">
        <v>0</v>
      </c>
      <c r="T666" s="264">
        <f>S666*H666</f>
        <v>0</v>
      </c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R666" s="265" t="s">
        <v>528</v>
      </c>
      <c r="AT666" s="265" t="s">
        <v>214</v>
      </c>
      <c r="AU666" s="265" t="s">
        <v>89</v>
      </c>
      <c r="AY666" s="18" t="s">
        <v>211</v>
      </c>
      <c r="BE666" s="155">
        <f>IF(N666="základní",J666,0)</f>
        <v>0</v>
      </c>
      <c r="BF666" s="155">
        <f>IF(N666="snížená",J666,0)</f>
        <v>0</v>
      </c>
      <c r="BG666" s="155">
        <f>IF(N666="zákl. přenesená",J666,0)</f>
        <v>0</v>
      </c>
      <c r="BH666" s="155">
        <f>IF(N666="sníž. přenesená",J666,0)</f>
        <v>0</v>
      </c>
      <c r="BI666" s="155">
        <f>IF(N666="nulová",J666,0)</f>
        <v>0</v>
      </c>
      <c r="BJ666" s="18" t="s">
        <v>87</v>
      </c>
      <c r="BK666" s="155">
        <f>ROUND(I666*H666,2)</f>
        <v>0</v>
      </c>
      <c r="BL666" s="18" t="s">
        <v>528</v>
      </c>
      <c r="BM666" s="265" t="s">
        <v>1158</v>
      </c>
    </row>
    <row r="667" spans="1:51" s="13" customFormat="1" ht="12">
      <c r="A667" s="13"/>
      <c r="B667" s="266"/>
      <c r="C667" s="267"/>
      <c r="D667" s="268" t="s">
        <v>236</v>
      </c>
      <c r="E667" s="269" t="s">
        <v>1</v>
      </c>
      <c r="F667" s="270" t="s">
        <v>1159</v>
      </c>
      <c r="G667" s="267"/>
      <c r="H667" s="269" t="s">
        <v>1</v>
      </c>
      <c r="I667" s="271"/>
      <c r="J667" s="267"/>
      <c r="K667" s="267"/>
      <c r="L667" s="272"/>
      <c r="M667" s="273"/>
      <c r="N667" s="274"/>
      <c r="O667" s="274"/>
      <c r="P667" s="274"/>
      <c r="Q667" s="274"/>
      <c r="R667" s="274"/>
      <c r="S667" s="274"/>
      <c r="T667" s="275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76" t="s">
        <v>236</v>
      </c>
      <c r="AU667" s="276" t="s">
        <v>89</v>
      </c>
      <c r="AV667" s="13" t="s">
        <v>87</v>
      </c>
      <c r="AW667" s="13" t="s">
        <v>34</v>
      </c>
      <c r="AX667" s="13" t="s">
        <v>81</v>
      </c>
      <c r="AY667" s="276" t="s">
        <v>211</v>
      </c>
    </row>
    <row r="668" spans="1:51" s="14" customFormat="1" ht="12">
      <c r="A668" s="14"/>
      <c r="B668" s="277"/>
      <c r="C668" s="278"/>
      <c r="D668" s="268" t="s">
        <v>236</v>
      </c>
      <c r="E668" s="279" t="s">
        <v>366</v>
      </c>
      <c r="F668" s="280" t="s">
        <v>1160</v>
      </c>
      <c r="G668" s="278"/>
      <c r="H668" s="281">
        <v>118.065</v>
      </c>
      <c r="I668" s="282"/>
      <c r="J668" s="278"/>
      <c r="K668" s="278"/>
      <c r="L668" s="283"/>
      <c r="M668" s="284"/>
      <c r="N668" s="285"/>
      <c r="O668" s="285"/>
      <c r="P668" s="285"/>
      <c r="Q668" s="285"/>
      <c r="R668" s="285"/>
      <c r="S668" s="285"/>
      <c r="T668" s="286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87" t="s">
        <v>236</v>
      </c>
      <c r="AU668" s="287" t="s">
        <v>89</v>
      </c>
      <c r="AV668" s="14" t="s">
        <v>89</v>
      </c>
      <c r="AW668" s="14" t="s">
        <v>34</v>
      </c>
      <c r="AX668" s="14" t="s">
        <v>87</v>
      </c>
      <c r="AY668" s="287" t="s">
        <v>211</v>
      </c>
    </row>
    <row r="669" spans="1:65" s="2" customFormat="1" ht="24.15" customHeight="1">
      <c r="A669" s="41"/>
      <c r="B669" s="42"/>
      <c r="C669" s="253" t="s">
        <v>1161</v>
      </c>
      <c r="D669" s="253" t="s">
        <v>214</v>
      </c>
      <c r="E669" s="254" t="s">
        <v>1162</v>
      </c>
      <c r="F669" s="255" t="s">
        <v>1163</v>
      </c>
      <c r="G669" s="256" t="s">
        <v>269</v>
      </c>
      <c r="H669" s="257">
        <v>144.5</v>
      </c>
      <c r="I669" s="258"/>
      <c r="J669" s="259">
        <f>ROUND(I669*H669,2)</f>
        <v>0</v>
      </c>
      <c r="K669" s="260"/>
      <c r="L669" s="44"/>
      <c r="M669" s="261" t="s">
        <v>1</v>
      </c>
      <c r="N669" s="262" t="s">
        <v>46</v>
      </c>
      <c r="O669" s="94"/>
      <c r="P669" s="263">
        <f>O669*H669</f>
        <v>0</v>
      </c>
      <c r="Q669" s="263">
        <v>0</v>
      </c>
      <c r="R669" s="263">
        <f>Q669*H669</f>
        <v>0</v>
      </c>
      <c r="S669" s="263">
        <v>0</v>
      </c>
      <c r="T669" s="264">
        <f>S669*H669</f>
        <v>0</v>
      </c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R669" s="265" t="s">
        <v>528</v>
      </c>
      <c r="AT669" s="265" t="s">
        <v>214</v>
      </c>
      <c r="AU669" s="265" t="s">
        <v>89</v>
      </c>
      <c r="AY669" s="18" t="s">
        <v>211</v>
      </c>
      <c r="BE669" s="155">
        <f>IF(N669="základní",J669,0)</f>
        <v>0</v>
      </c>
      <c r="BF669" s="155">
        <f>IF(N669="snížená",J669,0)</f>
        <v>0</v>
      </c>
      <c r="BG669" s="155">
        <f>IF(N669="zákl. přenesená",J669,0)</f>
        <v>0</v>
      </c>
      <c r="BH669" s="155">
        <f>IF(N669="sníž. přenesená",J669,0)</f>
        <v>0</v>
      </c>
      <c r="BI669" s="155">
        <f>IF(N669="nulová",J669,0)</f>
        <v>0</v>
      </c>
      <c r="BJ669" s="18" t="s">
        <v>87</v>
      </c>
      <c r="BK669" s="155">
        <f>ROUND(I669*H669,2)</f>
        <v>0</v>
      </c>
      <c r="BL669" s="18" t="s">
        <v>528</v>
      </c>
      <c r="BM669" s="265" t="s">
        <v>1164</v>
      </c>
    </row>
    <row r="670" spans="1:51" s="13" customFormat="1" ht="12">
      <c r="A670" s="13"/>
      <c r="B670" s="266"/>
      <c r="C670" s="267"/>
      <c r="D670" s="268" t="s">
        <v>236</v>
      </c>
      <c r="E670" s="269" t="s">
        <v>1</v>
      </c>
      <c r="F670" s="270" t="s">
        <v>1165</v>
      </c>
      <c r="G670" s="267"/>
      <c r="H670" s="269" t="s">
        <v>1</v>
      </c>
      <c r="I670" s="271"/>
      <c r="J670" s="267"/>
      <c r="K670" s="267"/>
      <c r="L670" s="272"/>
      <c r="M670" s="273"/>
      <c r="N670" s="274"/>
      <c r="O670" s="274"/>
      <c r="P670" s="274"/>
      <c r="Q670" s="274"/>
      <c r="R670" s="274"/>
      <c r="S670" s="274"/>
      <c r="T670" s="275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76" t="s">
        <v>236</v>
      </c>
      <c r="AU670" s="276" t="s">
        <v>89</v>
      </c>
      <c r="AV670" s="13" t="s">
        <v>87</v>
      </c>
      <c r="AW670" s="13" t="s">
        <v>34</v>
      </c>
      <c r="AX670" s="13" t="s">
        <v>81</v>
      </c>
      <c r="AY670" s="276" t="s">
        <v>211</v>
      </c>
    </row>
    <row r="671" spans="1:51" s="14" customFormat="1" ht="12">
      <c r="A671" s="14"/>
      <c r="B671" s="277"/>
      <c r="C671" s="278"/>
      <c r="D671" s="268" t="s">
        <v>236</v>
      </c>
      <c r="E671" s="279" t="s">
        <v>1</v>
      </c>
      <c r="F671" s="280" t="s">
        <v>1166</v>
      </c>
      <c r="G671" s="278"/>
      <c r="H671" s="281">
        <v>144.5</v>
      </c>
      <c r="I671" s="282"/>
      <c r="J671" s="278"/>
      <c r="K671" s="278"/>
      <c r="L671" s="283"/>
      <c r="M671" s="284"/>
      <c r="N671" s="285"/>
      <c r="O671" s="285"/>
      <c r="P671" s="285"/>
      <c r="Q671" s="285"/>
      <c r="R671" s="285"/>
      <c r="S671" s="285"/>
      <c r="T671" s="286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87" t="s">
        <v>236</v>
      </c>
      <c r="AU671" s="287" t="s">
        <v>89</v>
      </c>
      <c r="AV671" s="14" t="s">
        <v>89</v>
      </c>
      <c r="AW671" s="14" t="s">
        <v>34</v>
      </c>
      <c r="AX671" s="14" t="s">
        <v>87</v>
      </c>
      <c r="AY671" s="287" t="s">
        <v>211</v>
      </c>
    </row>
    <row r="672" spans="1:65" s="2" customFormat="1" ht="16.5" customHeight="1">
      <c r="A672" s="41"/>
      <c r="B672" s="42"/>
      <c r="C672" s="317" t="s">
        <v>1167</v>
      </c>
      <c r="D672" s="317" t="s">
        <v>589</v>
      </c>
      <c r="E672" s="318" t="s">
        <v>1168</v>
      </c>
      <c r="F672" s="319" t="s">
        <v>1169</v>
      </c>
      <c r="G672" s="320" t="s">
        <v>1170</v>
      </c>
      <c r="H672" s="321">
        <v>144.5</v>
      </c>
      <c r="I672" s="322"/>
      <c r="J672" s="323">
        <f>ROUND(I672*H672,2)</f>
        <v>0</v>
      </c>
      <c r="K672" s="324"/>
      <c r="L672" s="325"/>
      <c r="M672" s="326" t="s">
        <v>1</v>
      </c>
      <c r="N672" s="327" t="s">
        <v>46</v>
      </c>
      <c r="O672" s="94"/>
      <c r="P672" s="263">
        <f>O672*H672</f>
        <v>0</v>
      </c>
      <c r="Q672" s="263">
        <v>0.001</v>
      </c>
      <c r="R672" s="263">
        <f>Q672*H672</f>
        <v>0.1445</v>
      </c>
      <c r="S672" s="263">
        <v>0</v>
      </c>
      <c r="T672" s="264">
        <f>S672*H672</f>
        <v>0</v>
      </c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R672" s="265" t="s">
        <v>634</v>
      </c>
      <c r="AT672" s="265" t="s">
        <v>589</v>
      </c>
      <c r="AU672" s="265" t="s">
        <v>89</v>
      </c>
      <c r="AY672" s="18" t="s">
        <v>211</v>
      </c>
      <c r="BE672" s="155">
        <f>IF(N672="základní",J672,0)</f>
        <v>0</v>
      </c>
      <c r="BF672" s="155">
        <f>IF(N672="snížená",J672,0)</f>
        <v>0</v>
      </c>
      <c r="BG672" s="155">
        <f>IF(N672="zákl. přenesená",J672,0)</f>
        <v>0</v>
      </c>
      <c r="BH672" s="155">
        <f>IF(N672="sníž. přenesená",J672,0)</f>
        <v>0</v>
      </c>
      <c r="BI672" s="155">
        <f>IF(N672="nulová",J672,0)</f>
        <v>0</v>
      </c>
      <c r="BJ672" s="18" t="s">
        <v>87</v>
      </c>
      <c r="BK672" s="155">
        <f>ROUND(I672*H672,2)</f>
        <v>0</v>
      </c>
      <c r="BL672" s="18" t="s">
        <v>528</v>
      </c>
      <c r="BM672" s="265" t="s">
        <v>1171</v>
      </c>
    </row>
    <row r="673" spans="1:65" s="2" customFormat="1" ht="33" customHeight="1">
      <c r="A673" s="41"/>
      <c r="B673" s="42"/>
      <c r="C673" s="253" t="s">
        <v>1172</v>
      </c>
      <c r="D673" s="253" t="s">
        <v>214</v>
      </c>
      <c r="E673" s="254" t="s">
        <v>1173</v>
      </c>
      <c r="F673" s="255" t="s">
        <v>1174</v>
      </c>
      <c r="G673" s="256" t="s">
        <v>269</v>
      </c>
      <c r="H673" s="257">
        <v>918.954</v>
      </c>
      <c r="I673" s="258"/>
      <c r="J673" s="259">
        <f>ROUND(I673*H673,2)</f>
        <v>0</v>
      </c>
      <c r="K673" s="260"/>
      <c r="L673" s="44"/>
      <c r="M673" s="261" t="s">
        <v>1</v>
      </c>
      <c r="N673" s="262" t="s">
        <v>46</v>
      </c>
      <c r="O673" s="94"/>
      <c r="P673" s="263">
        <f>O673*H673</f>
        <v>0</v>
      </c>
      <c r="Q673" s="263">
        <v>0.00091</v>
      </c>
      <c r="R673" s="263">
        <f>Q673*H673</f>
        <v>0.8362481399999999</v>
      </c>
      <c r="S673" s="263">
        <v>0</v>
      </c>
      <c r="T673" s="264">
        <f>S673*H673</f>
        <v>0</v>
      </c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R673" s="265" t="s">
        <v>528</v>
      </c>
      <c r="AT673" s="265" t="s">
        <v>214</v>
      </c>
      <c r="AU673" s="265" t="s">
        <v>89</v>
      </c>
      <c r="AY673" s="18" t="s">
        <v>211</v>
      </c>
      <c r="BE673" s="155">
        <f>IF(N673="základní",J673,0)</f>
        <v>0</v>
      </c>
      <c r="BF673" s="155">
        <f>IF(N673="snížená",J673,0)</f>
        <v>0</v>
      </c>
      <c r="BG673" s="155">
        <f>IF(N673="zákl. přenesená",J673,0)</f>
        <v>0</v>
      </c>
      <c r="BH673" s="155">
        <f>IF(N673="sníž. přenesená",J673,0)</f>
        <v>0</v>
      </c>
      <c r="BI673" s="155">
        <f>IF(N673="nulová",J673,0)</f>
        <v>0</v>
      </c>
      <c r="BJ673" s="18" t="s">
        <v>87</v>
      </c>
      <c r="BK673" s="155">
        <f>ROUND(I673*H673,2)</f>
        <v>0</v>
      </c>
      <c r="BL673" s="18" t="s">
        <v>528</v>
      </c>
      <c r="BM673" s="265" t="s">
        <v>1175</v>
      </c>
    </row>
    <row r="674" spans="1:51" s="14" customFormat="1" ht="12">
      <c r="A674" s="14"/>
      <c r="B674" s="277"/>
      <c r="C674" s="278"/>
      <c r="D674" s="268" t="s">
        <v>236</v>
      </c>
      <c r="E674" s="279" t="s">
        <v>1</v>
      </c>
      <c r="F674" s="280" t="s">
        <v>1176</v>
      </c>
      <c r="G674" s="278"/>
      <c r="H674" s="281">
        <v>918.954</v>
      </c>
      <c r="I674" s="282"/>
      <c r="J674" s="278"/>
      <c r="K674" s="278"/>
      <c r="L674" s="283"/>
      <c r="M674" s="284"/>
      <c r="N674" s="285"/>
      <c r="O674" s="285"/>
      <c r="P674" s="285"/>
      <c r="Q674" s="285"/>
      <c r="R674" s="285"/>
      <c r="S674" s="285"/>
      <c r="T674" s="286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87" t="s">
        <v>236</v>
      </c>
      <c r="AU674" s="287" t="s">
        <v>89</v>
      </c>
      <c r="AV674" s="14" t="s">
        <v>89</v>
      </c>
      <c r="AW674" s="14" t="s">
        <v>34</v>
      </c>
      <c r="AX674" s="14" t="s">
        <v>87</v>
      </c>
      <c r="AY674" s="287" t="s">
        <v>211</v>
      </c>
    </row>
    <row r="675" spans="1:65" s="2" customFormat="1" ht="24.15" customHeight="1">
      <c r="A675" s="41"/>
      <c r="B675" s="42"/>
      <c r="C675" s="317" t="s">
        <v>1177</v>
      </c>
      <c r="D675" s="317" t="s">
        <v>589</v>
      </c>
      <c r="E675" s="318" t="s">
        <v>1178</v>
      </c>
      <c r="F675" s="319" t="s">
        <v>1179</v>
      </c>
      <c r="G675" s="320" t="s">
        <v>1180</v>
      </c>
      <c r="H675" s="321">
        <v>3335.803</v>
      </c>
      <c r="I675" s="322"/>
      <c r="J675" s="323">
        <f>ROUND(I675*H675,2)</f>
        <v>0</v>
      </c>
      <c r="K675" s="324"/>
      <c r="L675" s="325"/>
      <c r="M675" s="326" t="s">
        <v>1</v>
      </c>
      <c r="N675" s="327" t="s">
        <v>46</v>
      </c>
      <c r="O675" s="94"/>
      <c r="P675" s="263">
        <f>O675*H675</f>
        <v>0</v>
      </c>
      <c r="Q675" s="263">
        <v>0.001</v>
      </c>
      <c r="R675" s="263">
        <f>Q675*H675</f>
        <v>3.335803</v>
      </c>
      <c r="S675" s="263">
        <v>0</v>
      </c>
      <c r="T675" s="264">
        <f>S675*H675</f>
        <v>0</v>
      </c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R675" s="265" t="s">
        <v>634</v>
      </c>
      <c r="AT675" s="265" t="s">
        <v>589</v>
      </c>
      <c r="AU675" s="265" t="s">
        <v>89</v>
      </c>
      <c r="AY675" s="18" t="s">
        <v>211</v>
      </c>
      <c r="BE675" s="155">
        <f>IF(N675="základní",J675,0)</f>
        <v>0</v>
      </c>
      <c r="BF675" s="155">
        <f>IF(N675="snížená",J675,0)</f>
        <v>0</v>
      </c>
      <c r="BG675" s="155">
        <f>IF(N675="zákl. přenesená",J675,0)</f>
        <v>0</v>
      </c>
      <c r="BH675" s="155">
        <f>IF(N675="sníž. přenesená",J675,0)</f>
        <v>0</v>
      </c>
      <c r="BI675" s="155">
        <f>IF(N675="nulová",J675,0)</f>
        <v>0</v>
      </c>
      <c r="BJ675" s="18" t="s">
        <v>87</v>
      </c>
      <c r="BK675" s="155">
        <f>ROUND(I675*H675,2)</f>
        <v>0</v>
      </c>
      <c r="BL675" s="18" t="s">
        <v>528</v>
      </c>
      <c r="BM675" s="265" t="s">
        <v>1181</v>
      </c>
    </row>
    <row r="676" spans="1:51" s="14" customFormat="1" ht="12">
      <c r="A676" s="14"/>
      <c r="B676" s="277"/>
      <c r="C676" s="278"/>
      <c r="D676" s="268" t="s">
        <v>236</v>
      </c>
      <c r="E676" s="278"/>
      <c r="F676" s="280" t="s">
        <v>1182</v>
      </c>
      <c r="G676" s="278"/>
      <c r="H676" s="281">
        <v>3335.803</v>
      </c>
      <c r="I676" s="282"/>
      <c r="J676" s="278"/>
      <c r="K676" s="278"/>
      <c r="L676" s="283"/>
      <c r="M676" s="284"/>
      <c r="N676" s="285"/>
      <c r="O676" s="285"/>
      <c r="P676" s="285"/>
      <c r="Q676" s="285"/>
      <c r="R676" s="285"/>
      <c r="S676" s="285"/>
      <c r="T676" s="286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87" t="s">
        <v>236</v>
      </c>
      <c r="AU676" s="287" t="s">
        <v>89</v>
      </c>
      <c r="AV676" s="14" t="s">
        <v>89</v>
      </c>
      <c r="AW676" s="14" t="s">
        <v>4</v>
      </c>
      <c r="AX676" s="14" t="s">
        <v>87</v>
      </c>
      <c r="AY676" s="287" t="s">
        <v>211</v>
      </c>
    </row>
    <row r="677" spans="1:65" s="2" customFormat="1" ht="24.15" customHeight="1">
      <c r="A677" s="41"/>
      <c r="B677" s="42"/>
      <c r="C677" s="253" t="s">
        <v>1183</v>
      </c>
      <c r="D677" s="253" t="s">
        <v>214</v>
      </c>
      <c r="E677" s="254" t="s">
        <v>1184</v>
      </c>
      <c r="F677" s="255" t="s">
        <v>1185</v>
      </c>
      <c r="G677" s="256" t="s">
        <v>269</v>
      </c>
      <c r="H677" s="257">
        <v>236.13</v>
      </c>
      <c r="I677" s="258"/>
      <c r="J677" s="259">
        <f>ROUND(I677*H677,2)</f>
        <v>0</v>
      </c>
      <c r="K677" s="260"/>
      <c r="L677" s="44"/>
      <c r="M677" s="261" t="s">
        <v>1</v>
      </c>
      <c r="N677" s="262" t="s">
        <v>46</v>
      </c>
      <c r="O677" s="94"/>
      <c r="P677" s="263">
        <f>O677*H677</f>
        <v>0</v>
      </c>
      <c r="Q677" s="263">
        <v>0</v>
      </c>
      <c r="R677" s="263">
        <f>Q677*H677</f>
        <v>0</v>
      </c>
      <c r="S677" s="263">
        <v>0</v>
      </c>
      <c r="T677" s="264">
        <f>S677*H677</f>
        <v>0</v>
      </c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R677" s="265" t="s">
        <v>528</v>
      </c>
      <c r="AT677" s="265" t="s">
        <v>214</v>
      </c>
      <c r="AU677" s="265" t="s">
        <v>89</v>
      </c>
      <c r="AY677" s="18" t="s">
        <v>211</v>
      </c>
      <c r="BE677" s="155">
        <f>IF(N677="základní",J677,0)</f>
        <v>0</v>
      </c>
      <c r="BF677" s="155">
        <f>IF(N677="snížená",J677,0)</f>
        <v>0</v>
      </c>
      <c r="BG677" s="155">
        <f>IF(N677="zákl. přenesená",J677,0)</f>
        <v>0</v>
      </c>
      <c r="BH677" s="155">
        <f>IF(N677="sníž. přenesená",J677,0)</f>
        <v>0</v>
      </c>
      <c r="BI677" s="155">
        <f>IF(N677="nulová",J677,0)</f>
        <v>0</v>
      </c>
      <c r="BJ677" s="18" t="s">
        <v>87</v>
      </c>
      <c r="BK677" s="155">
        <f>ROUND(I677*H677,2)</f>
        <v>0</v>
      </c>
      <c r="BL677" s="18" t="s">
        <v>528</v>
      </c>
      <c r="BM677" s="265" t="s">
        <v>1186</v>
      </c>
    </row>
    <row r="678" spans="1:51" s="14" customFormat="1" ht="12">
      <c r="A678" s="14"/>
      <c r="B678" s="277"/>
      <c r="C678" s="278"/>
      <c r="D678" s="268" t="s">
        <v>236</v>
      </c>
      <c r="E678" s="279" t="s">
        <v>1</v>
      </c>
      <c r="F678" s="280" t="s">
        <v>1187</v>
      </c>
      <c r="G678" s="278"/>
      <c r="H678" s="281">
        <v>236.13</v>
      </c>
      <c r="I678" s="282"/>
      <c r="J678" s="278"/>
      <c r="K678" s="278"/>
      <c r="L678" s="283"/>
      <c r="M678" s="284"/>
      <c r="N678" s="285"/>
      <c r="O678" s="285"/>
      <c r="P678" s="285"/>
      <c r="Q678" s="285"/>
      <c r="R678" s="285"/>
      <c r="S678" s="285"/>
      <c r="T678" s="286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87" t="s">
        <v>236</v>
      </c>
      <c r="AU678" s="287" t="s">
        <v>89</v>
      </c>
      <c r="AV678" s="14" t="s">
        <v>89</v>
      </c>
      <c r="AW678" s="14" t="s">
        <v>34</v>
      </c>
      <c r="AX678" s="14" t="s">
        <v>87</v>
      </c>
      <c r="AY678" s="287" t="s">
        <v>211</v>
      </c>
    </row>
    <row r="679" spans="1:65" s="2" customFormat="1" ht="24.15" customHeight="1">
      <c r="A679" s="41"/>
      <c r="B679" s="42"/>
      <c r="C679" s="317" t="s">
        <v>1188</v>
      </c>
      <c r="D679" s="317" t="s">
        <v>589</v>
      </c>
      <c r="E679" s="318" t="s">
        <v>1189</v>
      </c>
      <c r="F679" s="319" t="s">
        <v>1190</v>
      </c>
      <c r="G679" s="320" t="s">
        <v>269</v>
      </c>
      <c r="H679" s="321">
        <v>247.937</v>
      </c>
      <c r="I679" s="322"/>
      <c r="J679" s="323">
        <f>ROUND(I679*H679,2)</f>
        <v>0</v>
      </c>
      <c r="K679" s="324"/>
      <c r="L679" s="325"/>
      <c r="M679" s="326" t="s">
        <v>1</v>
      </c>
      <c r="N679" s="327" t="s">
        <v>46</v>
      </c>
      <c r="O679" s="94"/>
      <c r="P679" s="263">
        <f>O679*H679</f>
        <v>0</v>
      </c>
      <c r="Q679" s="263">
        <v>0.00031</v>
      </c>
      <c r="R679" s="263">
        <f>Q679*H679</f>
        <v>0.07686047</v>
      </c>
      <c r="S679" s="263">
        <v>0</v>
      </c>
      <c r="T679" s="264">
        <f>S679*H679</f>
        <v>0</v>
      </c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R679" s="265" t="s">
        <v>634</v>
      </c>
      <c r="AT679" s="265" t="s">
        <v>589</v>
      </c>
      <c r="AU679" s="265" t="s">
        <v>89</v>
      </c>
      <c r="AY679" s="18" t="s">
        <v>211</v>
      </c>
      <c r="BE679" s="155">
        <f>IF(N679="základní",J679,0)</f>
        <v>0</v>
      </c>
      <c r="BF679" s="155">
        <f>IF(N679="snížená",J679,0)</f>
        <v>0</v>
      </c>
      <c r="BG679" s="155">
        <f>IF(N679="zákl. přenesená",J679,0)</f>
        <v>0</v>
      </c>
      <c r="BH679" s="155">
        <f>IF(N679="sníž. přenesená",J679,0)</f>
        <v>0</v>
      </c>
      <c r="BI679" s="155">
        <f>IF(N679="nulová",J679,0)</f>
        <v>0</v>
      </c>
      <c r="BJ679" s="18" t="s">
        <v>87</v>
      </c>
      <c r="BK679" s="155">
        <f>ROUND(I679*H679,2)</f>
        <v>0</v>
      </c>
      <c r="BL679" s="18" t="s">
        <v>528</v>
      </c>
      <c r="BM679" s="265" t="s">
        <v>1191</v>
      </c>
    </row>
    <row r="680" spans="1:51" s="14" customFormat="1" ht="12">
      <c r="A680" s="14"/>
      <c r="B680" s="277"/>
      <c r="C680" s="278"/>
      <c r="D680" s="268" t="s">
        <v>236</v>
      </c>
      <c r="E680" s="278"/>
      <c r="F680" s="280" t="s">
        <v>1192</v>
      </c>
      <c r="G680" s="278"/>
      <c r="H680" s="281">
        <v>247.937</v>
      </c>
      <c r="I680" s="282"/>
      <c r="J680" s="278"/>
      <c r="K680" s="278"/>
      <c r="L680" s="283"/>
      <c r="M680" s="284"/>
      <c r="N680" s="285"/>
      <c r="O680" s="285"/>
      <c r="P680" s="285"/>
      <c r="Q680" s="285"/>
      <c r="R680" s="285"/>
      <c r="S680" s="285"/>
      <c r="T680" s="286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87" t="s">
        <v>236</v>
      </c>
      <c r="AU680" s="287" t="s">
        <v>89</v>
      </c>
      <c r="AV680" s="14" t="s">
        <v>89</v>
      </c>
      <c r="AW680" s="14" t="s">
        <v>4</v>
      </c>
      <c r="AX680" s="14" t="s">
        <v>87</v>
      </c>
      <c r="AY680" s="287" t="s">
        <v>211</v>
      </c>
    </row>
    <row r="681" spans="1:65" s="2" customFormat="1" ht="24.15" customHeight="1">
      <c r="A681" s="41"/>
      <c r="B681" s="42"/>
      <c r="C681" s="253" t="s">
        <v>1193</v>
      </c>
      <c r="D681" s="253" t="s">
        <v>214</v>
      </c>
      <c r="E681" s="254" t="s">
        <v>1194</v>
      </c>
      <c r="F681" s="255" t="s">
        <v>1195</v>
      </c>
      <c r="G681" s="256" t="s">
        <v>269</v>
      </c>
      <c r="H681" s="257">
        <v>134.065</v>
      </c>
      <c r="I681" s="258"/>
      <c r="J681" s="259">
        <f>ROUND(I681*H681,2)</f>
        <v>0</v>
      </c>
      <c r="K681" s="260"/>
      <c r="L681" s="44"/>
      <c r="M681" s="261" t="s">
        <v>1</v>
      </c>
      <c r="N681" s="262" t="s">
        <v>46</v>
      </c>
      <c r="O681" s="94"/>
      <c r="P681" s="263">
        <f>O681*H681</f>
        <v>0</v>
      </c>
      <c r="Q681" s="263">
        <v>0</v>
      </c>
      <c r="R681" s="263">
        <f>Q681*H681</f>
        <v>0</v>
      </c>
      <c r="S681" s="263">
        <v>0</v>
      </c>
      <c r="T681" s="264">
        <f>S681*H681</f>
        <v>0</v>
      </c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R681" s="265" t="s">
        <v>528</v>
      </c>
      <c r="AT681" s="265" t="s">
        <v>214</v>
      </c>
      <c r="AU681" s="265" t="s">
        <v>89</v>
      </c>
      <c r="AY681" s="18" t="s">
        <v>211</v>
      </c>
      <c r="BE681" s="155">
        <f>IF(N681="základní",J681,0)</f>
        <v>0</v>
      </c>
      <c r="BF681" s="155">
        <f>IF(N681="snížená",J681,0)</f>
        <v>0</v>
      </c>
      <c r="BG681" s="155">
        <f>IF(N681="zákl. přenesená",J681,0)</f>
        <v>0</v>
      </c>
      <c r="BH681" s="155">
        <f>IF(N681="sníž. přenesená",J681,0)</f>
        <v>0</v>
      </c>
      <c r="BI681" s="155">
        <f>IF(N681="nulová",J681,0)</f>
        <v>0</v>
      </c>
      <c r="BJ681" s="18" t="s">
        <v>87</v>
      </c>
      <c r="BK681" s="155">
        <f>ROUND(I681*H681,2)</f>
        <v>0</v>
      </c>
      <c r="BL681" s="18" t="s">
        <v>528</v>
      </c>
      <c r="BM681" s="265" t="s">
        <v>1196</v>
      </c>
    </row>
    <row r="682" spans="1:51" s="14" customFormat="1" ht="12">
      <c r="A682" s="14"/>
      <c r="B682" s="277"/>
      <c r="C682" s="278"/>
      <c r="D682" s="268" t="s">
        <v>236</v>
      </c>
      <c r="E682" s="279" t="s">
        <v>1</v>
      </c>
      <c r="F682" s="280" t="s">
        <v>1197</v>
      </c>
      <c r="G682" s="278"/>
      <c r="H682" s="281">
        <v>134.065</v>
      </c>
      <c r="I682" s="282"/>
      <c r="J682" s="278"/>
      <c r="K682" s="278"/>
      <c r="L682" s="283"/>
      <c r="M682" s="284"/>
      <c r="N682" s="285"/>
      <c r="O682" s="285"/>
      <c r="P682" s="285"/>
      <c r="Q682" s="285"/>
      <c r="R682" s="285"/>
      <c r="S682" s="285"/>
      <c r="T682" s="286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87" t="s">
        <v>236</v>
      </c>
      <c r="AU682" s="287" t="s">
        <v>89</v>
      </c>
      <c r="AV682" s="14" t="s">
        <v>89</v>
      </c>
      <c r="AW682" s="14" t="s">
        <v>34</v>
      </c>
      <c r="AX682" s="14" t="s">
        <v>87</v>
      </c>
      <c r="AY682" s="287" t="s">
        <v>211</v>
      </c>
    </row>
    <row r="683" spans="1:65" s="2" customFormat="1" ht="16.5" customHeight="1">
      <c r="A683" s="41"/>
      <c r="B683" s="42"/>
      <c r="C683" s="317" t="s">
        <v>1198</v>
      </c>
      <c r="D683" s="317" t="s">
        <v>589</v>
      </c>
      <c r="E683" s="318" t="s">
        <v>1199</v>
      </c>
      <c r="F683" s="319" t="s">
        <v>1200</v>
      </c>
      <c r="G683" s="320" t="s">
        <v>269</v>
      </c>
      <c r="H683" s="321">
        <v>140.768</v>
      </c>
      <c r="I683" s="322"/>
      <c r="J683" s="323">
        <f>ROUND(I683*H683,2)</f>
        <v>0</v>
      </c>
      <c r="K683" s="324"/>
      <c r="L683" s="325"/>
      <c r="M683" s="326" t="s">
        <v>1</v>
      </c>
      <c r="N683" s="327" t="s">
        <v>46</v>
      </c>
      <c r="O683" s="94"/>
      <c r="P683" s="263">
        <f>O683*H683</f>
        <v>0</v>
      </c>
      <c r="Q683" s="263">
        <v>0.00034</v>
      </c>
      <c r="R683" s="263">
        <f>Q683*H683</f>
        <v>0.04786112000000001</v>
      </c>
      <c r="S683" s="263">
        <v>0</v>
      </c>
      <c r="T683" s="264">
        <f>S683*H683</f>
        <v>0</v>
      </c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R683" s="265" t="s">
        <v>634</v>
      </c>
      <c r="AT683" s="265" t="s">
        <v>589</v>
      </c>
      <c r="AU683" s="265" t="s">
        <v>89</v>
      </c>
      <c r="AY683" s="18" t="s">
        <v>211</v>
      </c>
      <c r="BE683" s="155">
        <f>IF(N683="základní",J683,0)</f>
        <v>0</v>
      </c>
      <c r="BF683" s="155">
        <f>IF(N683="snížená",J683,0)</f>
        <v>0</v>
      </c>
      <c r="BG683" s="155">
        <f>IF(N683="zákl. přenesená",J683,0)</f>
        <v>0</v>
      </c>
      <c r="BH683" s="155">
        <f>IF(N683="sníž. přenesená",J683,0)</f>
        <v>0</v>
      </c>
      <c r="BI683" s="155">
        <f>IF(N683="nulová",J683,0)</f>
        <v>0</v>
      </c>
      <c r="BJ683" s="18" t="s">
        <v>87</v>
      </c>
      <c r="BK683" s="155">
        <f>ROUND(I683*H683,2)</f>
        <v>0</v>
      </c>
      <c r="BL683" s="18" t="s">
        <v>528</v>
      </c>
      <c r="BM683" s="265" t="s">
        <v>1201</v>
      </c>
    </row>
    <row r="684" spans="1:51" s="14" customFormat="1" ht="12">
      <c r="A684" s="14"/>
      <c r="B684" s="277"/>
      <c r="C684" s="278"/>
      <c r="D684" s="268" t="s">
        <v>236</v>
      </c>
      <c r="E684" s="278"/>
      <c r="F684" s="280" t="s">
        <v>1202</v>
      </c>
      <c r="G684" s="278"/>
      <c r="H684" s="281">
        <v>140.768</v>
      </c>
      <c r="I684" s="282"/>
      <c r="J684" s="278"/>
      <c r="K684" s="278"/>
      <c r="L684" s="283"/>
      <c r="M684" s="284"/>
      <c r="N684" s="285"/>
      <c r="O684" s="285"/>
      <c r="P684" s="285"/>
      <c r="Q684" s="285"/>
      <c r="R684" s="285"/>
      <c r="S684" s="285"/>
      <c r="T684" s="286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87" t="s">
        <v>236</v>
      </c>
      <c r="AU684" s="287" t="s">
        <v>89</v>
      </c>
      <c r="AV684" s="14" t="s">
        <v>89</v>
      </c>
      <c r="AW684" s="14" t="s">
        <v>4</v>
      </c>
      <c r="AX684" s="14" t="s">
        <v>87</v>
      </c>
      <c r="AY684" s="287" t="s">
        <v>211</v>
      </c>
    </row>
    <row r="685" spans="1:65" s="2" customFormat="1" ht="24.15" customHeight="1">
      <c r="A685" s="41"/>
      <c r="B685" s="42"/>
      <c r="C685" s="253" t="s">
        <v>1203</v>
      </c>
      <c r="D685" s="253" t="s">
        <v>214</v>
      </c>
      <c r="E685" s="254" t="s">
        <v>1204</v>
      </c>
      <c r="F685" s="255" t="s">
        <v>1205</v>
      </c>
      <c r="G685" s="256" t="s">
        <v>269</v>
      </c>
      <c r="H685" s="257">
        <v>536.995</v>
      </c>
      <c r="I685" s="258"/>
      <c r="J685" s="259">
        <f>ROUND(I685*H685,2)</f>
        <v>0</v>
      </c>
      <c r="K685" s="260"/>
      <c r="L685" s="44"/>
      <c r="M685" s="261" t="s">
        <v>1</v>
      </c>
      <c r="N685" s="262" t="s">
        <v>46</v>
      </c>
      <c r="O685" s="94"/>
      <c r="P685" s="263">
        <f>O685*H685</f>
        <v>0</v>
      </c>
      <c r="Q685" s="263">
        <v>0</v>
      </c>
      <c r="R685" s="263">
        <f>Q685*H685</f>
        <v>0</v>
      </c>
      <c r="S685" s="263">
        <v>0</v>
      </c>
      <c r="T685" s="264">
        <f>S685*H685</f>
        <v>0</v>
      </c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R685" s="265" t="s">
        <v>528</v>
      </c>
      <c r="AT685" s="265" t="s">
        <v>214</v>
      </c>
      <c r="AU685" s="265" t="s">
        <v>89</v>
      </c>
      <c r="AY685" s="18" t="s">
        <v>211</v>
      </c>
      <c r="BE685" s="155">
        <f>IF(N685="základní",J685,0)</f>
        <v>0</v>
      </c>
      <c r="BF685" s="155">
        <f>IF(N685="snížená",J685,0)</f>
        <v>0</v>
      </c>
      <c r="BG685" s="155">
        <f>IF(N685="zákl. přenesená",J685,0)</f>
        <v>0</v>
      </c>
      <c r="BH685" s="155">
        <f>IF(N685="sníž. přenesená",J685,0)</f>
        <v>0</v>
      </c>
      <c r="BI685" s="155">
        <f>IF(N685="nulová",J685,0)</f>
        <v>0</v>
      </c>
      <c r="BJ685" s="18" t="s">
        <v>87</v>
      </c>
      <c r="BK685" s="155">
        <f>ROUND(I685*H685,2)</f>
        <v>0</v>
      </c>
      <c r="BL685" s="18" t="s">
        <v>528</v>
      </c>
      <c r="BM685" s="265" t="s">
        <v>1206</v>
      </c>
    </row>
    <row r="686" spans="1:51" s="14" customFormat="1" ht="12">
      <c r="A686" s="14"/>
      <c r="B686" s="277"/>
      <c r="C686" s="278"/>
      <c r="D686" s="268" t="s">
        <v>236</v>
      </c>
      <c r="E686" s="279" t="s">
        <v>1</v>
      </c>
      <c r="F686" s="280" t="s">
        <v>1207</v>
      </c>
      <c r="G686" s="278"/>
      <c r="H686" s="281">
        <v>536.995</v>
      </c>
      <c r="I686" s="282"/>
      <c r="J686" s="278"/>
      <c r="K686" s="278"/>
      <c r="L686" s="283"/>
      <c r="M686" s="284"/>
      <c r="N686" s="285"/>
      <c r="O686" s="285"/>
      <c r="P686" s="285"/>
      <c r="Q686" s="285"/>
      <c r="R686" s="285"/>
      <c r="S686" s="285"/>
      <c r="T686" s="286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87" t="s">
        <v>236</v>
      </c>
      <c r="AU686" s="287" t="s">
        <v>89</v>
      </c>
      <c r="AV686" s="14" t="s">
        <v>89</v>
      </c>
      <c r="AW686" s="14" t="s">
        <v>34</v>
      </c>
      <c r="AX686" s="14" t="s">
        <v>87</v>
      </c>
      <c r="AY686" s="287" t="s">
        <v>211</v>
      </c>
    </row>
    <row r="687" spans="1:65" s="2" customFormat="1" ht="16.5" customHeight="1">
      <c r="A687" s="41"/>
      <c r="B687" s="42"/>
      <c r="C687" s="317" t="s">
        <v>1208</v>
      </c>
      <c r="D687" s="317" t="s">
        <v>589</v>
      </c>
      <c r="E687" s="318" t="s">
        <v>1209</v>
      </c>
      <c r="F687" s="319" t="s">
        <v>1210</v>
      </c>
      <c r="G687" s="320" t="s">
        <v>269</v>
      </c>
      <c r="H687" s="321">
        <v>563.845</v>
      </c>
      <c r="I687" s="322"/>
      <c r="J687" s="323">
        <f>ROUND(I687*H687,2)</f>
        <v>0</v>
      </c>
      <c r="K687" s="324"/>
      <c r="L687" s="325"/>
      <c r="M687" s="326" t="s">
        <v>1</v>
      </c>
      <c r="N687" s="327" t="s">
        <v>46</v>
      </c>
      <c r="O687" s="94"/>
      <c r="P687" s="263">
        <f>O687*H687</f>
        <v>0</v>
      </c>
      <c r="Q687" s="263">
        <v>0.00018</v>
      </c>
      <c r="R687" s="263">
        <f>Q687*H687</f>
        <v>0.10149210000000002</v>
      </c>
      <c r="S687" s="263">
        <v>0</v>
      </c>
      <c r="T687" s="264">
        <f>S687*H687</f>
        <v>0</v>
      </c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R687" s="265" t="s">
        <v>634</v>
      </c>
      <c r="AT687" s="265" t="s">
        <v>589</v>
      </c>
      <c r="AU687" s="265" t="s">
        <v>89</v>
      </c>
      <c r="AY687" s="18" t="s">
        <v>211</v>
      </c>
      <c r="BE687" s="155">
        <f>IF(N687="základní",J687,0)</f>
        <v>0</v>
      </c>
      <c r="BF687" s="155">
        <f>IF(N687="snížená",J687,0)</f>
        <v>0</v>
      </c>
      <c r="BG687" s="155">
        <f>IF(N687="zákl. přenesená",J687,0)</f>
        <v>0</v>
      </c>
      <c r="BH687" s="155">
        <f>IF(N687="sníž. přenesená",J687,0)</f>
        <v>0</v>
      </c>
      <c r="BI687" s="155">
        <f>IF(N687="nulová",J687,0)</f>
        <v>0</v>
      </c>
      <c r="BJ687" s="18" t="s">
        <v>87</v>
      </c>
      <c r="BK687" s="155">
        <f>ROUND(I687*H687,2)</f>
        <v>0</v>
      </c>
      <c r="BL687" s="18" t="s">
        <v>528</v>
      </c>
      <c r="BM687" s="265" t="s">
        <v>1211</v>
      </c>
    </row>
    <row r="688" spans="1:51" s="14" customFormat="1" ht="12">
      <c r="A688" s="14"/>
      <c r="B688" s="277"/>
      <c r="C688" s="278"/>
      <c r="D688" s="268" t="s">
        <v>236</v>
      </c>
      <c r="E688" s="278"/>
      <c r="F688" s="280" t="s">
        <v>1212</v>
      </c>
      <c r="G688" s="278"/>
      <c r="H688" s="281">
        <v>563.845</v>
      </c>
      <c r="I688" s="282"/>
      <c r="J688" s="278"/>
      <c r="K688" s="278"/>
      <c r="L688" s="283"/>
      <c r="M688" s="284"/>
      <c r="N688" s="285"/>
      <c r="O688" s="285"/>
      <c r="P688" s="285"/>
      <c r="Q688" s="285"/>
      <c r="R688" s="285"/>
      <c r="S688" s="285"/>
      <c r="T688" s="286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87" t="s">
        <v>236</v>
      </c>
      <c r="AU688" s="287" t="s">
        <v>89</v>
      </c>
      <c r="AV688" s="14" t="s">
        <v>89</v>
      </c>
      <c r="AW688" s="14" t="s">
        <v>4</v>
      </c>
      <c r="AX688" s="14" t="s">
        <v>87</v>
      </c>
      <c r="AY688" s="287" t="s">
        <v>211</v>
      </c>
    </row>
    <row r="689" spans="1:65" s="2" customFormat="1" ht="24.15" customHeight="1">
      <c r="A689" s="41"/>
      <c r="B689" s="42"/>
      <c r="C689" s="253" t="s">
        <v>1213</v>
      </c>
      <c r="D689" s="253" t="s">
        <v>214</v>
      </c>
      <c r="E689" s="254" t="s">
        <v>1214</v>
      </c>
      <c r="F689" s="255" t="s">
        <v>1215</v>
      </c>
      <c r="G689" s="256" t="s">
        <v>702</v>
      </c>
      <c r="H689" s="257">
        <v>2</v>
      </c>
      <c r="I689" s="258"/>
      <c r="J689" s="259">
        <f>ROUND(I689*H689,2)</f>
        <v>0</v>
      </c>
      <c r="K689" s="260"/>
      <c r="L689" s="44"/>
      <c r="M689" s="261" t="s">
        <v>1</v>
      </c>
      <c r="N689" s="262" t="s">
        <v>46</v>
      </c>
      <c r="O689" s="94"/>
      <c r="P689" s="263">
        <f>O689*H689</f>
        <v>0</v>
      </c>
      <c r="Q689" s="263">
        <v>0.0001</v>
      </c>
      <c r="R689" s="263">
        <f>Q689*H689</f>
        <v>0.0002</v>
      </c>
      <c r="S689" s="263">
        <v>0</v>
      </c>
      <c r="T689" s="264">
        <f>S689*H689</f>
        <v>0</v>
      </c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R689" s="265" t="s">
        <v>528</v>
      </c>
      <c r="AT689" s="265" t="s">
        <v>214</v>
      </c>
      <c r="AU689" s="265" t="s">
        <v>89</v>
      </c>
      <c r="AY689" s="18" t="s">
        <v>211</v>
      </c>
      <c r="BE689" s="155">
        <f>IF(N689="základní",J689,0)</f>
        <v>0</v>
      </c>
      <c r="BF689" s="155">
        <f>IF(N689="snížená",J689,0)</f>
        <v>0</v>
      </c>
      <c r="BG689" s="155">
        <f>IF(N689="zákl. přenesená",J689,0)</f>
        <v>0</v>
      </c>
      <c r="BH689" s="155">
        <f>IF(N689="sníž. přenesená",J689,0)</f>
        <v>0</v>
      </c>
      <c r="BI689" s="155">
        <f>IF(N689="nulová",J689,0)</f>
        <v>0</v>
      </c>
      <c r="BJ689" s="18" t="s">
        <v>87</v>
      </c>
      <c r="BK689" s="155">
        <f>ROUND(I689*H689,2)</f>
        <v>0</v>
      </c>
      <c r="BL689" s="18" t="s">
        <v>528</v>
      </c>
      <c r="BM689" s="265" t="s">
        <v>1216</v>
      </c>
    </row>
    <row r="690" spans="1:51" s="14" customFormat="1" ht="12">
      <c r="A690" s="14"/>
      <c r="B690" s="277"/>
      <c r="C690" s="278"/>
      <c r="D690" s="268" t="s">
        <v>236</v>
      </c>
      <c r="E690" s="279" t="s">
        <v>1</v>
      </c>
      <c r="F690" s="280" t="s">
        <v>89</v>
      </c>
      <c r="G690" s="278"/>
      <c r="H690" s="281">
        <v>2</v>
      </c>
      <c r="I690" s="282"/>
      <c r="J690" s="278"/>
      <c r="K690" s="278"/>
      <c r="L690" s="283"/>
      <c r="M690" s="284"/>
      <c r="N690" s="285"/>
      <c r="O690" s="285"/>
      <c r="P690" s="285"/>
      <c r="Q690" s="285"/>
      <c r="R690" s="285"/>
      <c r="S690" s="285"/>
      <c r="T690" s="286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87" t="s">
        <v>236</v>
      </c>
      <c r="AU690" s="287" t="s">
        <v>89</v>
      </c>
      <c r="AV690" s="14" t="s">
        <v>89</v>
      </c>
      <c r="AW690" s="14" t="s">
        <v>34</v>
      </c>
      <c r="AX690" s="14" t="s">
        <v>87</v>
      </c>
      <c r="AY690" s="287" t="s">
        <v>211</v>
      </c>
    </row>
    <row r="691" spans="1:65" s="2" customFormat="1" ht="16.5" customHeight="1">
      <c r="A691" s="41"/>
      <c r="B691" s="42"/>
      <c r="C691" s="317" t="s">
        <v>1217</v>
      </c>
      <c r="D691" s="317" t="s">
        <v>589</v>
      </c>
      <c r="E691" s="318" t="s">
        <v>1218</v>
      </c>
      <c r="F691" s="319" t="s">
        <v>1219</v>
      </c>
      <c r="G691" s="320" t="s">
        <v>1220</v>
      </c>
      <c r="H691" s="321">
        <v>1</v>
      </c>
      <c r="I691" s="322"/>
      <c r="J691" s="323">
        <f>ROUND(I691*H691,2)</f>
        <v>0</v>
      </c>
      <c r="K691" s="324"/>
      <c r="L691" s="325"/>
      <c r="M691" s="326" t="s">
        <v>1</v>
      </c>
      <c r="N691" s="327" t="s">
        <v>46</v>
      </c>
      <c r="O691" s="94"/>
      <c r="P691" s="263">
        <f>O691*H691</f>
        <v>0</v>
      </c>
      <c r="Q691" s="263">
        <v>0</v>
      </c>
      <c r="R691" s="263">
        <f>Q691*H691</f>
        <v>0</v>
      </c>
      <c r="S691" s="263">
        <v>0</v>
      </c>
      <c r="T691" s="264">
        <f>S691*H691</f>
        <v>0</v>
      </c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R691" s="265" t="s">
        <v>634</v>
      </c>
      <c r="AT691" s="265" t="s">
        <v>589</v>
      </c>
      <c r="AU691" s="265" t="s">
        <v>89</v>
      </c>
      <c r="AY691" s="18" t="s">
        <v>211</v>
      </c>
      <c r="BE691" s="155">
        <f>IF(N691="základní",J691,0)</f>
        <v>0</v>
      </c>
      <c r="BF691" s="155">
        <f>IF(N691="snížená",J691,0)</f>
        <v>0</v>
      </c>
      <c r="BG691" s="155">
        <f>IF(N691="zákl. přenesená",J691,0)</f>
        <v>0</v>
      </c>
      <c r="BH691" s="155">
        <f>IF(N691="sníž. přenesená",J691,0)</f>
        <v>0</v>
      </c>
      <c r="BI691" s="155">
        <f>IF(N691="nulová",J691,0)</f>
        <v>0</v>
      </c>
      <c r="BJ691" s="18" t="s">
        <v>87</v>
      </c>
      <c r="BK691" s="155">
        <f>ROUND(I691*H691,2)</f>
        <v>0</v>
      </c>
      <c r="BL691" s="18" t="s">
        <v>528</v>
      </c>
      <c r="BM691" s="265" t="s">
        <v>1221</v>
      </c>
    </row>
    <row r="692" spans="1:51" s="14" customFormat="1" ht="12">
      <c r="A692" s="14"/>
      <c r="B692" s="277"/>
      <c r="C692" s="278"/>
      <c r="D692" s="268" t="s">
        <v>236</v>
      </c>
      <c r="E692" s="279" t="s">
        <v>1</v>
      </c>
      <c r="F692" s="280" t="s">
        <v>87</v>
      </c>
      <c r="G692" s="278"/>
      <c r="H692" s="281">
        <v>1</v>
      </c>
      <c r="I692" s="282"/>
      <c r="J692" s="278"/>
      <c r="K692" s="278"/>
      <c r="L692" s="283"/>
      <c r="M692" s="284"/>
      <c r="N692" s="285"/>
      <c r="O692" s="285"/>
      <c r="P692" s="285"/>
      <c r="Q692" s="285"/>
      <c r="R692" s="285"/>
      <c r="S692" s="285"/>
      <c r="T692" s="286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87" t="s">
        <v>236</v>
      </c>
      <c r="AU692" s="287" t="s">
        <v>89</v>
      </c>
      <c r="AV692" s="14" t="s">
        <v>89</v>
      </c>
      <c r="AW692" s="14" t="s">
        <v>34</v>
      </c>
      <c r="AX692" s="14" t="s">
        <v>87</v>
      </c>
      <c r="AY692" s="287" t="s">
        <v>211</v>
      </c>
    </row>
    <row r="693" spans="1:65" s="2" customFormat="1" ht="16.5" customHeight="1">
      <c r="A693" s="41"/>
      <c r="B693" s="42"/>
      <c r="C693" s="317" t="s">
        <v>1222</v>
      </c>
      <c r="D693" s="317" t="s">
        <v>589</v>
      </c>
      <c r="E693" s="318" t="s">
        <v>1223</v>
      </c>
      <c r="F693" s="319" t="s">
        <v>1224</v>
      </c>
      <c r="G693" s="320" t="s">
        <v>1220</v>
      </c>
      <c r="H693" s="321">
        <v>1</v>
      </c>
      <c r="I693" s="322"/>
      <c r="J693" s="323">
        <f>ROUND(I693*H693,2)</f>
        <v>0</v>
      </c>
      <c r="K693" s="324"/>
      <c r="L693" s="325"/>
      <c r="M693" s="326" t="s">
        <v>1</v>
      </c>
      <c r="N693" s="327" t="s">
        <v>46</v>
      </c>
      <c r="O693" s="94"/>
      <c r="P693" s="263">
        <f>O693*H693</f>
        <v>0</v>
      </c>
      <c r="Q693" s="263">
        <v>0</v>
      </c>
      <c r="R693" s="263">
        <f>Q693*H693</f>
        <v>0</v>
      </c>
      <c r="S693" s="263">
        <v>0</v>
      </c>
      <c r="T693" s="264">
        <f>S693*H693</f>
        <v>0</v>
      </c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R693" s="265" t="s">
        <v>634</v>
      </c>
      <c r="AT693" s="265" t="s">
        <v>589</v>
      </c>
      <c r="AU693" s="265" t="s">
        <v>89</v>
      </c>
      <c r="AY693" s="18" t="s">
        <v>211</v>
      </c>
      <c r="BE693" s="155">
        <f>IF(N693="základní",J693,0)</f>
        <v>0</v>
      </c>
      <c r="BF693" s="155">
        <f>IF(N693="snížená",J693,0)</f>
        <v>0</v>
      </c>
      <c r="BG693" s="155">
        <f>IF(N693="zákl. přenesená",J693,0)</f>
        <v>0</v>
      </c>
      <c r="BH693" s="155">
        <f>IF(N693="sníž. přenesená",J693,0)</f>
        <v>0</v>
      </c>
      <c r="BI693" s="155">
        <f>IF(N693="nulová",J693,0)</f>
        <v>0</v>
      </c>
      <c r="BJ693" s="18" t="s">
        <v>87</v>
      </c>
      <c r="BK693" s="155">
        <f>ROUND(I693*H693,2)</f>
        <v>0</v>
      </c>
      <c r="BL693" s="18" t="s">
        <v>528</v>
      </c>
      <c r="BM693" s="265" t="s">
        <v>1225</v>
      </c>
    </row>
    <row r="694" spans="1:51" s="14" customFormat="1" ht="12">
      <c r="A694" s="14"/>
      <c r="B694" s="277"/>
      <c r="C694" s="278"/>
      <c r="D694" s="268" t="s">
        <v>236</v>
      </c>
      <c r="E694" s="279" t="s">
        <v>1</v>
      </c>
      <c r="F694" s="280" t="s">
        <v>87</v>
      </c>
      <c r="G694" s="278"/>
      <c r="H694" s="281">
        <v>1</v>
      </c>
      <c r="I694" s="282"/>
      <c r="J694" s="278"/>
      <c r="K694" s="278"/>
      <c r="L694" s="283"/>
      <c r="M694" s="284"/>
      <c r="N694" s="285"/>
      <c r="O694" s="285"/>
      <c r="P694" s="285"/>
      <c r="Q694" s="285"/>
      <c r="R694" s="285"/>
      <c r="S694" s="285"/>
      <c r="T694" s="286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87" t="s">
        <v>236</v>
      </c>
      <c r="AU694" s="287" t="s">
        <v>89</v>
      </c>
      <c r="AV694" s="14" t="s">
        <v>89</v>
      </c>
      <c r="AW694" s="14" t="s">
        <v>34</v>
      </c>
      <c r="AX694" s="14" t="s">
        <v>87</v>
      </c>
      <c r="AY694" s="287" t="s">
        <v>211</v>
      </c>
    </row>
    <row r="695" spans="1:65" s="2" customFormat="1" ht="24.15" customHeight="1">
      <c r="A695" s="41"/>
      <c r="B695" s="42"/>
      <c r="C695" s="253" t="s">
        <v>1226</v>
      </c>
      <c r="D695" s="253" t="s">
        <v>214</v>
      </c>
      <c r="E695" s="254" t="s">
        <v>1227</v>
      </c>
      <c r="F695" s="255" t="s">
        <v>1228</v>
      </c>
      <c r="G695" s="256" t="s">
        <v>507</v>
      </c>
      <c r="H695" s="257">
        <v>16.911</v>
      </c>
      <c r="I695" s="258"/>
      <c r="J695" s="259">
        <f>ROUND(I695*H695,2)</f>
        <v>0</v>
      </c>
      <c r="K695" s="260"/>
      <c r="L695" s="44"/>
      <c r="M695" s="261" t="s">
        <v>1</v>
      </c>
      <c r="N695" s="262" t="s">
        <v>46</v>
      </c>
      <c r="O695" s="94"/>
      <c r="P695" s="263">
        <f>O695*H695</f>
        <v>0</v>
      </c>
      <c r="Q695" s="263">
        <v>0</v>
      </c>
      <c r="R695" s="263">
        <f>Q695*H695</f>
        <v>0</v>
      </c>
      <c r="S695" s="263">
        <v>0</v>
      </c>
      <c r="T695" s="264">
        <f>S695*H695</f>
        <v>0</v>
      </c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R695" s="265" t="s">
        <v>528</v>
      </c>
      <c r="AT695" s="265" t="s">
        <v>214</v>
      </c>
      <c r="AU695" s="265" t="s">
        <v>89</v>
      </c>
      <c r="AY695" s="18" t="s">
        <v>211</v>
      </c>
      <c r="BE695" s="155">
        <f>IF(N695="základní",J695,0)</f>
        <v>0</v>
      </c>
      <c r="BF695" s="155">
        <f>IF(N695="snížená",J695,0)</f>
        <v>0</v>
      </c>
      <c r="BG695" s="155">
        <f>IF(N695="zákl. přenesená",J695,0)</f>
        <v>0</v>
      </c>
      <c r="BH695" s="155">
        <f>IF(N695="sníž. přenesená",J695,0)</f>
        <v>0</v>
      </c>
      <c r="BI695" s="155">
        <f>IF(N695="nulová",J695,0)</f>
        <v>0</v>
      </c>
      <c r="BJ695" s="18" t="s">
        <v>87</v>
      </c>
      <c r="BK695" s="155">
        <f>ROUND(I695*H695,2)</f>
        <v>0</v>
      </c>
      <c r="BL695" s="18" t="s">
        <v>528</v>
      </c>
      <c r="BM695" s="265" t="s">
        <v>1229</v>
      </c>
    </row>
    <row r="696" spans="1:65" s="2" customFormat="1" ht="24.15" customHeight="1">
      <c r="A696" s="41"/>
      <c r="B696" s="42"/>
      <c r="C696" s="253" t="s">
        <v>1230</v>
      </c>
      <c r="D696" s="253" t="s">
        <v>214</v>
      </c>
      <c r="E696" s="254" t="s">
        <v>1231</v>
      </c>
      <c r="F696" s="255" t="s">
        <v>1232</v>
      </c>
      <c r="G696" s="256" t="s">
        <v>507</v>
      </c>
      <c r="H696" s="257">
        <v>50.733</v>
      </c>
      <c r="I696" s="258"/>
      <c r="J696" s="259">
        <f>ROUND(I696*H696,2)</f>
        <v>0</v>
      </c>
      <c r="K696" s="260"/>
      <c r="L696" s="44"/>
      <c r="M696" s="261" t="s">
        <v>1</v>
      </c>
      <c r="N696" s="262" t="s">
        <v>46</v>
      </c>
      <c r="O696" s="94"/>
      <c r="P696" s="263">
        <f>O696*H696</f>
        <v>0</v>
      </c>
      <c r="Q696" s="263">
        <v>0</v>
      </c>
      <c r="R696" s="263">
        <f>Q696*H696</f>
        <v>0</v>
      </c>
      <c r="S696" s="263">
        <v>0</v>
      </c>
      <c r="T696" s="264">
        <f>S696*H696</f>
        <v>0</v>
      </c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R696" s="265" t="s">
        <v>528</v>
      </c>
      <c r="AT696" s="265" t="s">
        <v>214</v>
      </c>
      <c r="AU696" s="265" t="s">
        <v>89</v>
      </c>
      <c r="AY696" s="18" t="s">
        <v>211</v>
      </c>
      <c r="BE696" s="155">
        <f>IF(N696="základní",J696,0)</f>
        <v>0</v>
      </c>
      <c r="BF696" s="155">
        <f>IF(N696="snížená",J696,0)</f>
        <v>0</v>
      </c>
      <c r="BG696" s="155">
        <f>IF(N696="zákl. přenesená",J696,0)</f>
        <v>0</v>
      </c>
      <c r="BH696" s="155">
        <f>IF(N696="sníž. přenesená",J696,0)</f>
        <v>0</v>
      </c>
      <c r="BI696" s="155">
        <f>IF(N696="nulová",J696,0)</f>
        <v>0</v>
      </c>
      <c r="BJ696" s="18" t="s">
        <v>87</v>
      </c>
      <c r="BK696" s="155">
        <f>ROUND(I696*H696,2)</f>
        <v>0</v>
      </c>
      <c r="BL696" s="18" t="s">
        <v>528</v>
      </c>
      <c r="BM696" s="265" t="s">
        <v>1233</v>
      </c>
    </row>
    <row r="697" spans="1:51" s="14" customFormat="1" ht="12">
      <c r="A697" s="14"/>
      <c r="B697" s="277"/>
      <c r="C697" s="278"/>
      <c r="D697" s="268" t="s">
        <v>236</v>
      </c>
      <c r="E697" s="278"/>
      <c r="F697" s="280" t="s">
        <v>1234</v>
      </c>
      <c r="G697" s="278"/>
      <c r="H697" s="281">
        <v>50.733</v>
      </c>
      <c r="I697" s="282"/>
      <c r="J697" s="278"/>
      <c r="K697" s="278"/>
      <c r="L697" s="283"/>
      <c r="M697" s="284"/>
      <c r="N697" s="285"/>
      <c r="O697" s="285"/>
      <c r="P697" s="285"/>
      <c r="Q697" s="285"/>
      <c r="R697" s="285"/>
      <c r="S697" s="285"/>
      <c r="T697" s="286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87" t="s">
        <v>236</v>
      </c>
      <c r="AU697" s="287" t="s">
        <v>89</v>
      </c>
      <c r="AV697" s="14" t="s">
        <v>89</v>
      </c>
      <c r="AW697" s="14" t="s">
        <v>4</v>
      </c>
      <c r="AX697" s="14" t="s">
        <v>87</v>
      </c>
      <c r="AY697" s="287" t="s">
        <v>211</v>
      </c>
    </row>
    <row r="698" spans="1:63" s="12" customFormat="1" ht="22.8" customHeight="1">
      <c r="A698" s="12"/>
      <c r="B698" s="237"/>
      <c r="C698" s="238"/>
      <c r="D698" s="239" t="s">
        <v>80</v>
      </c>
      <c r="E698" s="251" t="s">
        <v>1235</v>
      </c>
      <c r="F698" s="251" t="s">
        <v>1236</v>
      </c>
      <c r="G698" s="238"/>
      <c r="H698" s="238"/>
      <c r="I698" s="241"/>
      <c r="J698" s="252">
        <f>BK698</f>
        <v>0</v>
      </c>
      <c r="K698" s="238"/>
      <c r="L698" s="243"/>
      <c r="M698" s="244"/>
      <c r="N698" s="245"/>
      <c r="O698" s="245"/>
      <c r="P698" s="246">
        <f>SUM(P699:P726)</f>
        <v>0</v>
      </c>
      <c r="Q698" s="245"/>
      <c r="R698" s="246">
        <f>SUM(R699:R726)</f>
        <v>0.4497049</v>
      </c>
      <c r="S698" s="245"/>
      <c r="T698" s="247">
        <f>SUM(T699:T726)</f>
        <v>0</v>
      </c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R698" s="248" t="s">
        <v>89</v>
      </c>
      <c r="AT698" s="249" t="s">
        <v>80</v>
      </c>
      <c r="AU698" s="249" t="s">
        <v>87</v>
      </c>
      <c r="AY698" s="248" t="s">
        <v>211</v>
      </c>
      <c r="BK698" s="250">
        <f>SUM(BK699:BK726)</f>
        <v>0</v>
      </c>
    </row>
    <row r="699" spans="1:65" s="2" customFormat="1" ht="33" customHeight="1">
      <c r="A699" s="41"/>
      <c r="B699" s="42"/>
      <c r="C699" s="253" t="s">
        <v>1237</v>
      </c>
      <c r="D699" s="253" t="s">
        <v>214</v>
      </c>
      <c r="E699" s="254" t="s">
        <v>1238</v>
      </c>
      <c r="F699" s="255" t="s">
        <v>1239</v>
      </c>
      <c r="G699" s="256" t="s">
        <v>269</v>
      </c>
      <c r="H699" s="257">
        <v>205.519</v>
      </c>
      <c r="I699" s="258"/>
      <c r="J699" s="259">
        <f>ROUND(I699*H699,2)</f>
        <v>0</v>
      </c>
      <c r="K699" s="260"/>
      <c r="L699" s="44"/>
      <c r="M699" s="261" t="s">
        <v>1</v>
      </c>
      <c r="N699" s="262" t="s">
        <v>46</v>
      </c>
      <c r="O699" s="94"/>
      <c r="P699" s="263">
        <f>O699*H699</f>
        <v>0</v>
      </c>
      <c r="Q699" s="263">
        <v>0</v>
      </c>
      <c r="R699" s="263">
        <f>Q699*H699</f>
        <v>0</v>
      </c>
      <c r="S699" s="263">
        <v>0</v>
      </c>
      <c r="T699" s="264">
        <f>S699*H699</f>
        <v>0</v>
      </c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R699" s="265" t="s">
        <v>528</v>
      </c>
      <c r="AT699" s="265" t="s">
        <v>214</v>
      </c>
      <c r="AU699" s="265" t="s">
        <v>89</v>
      </c>
      <c r="AY699" s="18" t="s">
        <v>211</v>
      </c>
      <c r="BE699" s="155">
        <f>IF(N699="základní",J699,0)</f>
        <v>0</v>
      </c>
      <c r="BF699" s="155">
        <f>IF(N699="snížená",J699,0)</f>
        <v>0</v>
      </c>
      <c r="BG699" s="155">
        <f>IF(N699="zákl. přenesená",J699,0)</f>
        <v>0</v>
      </c>
      <c r="BH699" s="155">
        <f>IF(N699="sníž. přenesená",J699,0)</f>
        <v>0</v>
      </c>
      <c r="BI699" s="155">
        <f>IF(N699="nulová",J699,0)</f>
        <v>0</v>
      </c>
      <c r="BJ699" s="18" t="s">
        <v>87</v>
      </c>
      <c r="BK699" s="155">
        <f>ROUND(I699*H699,2)</f>
        <v>0</v>
      </c>
      <c r="BL699" s="18" t="s">
        <v>528</v>
      </c>
      <c r="BM699" s="265" t="s">
        <v>1240</v>
      </c>
    </row>
    <row r="700" spans="1:51" s="14" customFormat="1" ht="12">
      <c r="A700" s="14"/>
      <c r="B700" s="277"/>
      <c r="C700" s="278"/>
      <c r="D700" s="268" t="s">
        <v>236</v>
      </c>
      <c r="E700" s="279" t="s">
        <v>1</v>
      </c>
      <c r="F700" s="280" t="s">
        <v>1241</v>
      </c>
      <c r="G700" s="278"/>
      <c r="H700" s="281">
        <v>205.519</v>
      </c>
      <c r="I700" s="282"/>
      <c r="J700" s="278"/>
      <c r="K700" s="278"/>
      <c r="L700" s="283"/>
      <c r="M700" s="284"/>
      <c r="N700" s="285"/>
      <c r="O700" s="285"/>
      <c r="P700" s="285"/>
      <c r="Q700" s="285"/>
      <c r="R700" s="285"/>
      <c r="S700" s="285"/>
      <c r="T700" s="286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87" t="s">
        <v>236</v>
      </c>
      <c r="AU700" s="287" t="s">
        <v>89</v>
      </c>
      <c r="AV700" s="14" t="s">
        <v>89</v>
      </c>
      <c r="AW700" s="14" t="s">
        <v>34</v>
      </c>
      <c r="AX700" s="14" t="s">
        <v>87</v>
      </c>
      <c r="AY700" s="287" t="s">
        <v>211</v>
      </c>
    </row>
    <row r="701" spans="1:65" s="2" customFormat="1" ht="21.75" customHeight="1">
      <c r="A701" s="41"/>
      <c r="B701" s="42"/>
      <c r="C701" s="317" t="s">
        <v>1242</v>
      </c>
      <c r="D701" s="317" t="s">
        <v>589</v>
      </c>
      <c r="E701" s="318" t="s">
        <v>1243</v>
      </c>
      <c r="F701" s="319" t="s">
        <v>1244</v>
      </c>
      <c r="G701" s="320" t="s">
        <v>269</v>
      </c>
      <c r="H701" s="321">
        <v>236.347</v>
      </c>
      <c r="I701" s="322"/>
      <c r="J701" s="323">
        <f>ROUND(I701*H701,2)</f>
        <v>0</v>
      </c>
      <c r="K701" s="324"/>
      <c r="L701" s="325"/>
      <c r="M701" s="326" t="s">
        <v>1</v>
      </c>
      <c r="N701" s="327" t="s">
        <v>46</v>
      </c>
      <c r="O701" s="94"/>
      <c r="P701" s="263">
        <f>O701*H701</f>
        <v>0</v>
      </c>
      <c r="Q701" s="263">
        <v>0.0013</v>
      </c>
      <c r="R701" s="263">
        <f>Q701*H701</f>
        <v>0.3072511</v>
      </c>
      <c r="S701" s="263">
        <v>0</v>
      </c>
      <c r="T701" s="264">
        <f>S701*H701</f>
        <v>0</v>
      </c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R701" s="265" t="s">
        <v>634</v>
      </c>
      <c r="AT701" s="265" t="s">
        <v>589</v>
      </c>
      <c r="AU701" s="265" t="s">
        <v>89</v>
      </c>
      <c r="AY701" s="18" t="s">
        <v>211</v>
      </c>
      <c r="BE701" s="155">
        <f>IF(N701="základní",J701,0)</f>
        <v>0</v>
      </c>
      <c r="BF701" s="155">
        <f>IF(N701="snížená",J701,0)</f>
        <v>0</v>
      </c>
      <c r="BG701" s="155">
        <f>IF(N701="zákl. přenesená",J701,0)</f>
        <v>0</v>
      </c>
      <c r="BH701" s="155">
        <f>IF(N701="sníž. přenesená",J701,0)</f>
        <v>0</v>
      </c>
      <c r="BI701" s="155">
        <f>IF(N701="nulová",J701,0)</f>
        <v>0</v>
      </c>
      <c r="BJ701" s="18" t="s">
        <v>87</v>
      </c>
      <c r="BK701" s="155">
        <f>ROUND(I701*H701,2)</f>
        <v>0</v>
      </c>
      <c r="BL701" s="18" t="s">
        <v>528</v>
      </c>
      <c r="BM701" s="265" t="s">
        <v>1245</v>
      </c>
    </row>
    <row r="702" spans="1:51" s="14" customFormat="1" ht="12">
      <c r="A702" s="14"/>
      <c r="B702" s="277"/>
      <c r="C702" s="278"/>
      <c r="D702" s="268" t="s">
        <v>236</v>
      </c>
      <c r="E702" s="278"/>
      <c r="F702" s="280" t="s">
        <v>1246</v>
      </c>
      <c r="G702" s="278"/>
      <c r="H702" s="281">
        <v>236.347</v>
      </c>
      <c r="I702" s="282"/>
      <c r="J702" s="278"/>
      <c r="K702" s="278"/>
      <c r="L702" s="283"/>
      <c r="M702" s="284"/>
      <c r="N702" s="285"/>
      <c r="O702" s="285"/>
      <c r="P702" s="285"/>
      <c r="Q702" s="285"/>
      <c r="R702" s="285"/>
      <c r="S702" s="285"/>
      <c r="T702" s="286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87" t="s">
        <v>236</v>
      </c>
      <c r="AU702" s="287" t="s">
        <v>89</v>
      </c>
      <c r="AV702" s="14" t="s">
        <v>89</v>
      </c>
      <c r="AW702" s="14" t="s">
        <v>4</v>
      </c>
      <c r="AX702" s="14" t="s">
        <v>87</v>
      </c>
      <c r="AY702" s="287" t="s">
        <v>211</v>
      </c>
    </row>
    <row r="703" spans="1:65" s="2" customFormat="1" ht="33" customHeight="1">
      <c r="A703" s="41"/>
      <c r="B703" s="42"/>
      <c r="C703" s="253" t="s">
        <v>1247</v>
      </c>
      <c r="D703" s="253" t="s">
        <v>214</v>
      </c>
      <c r="E703" s="254" t="s">
        <v>1248</v>
      </c>
      <c r="F703" s="255" t="s">
        <v>1249</v>
      </c>
      <c r="G703" s="256" t="s">
        <v>702</v>
      </c>
      <c r="H703" s="257">
        <v>2</v>
      </c>
      <c r="I703" s="258"/>
      <c r="J703" s="259">
        <f>ROUND(I703*H703,2)</f>
        <v>0</v>
      </c>
      <c r="K703" s="260"/>
      <c r="L703" s="44"/>
      <c r="M703" s="261" t="s">
        <v>1</v>
      </c>
      <c r="N703" s="262" t="s">
        <v>46</v>
      </c>
      <c r="O703" s="94"/>
      <c r="P703" s="263">
        <f>O703*H703</f>
        <v>0</v>
      </c>
      <c r="Q703" s="263">
        <v>0.0075</v>
      </c>
      <c r="R703" s="263">
        <f>Q703*H703</f>
        <v>0.015</v>
      </c>
      <c r="S703" s="263">
        <v>0</v>
      </c>
      <c r="T703" s="264">
        <f>S703*H703</f>
        <v>0</v>
      </c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R703" s="265" t="s">
        <v>528</v>
      </c>
      <c r="AT703" s="265" t="s">
        <v>214</v>
      </c>
      <c r="AU703" s="265" t="s">
        <v>89</v>
      </c>
      <c r="AY703" s="18" t="s">
        <v>211</v>
      </c>
      <c r="BE703" s="155">
        <f>IF(N703="základní",J703,0)</f>
        <v>0</v>
      </c>
      <c r="BF703" s="155">
        <f>IF(N703="snížená",J703,0)</f>
        <v>0</v>
      </c>
      <c r="BG703" s="155">
        <f>IF(N703="zákl. přenesená",J703,0)</f>
        <v>0</v>
      </c>
      <c r="BH703" s="155">
        <f>IF(N703="sníž. přenesená",J703,0)</f>
        <v>0</v>
      </c>
      <c r="BI703" s="155">
        <f>IF(N703="nulová",J703,0)</f>
        <v>0</v>
      </c>
      <c r="BJ703" s="18" t="s">
        <v>87</v>
      </c>
      <c r="BK703" s="155">
        <f>ROUND(I703*H703,2)</f>
        <v>0</v>
      </c>
      <c r="BL703" s="18" t="s">
        <v>528</v>
      </c>
      <c r="BM703" s="265" t="s">
        <v>1250</v>
      </c>
    </row>
    <row r="704" spans="1:51" s="13" customFormat="1" ht="12">
      <c r="A704" s="13"/>
      <c r="B704" s="266"/>
      <c r="C704" s="267"/>
      <c r="D704" s="268" t="s">
        <v>236</v>
      </c>
      <c r="E704" s="269" t="s">
        <v>1</v>
      </c>
      <c r="F704" s="270" t="s">
        <v>1251</v>
      </c>
      <c r="G704" s="267"/>
      <c r="H704" s="269" t="s">
        <v>1</v>
      </c>
      <c r="I704" s="271"/>
      <c r="J704" s="267"/>
      <c r="K704" s="267"/>
      <c r="L704" s="272"/>
      <c r="M704" s="273"/>
      <c r="N704" s="274"/>
      <c r="O704" s="274"/>
      <c r="P704" s="274"/>
      <c r="Q704" s="274"/>
      <c r="R704" s="274"/>
      <c r="S704" s="274"/>
      <c r="T704" s="275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76" t="s">
        <v>236</v>
      </c>
      <c r="AU704" s="276" t="s">
        <v>89</v>
      </c>
      <c r="AV704" s="13" t="s">
        <v>87</v>
      </c>
      <c r="AW704" s="13" t="s">
        <v>34</v>
      </c>
      <c r="AX704" s="13" t="s">
        <v>81</v>
      </c>
      <c r="AY704" s="276" t="s">
        <v>211</v>
      </c>
    </row>
    <row r="705" spans="1:51" s="14" customFormat="1" ht="12">
      <c r="A705" s="14"/>
      <c r="B705" s="277"/>
      <c r="C705" s="278"/>
      <c r="D705" s="268" t="s">
        <v>236</v>
      </c>
      <c r="E705" s="279" t="s">
        <v>1</v>
      </c>
      <c r="F705" s="280" t="s">
        <v>89</v>
      </c>
      <c r="G705" s="278"/>
      <c r="H705" s="281">
        <v>2</v>
      </c>
      <c r="I705" s="282"/>
      <c r="J705" s="278"/>
      <c r="K705" s="278"/>
      <c r="L705" s="283"/>
      <c r="M705" s="284"/>
      <c r="N705" s="285"/>
      <c r="O705" s="285"/>
      <c r="P705" s="285"/>
      <c r="Q705" s="285"/>
      <c r="R705" s="285"/>
      <c r="S705" s="285"/>
      <c r="T705" s="286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87" t="s">
        <v>236</v>
      </c>
      <c r="AU705" s="287" t="s">
        <v>89</v>
      </c>
      <c r="AV705" s="14" t="s">
        <v>89</v>
      </c>
      <c r="AW705" s="14" t="s">
        <v>34</v>
      </c>
      <c r="AX705" s="14" t="s">
        <v>87</v>
      </c>
      <c r="AY705" s="287" t="s">
        <v>211</v>
      </c>
    </row>
    <row r="706" spans="1:65" s="2" customFormat="1" ht="33" customHeight="1">
      <c r="A706" s="41"/>
      <c r="B706" s="42"/>
      <c r="C706" s="253" t="s">
        <v>1252</v>
      </c>
      <c r="D706" s="253" t="s">
        <v>214</v>
      </c>
      <c r="E706" s="254" t="s">
        <v>1253</v>
      </c>
      <c r="F706" s="255" t="s">
        <v>1254</v>
      </c>
      <c r="G706" s="256" t="s">
        <v>702</v>
      </c>
      <c r="H706" s="257">
        <v>12</v>
      </c>
      <c r="I706" s="258"/>
      <c r="J706" s="259">
        <f>ROUND(I706*H706,2)</f>
        <v>0</v>
      </c>
      <c r="K706" s="260"/>
      <c r="L706" s="44"/>
      <c r="M706" s="261" t="s">
        <v>1</v>
      </c>
      <c r="N706" s="262" t="s">
        <v>46</v>
      </c>
      <c r="O706" s="94"/>
      <c r="P706" s="263">
        <f>O706*H706</f>
        <v>0</v>
      </c>
      <c r="Q706" s="263">
        <v>0</v>
      </c>
      <c r="R706" s="263">
        <f>Q706*H706</f>
        <v>0</v>
      </c>
      <c r="S706" s="263">
        <v>0</v>
      </c>
      <c r="T706" s="264">
        <f>S706*H706</f>
        <v>0</v>
      </c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R706" s="265" t="s">
        <v>528</v>
      </c>
      <c r="AT706" s="265" t="s">
        <v>214</v>
      </c>
      <c r="AU706" s="265" t="s">
        <v>89</v>
      </c>
      <c r="AY706" s="18" t="s">
        <v>211</v>
      </c>
      <c r="BE706" s="155">
        <f>IF(N706="základní",J706,0)</f>
        <v>0</v>
      </c>
      <c r="BF706" s="155">
        <f>IF(N706="snížená",J706,0)</f>
        <v>0</v>
      </c>
      <c r="BG706" s="155">
        <f>IF(N706="zákl. přenesená",J706,0)</f>
        <v>0</v>
      </c>
      <c r="BH706" s="155">
        <f>IF(N706="sníž. přenesená",J706,0)</f>
        <v>0</v>
      </c>
      <c r="BI706" s="155">
        <f>IF(N706="nulová",J706,0)</f>
        <v>0</v>
      </c>
      <c r="BJ706" s="18" t="s">
        <v>87</v>
      </c>
      <c r="BK706" s="155">
        <f>ROUND(I706*H706,2)</f>
        <v>0</v>
      </c>
      <c r="BL706" s="18" t="s">
        <v>528</v>
      </c>
      <c r="BM706" s="265" t="s">
        <v>1255</v>
      </c>
    </row>
    <row r="707" spans="1:51" s="14" customFormat="1" ht="12">
      <c r="A707" s="14"/>
      <c r="B707" s="277"/>
      <c r="C707" s="278"/>
      <c r="D707" s="268" t="s">
        <v>236</v>
      </c>
      <c r="E707" s="279" t="s">
        <v>1</v>
      </c>
      <c r="F707" s="280" t="s">
        <v>1256</v>
      </c>
      <c r="G707" s="278"/>
      <c r="H707" s="281">
        <v>12</v>
      </c>
      <c r="I707" s="282"/>
      <c r="J707" s="278"/>
      <c r="K707" s="278"/>
      <c r="L707" s="283"/>
      <c r="M707" s="284"/>
      <c r="N707" s="285"/>
      <c r="O707" s="285"/>
      <c r="P707" s="285"/>
      <c r="Q707" s="285"/>
      <c r="R707" s="285"/>
      <c r="S707" s="285"/>
      <c r="T707" s="286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87" t="s">
        <v>236</v>
      </c>
      <c r="AU707" s="287" t="s">
        <v>89</v>
      </c>
      <c r="AV707" s="14" t="s">
        <v>89</v>
      </c>
      <c r="AW707" s="14" t="s">
        <v>34</v>
      </c>
      <c r="AX707" s="14" t="s">
        <v>87</v>
      </c>
      <c r="AY707" s="287" t="s">
        <v>211</v>
      </c>
    </row>
    <row r="708" spans="1:65" s="2" customFormat="1" ht="16.5" customHeight="1">
      <c r="A708" s="41"/>
      <c r="B708" s="42"/>
      <c r="C708" s="317" t="s">
        <v>1257</v>
      </c>
      <c r="D708" s="317" t="s">
        <v>589</v>
      </c>
      <c r="E708" s="318" t="s">
        <v>1258</v>
      </c>
      <c r="F708" s="319" t="s">
        <v>1259</v>
      </c>
      <c r="G708" s="320" t="s">
        <v>702</v>
      </c>
      <c r="H708" s="321">
        <v>6</v>
      </c>
      <c r="I708" s="322"/>
      <c r="J708" s="323">
        <f>ROUND(I708*H708,2)</f>
        <v>0</v>
      </c>
      <c r="K708" s="324"/>
      <c r="L708" s="325"/>
      <c r="M708" s="326" t="s">
        <v>1</v>
      </c>
      <c r="N708" s="327" t="s">
        <v>46</v>
      </c>
      <c r="O708" s="94"/>
      <c r="P708" s="263">
        <f>O708*H708</f>
        <v>0</v>
      </c>
      <c r="Q708" s="263">
        <v>0.00015</v>
      </c>
      <c r="R708" s="263">
        <f>Q708*H708</f>
        <v>0.0009</v>
      </c>
      <c r="S708" s="263">
        <v>0</v>
      </c>
      <c r="T708" s="264">
        <f>S708*H708</f>
        <v>0</v>
      </c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R708" s="265" t="s">
        <v>634</v>
      </c>
      <c r="AT708" s="265" t="s">
        <v>589</v>
      </c>
      <c r="AU708" s="265" t="s">
        <v>89</v>
      </c>
      <c r="AY708" s="18" t="s">
        <v>211</v>
      </c>
      <c r="BE708" s="155">
        <f>IF(N708="základní",J708,0)</f>
        <v>0</v>
      </c>
      <c r="BF708" s="155">
        <f>IF(N708="snížená",J708,0)</f>
        <v>0</v>
      </c>
      <c r="BG708" s="155">
        <f>IF(N708="zákl. přenesená",J708,0)</f>
        <v>0</v>
      </c>
      <c r="BH708" s="155">
        <f>IF(N708="sníž. přenesená",J708,0)</f>
        <v>0</v>
      </c>
      <c r="BI708" s="155">
        <f>IF(N708="nulová",J708,0)</f>
        <v>0</v>
      </c>
      <c r="BJ708" s="18" t="s">
        <v>87</v>
      </c>
      <c r="BK708" s="155">
        <f>ROUND(I708*H708,2)</f>
        <v>0</v>
      </c>
      <c r="BL708" s="18" t="s">
        <v>528</v>
      </c>
      <c r="BM708" s="265" t="s">
        <v>1260</v>
      </c>
    </row>
    <row r="709" spans="1:65" s="2" customFormat="1" ht="16.5" customHeight="1">
      <c r="A709" s="41"/>
      <c r="B709" s="42"/>
      <c r="C709" s="317" t="s">
        <v>1261</v>
      </c>
      <c r="D709" s="317" t="s">
        <v>589</v>
      </c>
      <c r="E709" s="318" t="s">
        <v>1262</v>
      </c>
      <c r="F709" s="319" t="s">
        <v>1263</v>
      </c>
      <c r="G709" s="320" t="s">
        <v>702</v>
      </c>
      <c r="H709" s="321">
        <v>6</v>
      </c>
      <c r="I709" s="322"/>
      <c r="J709" s="323">
        <f>ROUND(I709*H709,2)</f>
        <v>0</v>
      </c>
      <c r="K709" s="324"/>
      <c r="L709" s="325"/>
      <c r="M709" s="326" t="s">
        <v>1</v>
      </c>
      <c r="N709" s="327" t="s">
        <v>46</v>
      </c>
      <c r="O709" s="94"/>
      <c r="P709" s="263">
        <f>O709*H709</f>
        <v>0</v>
      </c>
      <c r="Q709" s="263">
        <v>0.00015</v>
      </c>
      <c r="R709" s="263">
        <f>Q709*H709</f>
        <v>0.0009</v>
      </c>
      <c r="S709" s="263">
        <v>0</v>
      </c>
      <c r="T709" s="264">
        <f>S709*H709</f>
        <v>0</v>
      </c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R709" s="265" t="s">
        <v>634</v>
      </c>
      <c r="AT709" s="265" t="s">
        <v>589</v>
      </c>
      <c r="AU709" s="265" t="s">
        <v>89</v>
      </c>
      <c r="AY709" s="18" t="s">
        <v>211</v>
      </c>
      <c r="BE709" s="155">
        <f>IF(N709="základní",J709,0)</f>
        <v>0</v>
      </c>
      <c r="BF709" s="155">
        <f>IF(N709="snížená",J709,0)</f>
        <v>0</v>
      </c>
      <c r="BG709" s="155">
        <f>IF(N709="zákl. přenesená",J709,0)</f>
        <v>0</v>
      </c>
      <c r="BH709" s="155">
        <f>IF(N709="sníž. přenesená",J709,0)</f>
        <v>0</v>
      </c>
      <c r="BI709" s="155">
        <f>IF(N709="nulová",J709,0)</f>
        <v>0</v>
      </c>
      <c r="BJ709" s="18" t="s">
        <v>87</v>
      </c>
      <c r="BK709" s="155">
        <f>ROUND(I709*H709,2)</f>
        <v>0</v>
      </c>
      <c r="BL709" s="18" t="s">
        <v>528</v>
      </c>
      <c r="BM709" s="265" t="s">
        <v>1264</v>
      </c>
    </row>
    <row r="710" spans="1:65" s="2" customFormat="1" ht="49.05" customHeight="1">
      <c r="A710" s="41"/>
      <c r="B710" s="42"/>
      <c r="C710" s="253" t="s">
        <v>1265</v>
      </c>
      <c r="D710" s="253" t="s">
        <v>214</v>
      </c>
      <c r="E710" s="254" t="s">
        <v>1266</v>
      </c>
      <c r="F710" s="255" t="s">
        <v>1267</v>
      </c>
      <c r="G710" s="256" t="s">
        <v>307</v>
      </c>
      <c r="H710" s="257">
        <v>101.8</v>
      </c>
      <c r="I710" s="258"/>
      <c r="J710" s="259">
        <f>ROUND(I710*H710,2)</f>
        <v>0</v>
      </c>
      <c r="K710" s="260"/>
      <c r="L710" s="44"/>
      <c r="M710" s="261" t="s">
        <v>1</v>
      </c>
      <c r="N710" s="262" t="s">
        <v>46</v>
      </c>
      <c r="O710" s="94"/>
      <c r="P710" s="263">
        <f>O710*H710</f>
        <v>0</v>
      </c>
      <c r="Q710" s="263">
        <v>0</v>
      </c>
      <c r="R710" s="263">
        <f>Q710*H710</f>
        <v>0</v>
      </c>
      <c r="S710" s="263">
        <v>0</v>
      </c>
      <c r="T710" s="264">
        <f>S710*H710</f>
        <v>0</v>
      </c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R710" s="265" t="s">
        <v>528</v>
      </c>
      <c r="AT710" s="265" t="s">
        <v>214</v>
      </c>
      <c r="AU710" s="265" t="s">
        <v>89</v>
      </c>
      <c r="AY710" s="18" t="s">
        <v>211</v>
      </c>
      <c r="BE710" s="155">
        <f>IF(N710="základní",J710,0)</f>
        <v>0</v>
      </c>
      <c r="BF710" s="155">
        <f>IF(N710="snížená",J710,0)</f>
        <v>0</v>
      </c>
      <c r="BG710" s="155">
        <f>IF(N710="zákl. přenesená",J710,0)</f>
        <v>0</v>
      </c>
      <c r="BH710" s="155">
        <f>IF(N710="sníž. přenesená",J710,0)</f>
        <v>0</v>
      </c>
      <c r="BI710" s="155">
        <f>IF(N710="nulová",J710,0)</f>
        <v>0</v>
      </c>
      <c r="BJ710" s="18" t="s">
        <v>87</v>
      </c>
      <c r="BK710" s="155">
        <f>ROUND(I710*H710,2)</f>
        <v>0</v>
      </c>
      <c r="BL710" s="18" t="s">
        <v>528</v>
      </c>
      <c r="BM710" s="265" t="s">
        <v>1268</v>
      </c>
    </row>
    <row r="711" spans="1:51" s="14" customFormat="1" ht="12">
      <c r="A711" s="14"/>
      <c r="B711" s="277"/>
      <c r="C711" s="278"/>
      <c r="D711" s="268" t="s">
        <v>236</v>
      </c>
      <c r="E711" s="279" t="s">
        <v>1</v>
      </c>
      <c r="F711" s="280" t="s">
        <v>1269</v>
      </c>
      <c r="G711" s="278"/>
      <c r="H711" s="281">
        <v>101.8</v>
      </c>
      <c r="I711" s="282"/>
      <c r="J711" s="278"/>
      <c r="K711" s="278"/>
      <c r="L711" s="283"/>
      <c r="M711" s="284"/>
      <c r="N711" s="285"/>
      <c r="O711" s="285"/>
      <c r="P711" s="285"/>
      <c r="Q711" s="285"/>
      <c r="R711" s="285"/>
      <c r="S711" s="285"/>
      <c r="T711" s="286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87" t="s">
        <v>236</v>
      </c>
      <c r="AU711" s="287" t="s">
        <v>89</v>
      </c>
      <c r="AV711" s="14" t="s">
        <v>89</v>
      </c>
      <c r="AW711" s="14" t="s">
        <v>34</v>
      </c>
      <c r="AX711" s="14" t="s">
        <v>87</v>
      </c>
      <c r="AY711" s="287" t="s">
        <v>211</v>
      </c>
    </row>
    <row r="712" spans="1:65" s="2" customFormat="1" ht="24.15" customHeight="1">
      <c r="A712" s="41"/>
      <c r="B712" s="42"/>
      <c r="C712" s="253" t="s">
        <v>1270</v>
      </c>
      <c r="D712" s="253" t="s">
        <v>214</v>
      </c>
      <c r="E712" s="254" t="s">
        <v>1271</v>
      </c>
      <c r="F712" s="255" t="s">
        <v>1272</v>
      </c>
      <c r="G712" s="256" t="s">
        <v>702</v>
      </c>
      <c r="H712" s="257">
        <v>28.42</v>
      </c>
      <c r="I712" s="258"/>
      <c r="J712" s="259">
        <f>ROUND(I712*H712,2)</f>
        <v>0</v>
      </c>
      <c r="K712" s="260"/>
      <c r="L712" s="44"/>
      <c r="M712" s="261" t="s">
        <v>1</v>
      </c>
      <c r="N712" s="262" t="s">
        <v>46</v>
      </c>
      <c r="O712" s="94"/>
      <c r="P712" s="263">
        <f>O712*H712</f>
        <v>0</v>
      </c>
      <c r="Q712" s="263">
        <v>0.00111</v>
      </c>
      <c r="R712" s="263">
        <f>Q712*H712</f>
        <v>0.0315462</v>
      </c>
      <c r="S712" s="263">
        <v>0</v>
      </c>
      <c r="T712" s="264">
        <f>S712*H712</f>
        <v>0</v>
      </c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R712" s="265" t="s">
        <v>528</v>
      </c>
      <c r="AT712" s="265" t="s">
        <v>214</v>
      </c>
      <c r="AU712" s="265" t="s">
        <v>89</v>
      </c>
      <c r="AY712" s="18" t="s">
        <v>211</v>
      </c>
      <c r="BE712" s="155">
        <f>IF(N712="základní",J712,0)</f>
        <v>0</v>
      </c>
      <c r="BF712" s="155">
        <f>IF(N712="snížená",J712,0)</f>
        <v>0</v>
      </c>
      <c r="BG712" s="155">
        <f>IF(N712="zákl. přenesená",J712,0)</f>
        <v>0</v>
      </c>
      <c r="BH712" s="155">
        <f>IF(N712="sníž. přenesená",J712,0)</f>
        <v>0</v>
      </c>
      <c r="BI712" s="155">
        <f>IF(N712="nulová",J712,0)</f>
        <v>0</v>
      </c>
      <c r="BJ712" s="18" t="s">
        <v>87</v>
      </c>
      <c r="BK712" s="155">
        <f>ROUND(I712*H712,2)</f>
        <v>0</v>
      </c>
      <c r="BL712" s="18" t="s">
        <v>528</v>
      </c>
      <c r="BM712" s="265" t="s">
        <v>1273</v>
      </c>
    </row>
    <row r="713" spans="1:51" s="14" customFormat="1" ht="12">
      <c r="A713" s="14"/>
      <c r="B713" s="277"/>
      <c r="C713" s="278"/>
      <c r="D713" s="268" t="s">
        <v>236</v>
      </c>
      <c r="E713" s="279" t="s">
        <v>1</v>
      </c>
      <c r="F713" s="280" t="s">
        <v>1274</v>
      </c>
      <c r="G713" s="278"/>
      <c r="H713" s="281">
        <v>28.42</v>
      </c>
      <c r="I713" s="282"/>
      <c r="J713" s="278"/>
      <c r="K713" s="278"/>
      <c r="L713" s="283"/>
      <c r="M713" s="284"/>
      <c r="N713" s="285"/>
      <c r="O713" s="285"/>
      <c r="P713" s="285"/>
      <c r="Q713" s="285"/>
      <c r="R713" s="285"/>
      <c r="S713" s="285"/>
      <c r="T713" s="286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87" t="s">
        <v>236</v>
      </c>
      <c r="AU713" s="287" t="s">
        <v>89</v>
      </c>
      <c r="AV713" s="14" t="s">
        <v>89</v>
      </c>
      <c r="AW713" s="14" t="s">
        <v>34</v>
      </c>
      <c r="AX713" s="14" t="s">
        <v>87</v>
      </c>
      <c r="AY713" s="287" t="s">
        <v>211</v>
      </c>
    </row>
    <row r="714" spans="1:65" s="2" customFormat="1" ht="24.15" customHeight="1">
      <c r="A714" s="41"/>
      <c r="B714" s="42"/>
      <c r="C714" s="253" t="s">
        <v>1275</v>
      </c>
      <c r="D714" s="253" t="s">
        <v>214</v>
      </c>
      <c r="E714" s="254" t="s">
        <v>1276</v>
      </c>
      <c r="F714" s="255" t="s">
        <v>1277</v>
      </c>
      <c r="G714" s="256" t="s">
        <v>702</v>
      </c>
      <c r="H714" s="257">
        <v>28.42</v>
      </c>
      <c r="I714" s="258"/>
      <c r="J714" s="259">
        <f>ROUND(I714*H714,2)</f>
        <v>0</v>
      </c>
      <c r="K714" s="260"/>
      <c r="L714" s="44"/>
      <c r="M714" s="261" t="s">
        <v>1</v>
      </c>
      <c r="N714" s="262" t="s">
        <v>46</v>
      </c>
      <c r="O714" s="94"/>
      <c r="P714" s="263">
        <f>O714*H714</f>
        <v>0</v>
      </c>
      <c r="Q714" s="263">
        <v>0.00278</v>
      </c>
      <c r="R714" s="263">
        <f>Q714*H714</f>
        <v>0.0790076</v>
      </c>
      <c r="S714" s="263">
        <v>0</v>
      </c>
      <c r="T714" s="264">
        <f>S714*H714</f>
        <v>0</v>
      </c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R714" s="265" t="s">
        <v>528</v>
      </c>
      <c r="AT714" s="265" t="s">
        <v>214</v>
      </c>
      <c r="AU714" s="265" t="s">
        <v>89</v>
      </c>
      <c r="AY714" s="18" t="s">
        <v>211</v>
      </c>
      <c r="BE714" s="155">
        <f>IF(N714="základní",J714,0)</f>
        <v>0</v>
      </c>
      <c r="BF714" s="155">
        <f>IF(N714="snížená",J714,0)</f>
        <v>0</v>
      </c>
      <c r="BG714" s="155">
        <f>IF(N714="zákl. přenesená",J714,0)</f>
        <v>0</v>
      </c>
      <c r="BH714" s="155">
        <f>IF(N714="sníž. přenesená",J714,0)</f>
        <v>0</v>
      </c>
      <c r="BI714" s="155">
        <f>IF(N714="nulová",J714,0)</f>
        <v>0</v>
      </c>
      <c r="BJ714" s="18" t="s">
        <v>87</v>
      </c>
      <c r="BK714" s="155">
        <f>ROUND(I714*H714,2)</f>
        <v>0</v>
      </c>
      <c r="BL714" s="18" t="s">
        <v>528</v>
      </c>
      <c r="BM714" s="265" t="s">
        <v>1278</v>
      </c>
    </row>
    <row r="715" spans="1:51" s="14" customFormat="1" ht="12">
      <c r="A715" s="14"/>
      <c r="B715" s="277"/>
      <c r="C715" s="278"/>
      <c r="D715" s="268" t="s">
        <v>236</v>
      </c>
      <c r="E715" s="279" t="s">
        <v>1</v>
      </c>
      <c r="F715" s="280" t="s">
        <v>1274</v>
      </c>
      <c r="G715" s="278"/>
      <c r="H715" s="281">
        <v>28.42</v>
      </c>
      <c r="I715" s="282"/>
      <c r="J715" s="278"/>
      <c r="K715" s="278"/>
      <c r="L715" s="283"/>
      <c r="M715" s="284"/>
      <c r="N715" s="285"/>
      <c r="O715" s="285"/>
      <c r="P715" s="285"/>
      <c r="Q715" s="285"/>
      <c r="R715" s="285"/>
      <c r="S715" s="285"/>
      <c r="T715" s="286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87" t="s">
        <v>236</v>
      </c>
      <c r="AU715" s="287" t="s">
        <v>89</v>
      </c>
      <c r="AV715" s="14" t="s">
        <v>89</v>
      </c>
      <c r="AW715" s="14" t="s">
        <v>34</v>
      </c>
      <c r="AX715" s="14" t="s">
        <v>87</v>
      </c>
      <c r="AY715" s="287" t="s">
        <v>211</v>
      </c>
    </row>
    <row r="716" spans="1:65" s="2" customFormat="1" ht="21.75" customHeight="1">
      <c r="A716" s="41"/>
      <c r="B716" s="42"/>
      <c r="C716" s="253" t="s">
        <v>1279</v>
      </c>
      <c r="D716" s="253" t="s">
        <v>214</v>
      </c>
      <c r="E716" s="254" t="s">
        <v>1280</v>
      </c>
      <c r="F716" s="255" t="s">
        <v>1281</v>
      </c>
      <c r="G716" s="256" t="s">
        <v>702</v>
      </c>
      <c r="H716" s="257">
        <v>4</v>
      </c>
      <c r="I716" s="258"/>
      <c r="J716" s="259">
        <f>ROUND(I716*H716,2)</f>
        <v>0</v>
      </c>
      <c r="K716" s="260"/>
      <c r="L716" s="44"/>
      <c r="M716" s="261" t="s">
        <v>1</v>
      </c>
      <c r="N716" s="262" t="s">
        <v>46</v>
      </c>
      <c r="O716" s="94"/>
      <c r="P716" s="263">
        <f>O716*H716</f>
        <v>0</v>
      </c>
      <c r="Q716" s="263">
        <v>0</v>
      </c>
      <c r="R716" s="263">
        <f>Q716*H716</f>
        <v>0</v>
      </c>
      <c r="S716" s="263">
        <v>0</v>
      </c>
      <c r="T716" s="264">
        <f>S716*H716</f>
        <v>0</v>
      </c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R716" s="265" t="s">
        <v>528</v>
      </c>
      <c r="AT716" s="265" t="s">
        <v>214</v>
      </c>
      <c r="AU716" s="265" t="s">
        <v>89</v>
      </c>
      <c r="AY716" s="18" t="s">
        <v>211</v>
      </c>
      <c r="BE716" s="155">
        <f>IF(N716="základní",J716,0)</f>
        <v>0</v>
      </c>
      <c r="BF716" s="155">
        <f>IF(N716="snížená",J716,0)</f>
        <v>0</v>
      </c>
      <c r="BG716" s="155">
        <f>IF(N716="zákl. přenesená",J716,0)</f>
        <v>0</v>
      </c>
      <c r="BH716" s="155">
        <f>IF(N716="sníž. přenesená",J716,0)</f>
        <v>0</v>
      </c>
      <c r="BI716" s="155">
        <f>IF(N716="nulová",J716,0)</f>
        <v>0</v>
      </c>
      <c r="BJ716" s="18" t="s">
        <v>87</v>
      </c>
      <c r="BK716" s="155">
        <f>ROUND(I716*H716,2)</f>
        <v>0</v>
      </c>
      <c r="BL716" s="18" t="s">
        <v>528</v>
      </c>
      <c r="BM716" s="265" t="s">
        <v>1282</v>
      </c>
    </row>
    <row r="717" spans="1:65" s="2" customFormat="1" ht="24.15" customHeight="1">
      <c r="A717" s="41"/>
      <c r="B717" s="42"/>
      <c r="C717" s="317" t="s">
        <v>1283</v>
      </c>
      <c r="D717" s="317" t="s">
        <v>589</v>
      </c>
      <c r="E717" s="318" t="s">
        <v>1284</v>
      </c>
      <c r="F717" s="319" t="s">
        <v>1285</v>
      </c>
      <c r="G717" s="320" t="s">
        <v>702</v>
      </c>
      <c r="H717" s="321">
        <v>4</v>
      </c>
      <c r="I717" s="322"/>
      <c r="J717" s="323">
        <f>ROUND(I717*H717,2)</f>
        <v>0</v>
      </c>
      <c r="K717" s="324"/>
      <c r="L717" s="325"/>
      <c r="M717" s="326" t="s">
        <v>1</v>
      </c>
      <c r="N717" s="327" t="s">
        <v>46</v>
      </c>
      <c r="O717" s="94"/>
      <c r="P717" s="263">
        <f>O717*H717</f>
        <v>0</v>
      </c>
      <c r="Q717" s="263">
        <v>0.0025</v>
      </c>
      <c r="R717" s="263">
        <f>Q717*H717</f>
        <v>0.01</v>
      </c>
      <c r="S717" s="263">
        <v>0</v>
      </c>
      <c r="T717" s="264">
        <f>S717*H717</f>
        <v>0</v>
      </c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R717" s="265" t="s">
        <v>634</v>
      </c>
      <c r="AT717" s="265" t="s">
        <v>589</v>
      </c>
      <c r="AU717" s="265" t="s">
        <v>89</v>
      </c>
      <c r="AY717" s="18" t="s">
        <v>211</v>
      </c>
      <c r="BE717" s="155">
        <f>IF(N717="základní",J717,0)</f>
        <v>0</v>
      </c>
      <c r="BF717" s="155">
        <f>IF(N717="snížená",J717,0)</f>
        <v>0</v>
      </c>
      <c r="BG717" s="155">
        <f>IF(N717="zákl. přenesená",J717,0)</f>
        <v>0</v>
      </c>
      <c r="BH717" s="155">
        <f>IF(N717="sníž. přenesená",J717,0)</f>
        <v>0</v>
      </c>
      <c r="BI717" s="155">
        <f>IF(N717="nulová",J717,0)</f>
        <v>0</v>
      </c>
      <c r="BJ717" s="18" t="s">
        <v>87</v>
      </c>
      <c r="BK717" s="155">
        <f>ROUND(I717*H717,2)</f>
        <v>0</v>
      </c>
      <c r="BL717" s="18" t="s">
        <v>528</v>
      </c>
      <c r="BM717" s="265" t="s">
        <v>1286</v>
      </c>
    </row>
    <row r="718" spans="1:65" s="2" customFormat="1" ht="24.15" customHeight="1">
      <c r="A718" s="41"/>
      <c r="B718" s="42"/>
      <c r="C718" s="253" t="s">
        <v>1287</v>
      </c>
      <c r="D718" s="253" t="s">
        <v>214</v>
      </c>
      <c r="E718" s="254" t="s">
        <v>1288</v>
      </c>
      <c r="F718" s="255" t="s">
        <v>1289</v>
      </c>
      <c r="G718" s="256" t="s">
        <v>702</v>
      </c>
      <c r="H718" s="257">
        <v>4</v>
      </c>
      <c r="I718" s="258"/>
      <c r="J718" s="259">
        <f>ROUND(I718*H718,2)</f>
        <v>0</v>
      </c>
      <c r="K718" s="260"/>
      <c r="L718" s="44"/>
      <c r="M718" s="261" t="s">
        <v>1</v>
      </c>
      <c r="N718" s="262" t="s">
        <v>46</v>
      </c>
      <c r="O718" s="94"/>
      <c r="P718" s="263">
        <f>O718*H718</f>
        <v>0</v>
      </c>
      <c r="Q718" s="263">
        <v>0</v>
      </c>
      <c r="R718" s="263">
        <f>Q718*H718</f>
        <v>0</v>
      </c>
      <c r="S718" s="263">
        <v>0</v>
      </c>
      <c r="T718" s="264">
        <f>S718*H718</f>
        <v>0</v>
      </c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R718" s="265" t="s">
        <v>528</v>
      </c>
      <c r="AT718" s="265" t="s">
        <v>214</v>
      </c>
      <c r="AU718" s="265" t="s">
        <v>89</v>
      </c>
      <c r="AY718" s="18" t="s">
        <v>211</v>
      </c>
      <c r="BE718" s="155">
        <f>IF(N718="základní",J718,0)</f>
        <v>0</v>
      </c>
      <c r="BF718" s="155">
        <f>IF(N718="snížená",J718,0)</f>
        <v>0</v>
      </c>
      <c r="BG718" s="155">
        <f>IF(N718="zákl. přenesená",J718,0)</f>
        <v>0</v>
      </c>
      <c r="BH718" s="155">
        <f>IF(N718="sníž. přenesená",J718,0)</f>
        <v>0</v>
      </c>
      <c r="BI718" s="155">
        <f>IF(N718="nulová",J718,0)</f>
        <v>0</v>
      </c>
      <c r="BJ718" s="18" t="s">
        <v>87</v>
      </c>
      <c r="BK718" s="155">
        <f>ROUND(I718*H718,2)</f>
        <v>0</v>
      </c>
      <c r="BL718" s="18" t="s">
        <v>528</v>
      </c>
      <c r="BM718" s="265" t="s">
        <v>1290</v>
      </c>
    </row>
    <row r="719" spans="1:65" s="2" customFormat="1" ht="33" customHeight="1">
      <c r="A719" s="41"/>
      <c r="B719" s="42"/>
      <c r="C719" s="317" t="s">
        <v>1291</v>
      </c>
      <c r="D719" s="317" t="s">
        <v>589</v>
      </c>
      <c r="E719" s="318" t="s">
        <v>1292</v>
      </c>
      <c r="F719" s="319" t="s">
        <v>1293</v>
      </c>
      <c r="G719" s="320" t="s">
        <v>702</v>
      </c>
      <c r="H719" s="321">
        <v>4</v>
      </c>
      <c r="I719" s="322"/>
      <c r="J719" s="323">
        <f>ROUND(I719*H719,2)</f>
        <v>0</v>
      </c>
      <c r="K719" s="324"/>
      <c r="L719" s="325"/>
      <c r="M719" s="326" t="s">
        <v>1</v>
      </c>
      <c r="N719" s="327" t="s">
        <v>46</v>
      </c>
      <c r="O719" s="94"/>
      <c r="P719" s="263">
        <f>O719*H719</f>
        <v>0</v>
      </c>
      <c r="Q719" s="263">
        <v>0.001</v>
      </c>
      <c r="R719" s="263">
        <f>Q719*H719</f>
        <v>0.004</v>
      </c>
      <c r="S719" s="263">
        <v>0</v>
      </c>
      <c r="T719" s="264">
        <f>S719*H719</f>
        <v>0</v>
      </c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R719" s="265" t="s">
        <v>634</v>
      </c>
      <c r="AT719" s="265" t="s">
        <v>589</v>
      </c>
      <c r="AU719" s="265" t="s">
        <v>89</v>
      </c>
      <c r="AY719" s="18" t="s">
        <v>211</v>
      </c>
      <c r="BE719" s="155">
        <f>IF(N719="základní",J719,0)</f>
        <v>0</v>
      </c>
      <c r="BF719" s="155">
        <f>IF(N719="snížená",J719,0)</f>
        <v>0</v>
      </c>
      <c r="BG719" s="155">
        <f>IF(N719="zákl. přenesená",J719,0)</f>
        <v>0</v>
      </c>
      <c r="BH719" s="155">
        <f>IF(N719="sníž. přenesená",J719,0)</f>
        <v>0</v>
      </c>
      <c r="BI719" s="155">
        <f>IF(N719="nulová",J719,0)</f>
        <v>0</v>
      </c>
      <c r="BJ719" s="18" t="s">
        <v>87</v>
      </c>
      <c r="BK719" s="155">
        <f>ROUND(I719*H719,2)</f>
        <v>0</v>
      </c>
      <c r="BL719" s="18" t="s">
        <v>528</v>
      </c>
      <c r="BM719" s="265" t="s">
        <v>1294</v>
      </c>
    </row>
    <row r="720" spans="1:65" s="2" customFormat="1" ht="21.75" customHeight="1">
      <c r="A720" s="41"/>
      <c r="B720" s="42"/>
      <c r="C720" s="253" t="s">
        <v>1295</v>
      </c>
      <c r="D720" s="253" t="s">
        <v>214</v>
      </c>
      <c r="E720" s="254" t="s">
        <v>1296</v>
      </c>
      <c r="F720" s="255" t="s">
        <v>1297</v>
      </c>
      <c r="G720" s="256" t="s">
        <v>702</v>
      </c>
      <c r="H720" s="257">
        <v>1</v>
      </c>
      <c r="I720" s="258"/>
      <c r="J720" s="259">
        <f>ROUND(I720*H720,2)</f>
        <v>0</v>
      </c>
      <c r="K720" s="260"/>
      <c r="L720" s="44"/>
      <c r="M720" s="261" t="s">
        <v>1</v>
      </c>
      <c r="N720" s="262" t="s">
        <v>46</v>
      </c>
      <c r="O720" s="94"/>
      <c r="P720" s="263">
        <f>O720*H720</f>
        <v>0</v>
      </c>
      <c r="Q720" s="263">
        <v>0.0001</v>
      </c>
      <c r="R720" s="263">
        <f>Q720*H720</f>
        <v>0.0001</v>
      </c>
      <c r="S720" s="263">
        <v>0</v>
      </c>
      <c r="T720" s="264">
        <f>S720*H720</f>
        <v>0</v>
      </c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R720" s="265" t="s">
        <v>528</v>
      </c>
      <c r="AT720" s="265" t="s">
        <v>214</v>
      </c>
      <c r="AU720" s="265" t="s">
        <v>89</v>
      </c>
      <c r="AY720" s="18" t="s">
        <v>211</v>
      </c>
      <c r="BE720" s="155">
        <f>IF(N720="základní",J720,0)</f>
        <v>0</v>
      </c>
      <c r="BF720" s="155">
        <f>IF(N720="snížená",J720,0)</f>
        <v>0</v>
      </c>
      <c r="BG720" s="155">
        <f>IF(N720="zákl. přenesená",J720,0)</f>
        <v>0</v>
      </c>
      <c r="BH720" s="155">
        <f>IF(N720="sníž. přenesená",J720,0)</f>
        <v>0</v>
      </c>
      <c r="BI720" s="155">
        <f>IF(N720="nulová",J720,0)</f>
        <v>0</v>
      </c>
      <c r="BJ720" s="18" t="s">
        <v>87</v>
      </c>
      <c r="BK720" s="155">
        <f>ROUND(I720*H720,2)</f>
        <v>0</v>
      </c>
      <c r="BL720" s="18" t="s">
        <v>528</v>
      </c>
      <c r="BM720" s="265" t="s">
        <v>1298</v>
      </c>
    </row>
    <row r="721" spans="1:51" s="13" customFormat="1" ht="12">
      <c r="A721" s="13"/>
      <c r="B721" s="266"/>
      <c r="C721" s="267"/>
      <c r="D721" s="268" t="s">
        <v>236</v>
      </c>
      <c r="E721" s="269" t="s">
        <v>1</v>
      </c>
      <c r="F721" s="270" t="s">
        <v>1299</v>
      </c>
      <c r="G721" s="267"/>
      <c r="H721" s="269" t="s">
        <v>1</v>
      </c>
      <c r="I721" s="271"/>
      <c r="J721" s="267"/>
      <c r="K721" s="267"/>
      <c r="L721" s="272"/>
      <c r="M721" s="273"/>
      <c r="N721" s="274"/>
      <c r="O721" s="274"/>
      <c r="P721" s="274"/>
      <c r="Q721" s="274"/>
      <c r="R721" s="274"/>
      <c r="S721" s="274"/>
      <c r="T721" s="275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76" t="s">
        <v>236</v>
      </c>
      <c r="AU721" s="276" t="s">
        <v>89</v>
      </c>
      <c r="AV721" s="13" t="s">
        <v>87</v>
      </c>
      <c r="AW721" s="13" t="s">
        <v>34</v>
      </c>
      <c r="AX721" s="13" t="s">
        <v>81</v>
      </c>
      <c r="AY721" s="276" t="s">
        <v>211</v>
      </c>
    </row>
    <row r="722" spans="1:51" s="14" customFormat="1" ht="12">
      <c r="A722" s="14"/>
      <c r="B722" s="277"/>
      <c r="C722" s="278"/>
      <c r="D722" s="268" t="s">
        <v>236</v>
      </c>
      <c r="E722" s="279" t="s">
        <v>1</v>
      </c>
      <c r="F722" s="280" t="s">
        <v>87</v>
      </c>
      <c r="G722" s="278"/>
      <c r="H722" s="281">
        <v>1</v>
      </c>
      <c r="I722" s="282"/>
      <c r="J722" s="278"/>
      <c r="K722" s="278"/>
      <c r="L722" s="283"/>
      <c r="M722" s="284"/>
      <c r="N722" s="285"/>
      <c r="O722" s="285"/>
      <c r="P722" s="285"/>
      <c r="Q722" s="285"/>
      <c r="R722" s="285"/>
      <c r="S722" s="285"/>
      <c r="T722" s="286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87" t="s">
        <v>236</v>
      </c>
      <c r="AU722" s="287" t="s">
        <v>89</v>
      </c>
      <c r="AV722" s="14" t="s">
        <v>89</v>
      </c>
      <c r="AW722" s="14" t="s">
        <v>34</v>
      </c>
      <c r="AX722" s="14" t="s">
        <v>87</v>
      </c>
      <c r="AY722" s="287" t="s">
        <v>211</v>
      </c>
    </row>
    <row r="723" spans="1:65" s="2" customFormat="1" ht="16.5" customHeight="1">
      <c r="A723" s="41"/>
      <c r="B723" s="42"/>
      <c r="C723" s="317" t="s">
        <v>1300</v>
      </c>
      <c r="D723" s="317" t="s">
        <v>589</v>
      </c>
      <c r="E723" s="318" t="s">
        <v>1301</v>
      </c>
      <c r="F723" s="319" t="s">
        <v>1302</v>
      </c>
      <c r="G723" s="320" t="s">
        <v>702</v>
      </c>
      <c r="H723" s="321">
        <v>1</v>
      </c>
      <c r="I723" s="322"/>
      <c r="J723" s="323">
        <f>ROUND(I723*H723,2)</f>
        <v>0</v>
      </c>
      <c r="K723" s="324"/>
      <c r="L723" s="325"/>
      <c r="M723" s="326" t="s">
        <v>1</v>
      </c>
      <c r="N723" s="327" t="s">
        <v>46</v>
      </c>
      <c r="O723" s="94"/>
      <c r="P723" s="263">
        <f>O723*H723</f>
        <v>0</v>
      </c>
      <c r="Q723" s="263">
        <v>0.001</v>
      </c>
      <c r="R723" s="263">
        <f>Q723*H723</f>
        <v>0.001</v>
      </c>
      <c r="S723" s="263">
        <v>0</v>
      </c>
      <c r="T723" s="264">
        <f>S723*H723</f>
        <v>0</v>
      </c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R723" s="265" t="s">
        <v>634</v>
      </c>
      <c r="AT723" s="265" t="s">
        <v>589</v>
      </c>
      <c r="AU723" s="265" t="s">
        <v>89</v>
      </c>
      <c r="AY723" s="18" t="s">
        <v>211</v>
      </c>
      <c r="BE723" s="155">
        <f>IF(N723="základní",J723,0)</f>
        <v>0</v>
      </c>
      <c r="BF723" s="155">
        <f>IF(N723="snížená",J723,0)</f>
        <v>0</v>
      </c>
      <c r="BG723" s="155">
        <f>IF(N723="zákl. přenesená",J723,0)</f>
        <v>0</v>
      </c>
      <c r="BH723" s="155">
        <f>IF(N723="sníž. přenesená",J723,0)</f>
        <v>0</v>
      </c>
      <c r="BI723" s="155">
        <f>IF(N723="nulová",J723,0)</f>
        <v>0</v>
      </c>
      <c r="BJ723" s="18" t="s">
        <v>87</v>
      </c>
      <c r="BK723" s="155">
        <f>ROUND(I723*H723,2)</f>
        <v>0</v>
      </c>
      <c r="BL723" s="18" t="s">
        <v>528</v>
      </c>
      <c r="BM723" s="265" t="s">
        <v>1303</v>
      </c>
    </row>
    <row r="724" spans="1:65" s="2" customFormat="1" ht="24.15" customHeight="1">
      <c r="A724" s="41"/>
      <c r="B724" s="42"/>
      <c r="C724" s="253" t="s">
        <v>1304</v>
      </c>
      <c r="D724" s="253" t="s">
        <v>214</v>
      </c>
      <c r="E724" s="254" t="s">
        <v>1305</v>
      </c>
      <c r="F724" s="255" t="s">
        <v>1306</v>
      </c>
      <c r="G724" s="256" t="s">
        <v>507</v>
      </c>
      <c r="H724" s="257">
        <v>0.45</v>
      </c>
      <c r="I724" s="258"/>
      <c r="J724" s="259">
        <f>ROUND(I724*H724,2)</f>
        <v>0</v>
      </c>
      <c r="K724" s="260"/>
      <c r="L724" s="44"/>
      <c r="M724" s="261" t="s">
        <v>1</v>
      </c>
      <c r="N724" s="262" t="s">
        <v>46</v>
      </c>
      <c r="O724" s="94"/>
      <c r="P724" s="263">
        <f>O724*H724</f>
        <v>0</v>
      </c>
      <c r="Q724" s="263">
        <v>0</v>
      </c>
      <c r="R724" s="263">
        <f>Q724*H724</f>
        <v>0</v>
      </c>
      <c r="S724" s="263">
        <v>0</v>
      </c>
      <c r="T724" s="264">
        <f>S724*H724</f>
        <v>0</v>
      </c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R724" s="265" t="s">
        <v>528</v>
      </c>
      <c r="AT724" s="265" t="s">
        <v>214</v>
      </c>
      <c r="AU724" s="265" t="s">
        <v>89</v>
      </c>
      <c r="AY724" s="18" t="s">
        <v>211</v>
      </c>
      <c r="BE724" s="155">
        <f>IF(N724="základní",J724,0)</f>
        <v>0</v>
      </c>
      <c r="BF724" s="155">
        <f>IF(N724="snížená",J724,0)</f>
        <v>0</v>
      </c>
      <c r="BG724" s="155">
        <f>IF(N724="zákl. přenesená",J724,0)</f>
        <v>0</v>
      </c>
      <c r="BH724" s="155">
        <f>IF(N724="sníž. přenesená",J724,0)</f>
        <v>0</v>
      </c>
      <c r="BI724" s="155">
        <f>IF(N724="nulová",J724,0)</f>
        <v>0</v>
      </c>
      <c r="BJ724" s="18" t="s">
        <v>87</v>
      </c>
      <c r="BK724" s="155">
        <f>ROUND(I724*H724,2)</f>
        <v>0</v>
      </c>
      <c r="BL724" s="18" t="s">
        <v>528</v>
      </c>
      <c r="BM724" s="265" t="s">
        <v>1307</v>
      </c>
    </row>
    <row r="725" spans="1:65" s="2" customFormat="1" ht="24.15" customHeight="1">
      <c r="A725" s="41"/>
      <c r="B725" s="42"/>
      <c r="C725" s="253" t="s">
        <v>1308</v>
      </c>
      <c r="D725" s="253" t="s">
        <v>214</v>
      </c>
      <c r="E725" s="254" t="s">
        <v>1309</v>
      </c>
      <c r="F725" s="255" t="s">
        <v>1310</v>
      </c>
      <c r="G725" s="256" t="s">
        <v>507</v>
      </c>
      <c r="H725" s="257">
        <v>0.9</v>
      </c>
      <c r="I725" s="258"/>
      <c r="J725" s="259">
        <f>ROUND(I725*H725,2)</f>
        <v>0</v>
      </c>
      <c r="K725" s="260"/>
      <c r="L725" s="44"/>
      <c r="M725" s="261" t="s">
        <v>1</v>
      </c>
      <c r="N725" s="262" t="s">
        <v>46</v>
      </c>
      <c r="O725" s="94"/>
      <c r="P725" s="263">
        <f>O725*H725</f>
        <v>0</v>
      </c>
      <c r="Q725" s="263">
        <v>0</v>
      </c>
      <c r="R725" s="263">
        <f>Q725*H725</f>
        <v>0</v>
      </c>
      <c r="S725" s="263">
        <v>0</v>
      </c>
      <c r="T725" s="264">
        <f>S725*H725</f>
        <v>0</v>
      </c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R725" s="265" t="s">
        <v>528</v>
      </c>
      <c r="AT725" s="265" t="s">
        <v>214</v>
      </c>
      <c r="AU725" s="265" t="s">
        <v>89</v>
      </c>
      <c r="AY725" s="18" t="s">
        <v>211</v>
      </c>
      <c r="BE725" s="155">
        <f>IF(N725="základní",J725,0)</f>
        <v>0</v>
      </c>
      <c r="BF725" s="155">
        <f>IF(N725="snížená",J725,0)</f>
        <v>0</v>
      </c>
      <c r="BG725" s="155">
        <f>IF(N725="zákl. přenesená",J725,0)</f>
        <v>0</v>
      </c>
      <c r="BH725" s="155">
        <f>IF(N725="sníž. přenesená",J725,0)</f>
        <v>0</v>
      </c>
      <c r="BI725" s="155">
        <f>IF(N725="nulová",J725,0)</f>
        <v>0</v>
      </c>
      <c r="BJ725" s="18" t="s">
        <v>87</v>
      </c>
      <c r="BK725" s="155">
        <f>ROUND(I725*H725,2)</f>
        <v>0</v>
      </c>
      <c r="BL725" s="18" t="s">
        <v>528</v>
      </c>
      <c r="BM725" s="265" t="s">
        <v>1311</v>
      </c>
    </row>
    <row r="726" spans="1:51" s="14" customFormat="1" ht="12">
      <c r="A726" s="14"/>
      <c r="B726" s="277"/>
      <c r="C726" s="278"/>
      <c r="D726" s="268" t="s">
        <v>236</v>
      </c>
      <c r="E726" s="278"/>
      <c r="F726" s="280" t="s">
        <v>1312</v>
      </c>
      <c r="G726" s="278"/>
      <c r="H726" s="281">
        <v>0.9</v>
      </c>
      <c r="I726" s="282"/>
      <c r="J726" s="278"/>
      <c r="K726" s="278"/>
      <c r="L726" s="283"/>
      <c r="M726" s="284"/>
      <c r="N726" s="285"/>
      <c r="O726" s="285"/>
      <c r="P726" s="285"/>
      <c r="Q726" s="285"/>
      <c r="R726" s="285"/>
      <c r="S726" s="285"/>
      <c r="T726" s="286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87" t="s">
        <v>236</v>
      </c>
      <c r="AU726" s="287" t="s">
        <v>89</v>
      </c>
      <c r="AV726" s="14" t="s">
        <v>89</v>
      </c>
      <c r="AW726" s="14" t="s">
        <v>4</v>
      </c>
      <c r="AX726" s="14" t="s">
        <v>87</v>
      </c>
      <c r="AY726" s="287" t="s">
        <v>211</v>
      </c>
    </row>
    <row r="727" spans="1:63" s="12" customFormat="1" ht="22.8" customHeight="1">
      <c r="A727" s="12"/>
      <c r="B727" s="237"/>
      <c r="C727" s="238"/>
      <c r="D727" s="239" t="s">
        <v>80</v>
      </c>
      <c r="E727" s="251" t="s">
        <v>1313</v>
      </c>
      <c r="F727" s="251" t="s">
        <v>1314</v>
      </c>
      <c r="G727" s="238"/>
      <c r="H727" s="238"/>
      <c r="I727" s="241"/>
      <c r="J727" s="252">
        <f>BK727</f>
        <v>0</v>
      </c>
      <c r="K727" s="238"/>
      <c r="L727" s="243"/>
      <c r="M727" s="244"/>
      <c r="N727" s="245"/>
      <c r="O727" s="245"/>
      <c r="P727" s="246">
        <f>SUM(P728:P786)</f>
        <v>0</v>
      </c>
      <c r="Q727" s="245"/>
      <c r="R727" s="246">
        <f>SUM(R728:R786)</f>
        <v>11.076802599999999</v>
      </c>
      <c r="S727" s="245"/>
      <c r="T727" s="247">
        <f>SUM(T728:T786)</f>
        <v>0</v>
      </c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R727" s="248" t="s">
        <v>89</v>
      </c>
      <c r="AT727" s="249" t="s">
        <v>80</v>
      </c>
      <c r="AU727" s="249" t="s">
        <v>87</v>
      </c>
      <c r="AY727" s="248" t="s">
        <v>211</v>
      </c>
      <c r="BK727" s="250">
        <f>SUM(BK728:BK786)</f>
        <v>0</v>
      </c>
    </row>
    <row r="728" spans="1:65" s="2" customFormat="1" ht="24.15" customHeight="1">
      <c r="A728" s="41"/>
      <c r="B728" s="42"/>
      <c r="C728" s="253" t="s">
        <v>1315</v>
      </c>
      <c r="D728" s="253" t="s">
        <v>214</v>
      </c>
      <c r="E728" s="254" t="s">
        <v>1316</v>
      </c>
      <c r="F728" s="255" t="s">
        <v>1317</v>
      </c>
      <c r="G728" s="256" t="s">
        <v>269</v>
      </c>
      <c r="H728" s="257">
        <v>430.777</v>
      </c>
      <c r="I728" s="258"/>
      <c r="J728" s="259">
        <f>ROUND(I728*H728,2)</f>
        <v>0</v>
      </c>
      <c r="K728" s="260"/>
      <c r="L728" s="44"/>
      <c r="M728" s="261" t="s">
        <v>1</v>
      </c>
      <c r="N728" s="262" t="s">
        <v>46</v>
      </c>
      <c r="O728" s="94"/>
      <c r="P728" s="263">
        <f>O728*H728</f>
        <v>0</v>
      </c>
      <c r="Q728" s="263">
        <v>0</v>
      </c>
      <c r="R728" s="263">
        <f>Q728*H728</f>
        <v>0</v>
      </c>
      <c r="S728" s="263">
        <v>0</v>
      </c>
      <c r="T728" s="264">
        <f>S728*H728</f>
        <v>0</v>
      </c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R728" s="265" t="s">
        <v>528</v>
      </c>
      <c r="AT728" s="265" t="s">
        <v>214</v>
      </c>
      <c r="AU728" s="265" t="s">
        <v>89</v>
      </c>
      <c r="AY728" s="18" t="s">
        <v>211</v>
      </c>
      <c r="BE728" s="155">
        <f>IF(N728="základní",J728,0)</f>
        <v>0</v>
      </c>
      <c r="BF728" s="155">
        <f>IF(N728="snížená",J728,0)</f>
        <v>0</v>
      </c>
      <c r="BG728" s="155">
        <f>IF(N728="zákl. přenesená",J728,0)</f>
        <v>0</v>
      </c>
      <c r="BH728" s="155">
        <f>IF(N728="sníž. přenesená",J728,0)</f>
        <v>0</v>
      </c>
      <c r="BI728" s="155">
        <f>IF(N728="nulová",J728,0)</f>
        <v>0</v>
      </c>
      <c r="BJ728" s="18" t="s">
        <v>87</v>
      </c>
      <c r="BK728" s="155">
        <f>ROUND(I728*H728,2)</f>
        <v>0</v>
      </c>
      <c r="BL728" s="18" t="s">
        <v>528</v>
      </c>
      <c r="BM728" s="265" t="s">
        <v>1318</v>
      </c>
    </row>
    <row r="729" spans="1:51" s="13" customFormat="1" ht="12">
      <c r="A729" s="13"/>
      <c r="B729" s="266"/>
      <c r="C729" s="267"/>
      <c r="D729" s="268" t="s">
        <v>236</v>
      </c>
      <c r="E729" s="269" t="s">
        <v>1</v>
      </c>
      <c r="F729" s="270" t="s">
        <v>486</v>
      </c>
      <c r="G729" s="267"/>
      <c r="H729" s="269" t="s">
        <v>1</v>
      </c>
      <c r="I729" s="271"/>
      <c r="J729" s="267"/>
      <c r="K729" s="267"/>
      <c r="L729" s="272"/>
      <c r="M729" s="273"/>
      <c r="N729" s="274"/>
      <c r="O729" s="274"/>
      <c r="P729" s="274"/>
      <c r="Q729" s="274"/>
      <c r="R729" s="274"/>
      <c r="S729" s="274"/>
      <c r="T729" s="275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76" t="s">
        <v>236</v>
      </c>
      <c r="AU729" s="276" t="s">
        <v>89</v>
      </c>
      <c r="AV729" s="13" t="s">
        <v>87</v>
      </c>
      <c r="AW729" s="13" t="s">
        <v>34</v>
      </c>
      <c r="AX729" s="13" t="s">
        <v>81</v>
      </c>
      <c r="AY729" s="276" t="s">
        <v>211</v>
      </c>
    </row>
    <row r="730" spans="1:51" s="14" customFormat="1" ht="12">
      <c r="A730" s="14"/>
      <c r="B730" s="277"/>
      <c r="C730" s="278"/>
      <c r="D730" s="268" t="s">
        <v>236</v>
      </c>
      <c r="E730" s="279" t="s">
        <v>295</v>
      </c>
      <c r="F730" s="280" t="s">
        <v>1319</v>
      </c>
      <c r="G730" s="278"/>
      <c r="H730" s="281">
        <v>331.969</v>
      </c>
      <c r="I730" s="282"/>
      <c r="J730" s="278"/>
      <c r="K730" s="278"/>
      <c r="L730" s="283"/>
      <c r="M730" s="284"/>
      <c r="N730" s="285"/>
      <c r="O730" s="285"/>
      <c r="P730" s="285"/>
      <c r="Q730" s="285"/>
      <c r="R730" s="285"/>
      <c r="S730" s="285"/>
      <c r="T730" s="286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87" t="s">
        <v>236</v>
      </c>
      <c r="AU730" s="287" t="s">
        <v>89</v>
      </c>
      <c r="AV730" s="14" t="s">
        <v>89</v>
      </c>
      <c r="AW730" s="14" t="s">
        <v>34</v>
      </c>
      <c r="AX730" s="14" t="s">
        <v>81</v>
      </c>
      <c r="AY730" s="287" t="s">
        <v>211</v>
      </c>
    </row>
    <row r="731" spans="1:51" s="13" customFormat="1" ht="12">
      <c r="A731" s="13"/>
      <c r="B731" s="266"/>
      <c r="C731" s="267"/>
      <c r="D731" s="268" t="s">
        <v>236</v>
      </c>
      <c r="E731" s="269" t="s">
        <v>1</v>
      </c>
      <c r="F731" s="270" t="s">
        <v>490</v>
      </c>
      <c r="G731" s="267"/>
      <c r="H731" s="269" t="s">
        <v>1</v>
      </c>
      <c r="I731" s="271"/>
      <c r="J731" s="267"/>
      <c r="K731" s="267"/>
      <c r="L731" s="272"/>
      <c r="M731" s="273"/>
      <c r="N731" s="274"/>
      <c r="O731" s="274"/>
      <c r="P731" s="274"/>
      <c r="Q731" s="274"/>
      <c r="R731" s="274"/>
      <c r="S731" s="274"/>
      <c r="T731" s="275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76" t="s">
        <v>236</v>
      </c>
      <c r="AU731" s="276" t="s">
        <v>89</v>
      </c>
      <c r="AV731" s="13" t="s">
        <v>87</v>
      </c>
      <c r="AW731" s="13" t="s">
        <v>34</v>
      </c>
      <c r="AX731" s="13" t="s">
        <v>81</v>
      </c>
      <c r="AY731" s="276" t="s">
        <v>211</v>
      </c>
    </row>
    <row r="732" spans="1:51" s="14" customFormat="1" ht="12">
      <c r="A732" s="14"/>
      <c r="B732" s="277"/>
      <c r="C732" s="278"/>
      <c r="D732" s="268" t="s">
        <v>236</v>
      </c>
      <c r="E732" s="279" t="s">
        <v>298</v>
      </c>
      <c r="F732" s="280" t="s">
        <v>1320</v>
      </c>
      <c r="G732" s="278"/>
      <c r="H732" s="281">
        <v>98.808</v>
      </c>
      <c r="I732" s="282"/>
      <c r="J732" s="278"/>
      <c r="K732" s="278"/>
      <c r="L732" s="283"/>
      <c r="M732" s="284"/>
      <c r="N732" s="285"/>
      <c r="O732" s="285"/>
      <c r="P732" s="285"/>
      <c r="Q732" s="285"/>
      <c r="R732" s="285"/>
      <c r="S732" s="285"/>
      <c r="T732" s="286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87" t="s">
        <v>236</v>
      </c>
      <c r="AU732" s="287" t="s">
        <v>89</v>
      </c>
      <c r="AV732" s="14" t="s">
        <v>89</v>
      </c>
      <c r="AW732" s="14" t="s">
        <v>34</v>
      </c>
      <c r="AX732" s="14" t="s">
        <v>81</v>
      </c>
      <c r="AY732" s="287" t="s">
        <v>211</v>
      </c>
    </row>
    <row r="733" spans="1:51" s="15" customFormat="1" ht="12">
      <c r="A733" s="15"/>
      <c r="B733" s="295"/>
      <c r="C733" s="296"/>
      <c r="D733" s="268" t="s">
        <v>236</v>
      </c>
      <c r="E733" s="297" t="s">
        <v>1</v>
      </c>
      <c r="F733" s="298" t="s">
        <v>438</v>
      </c>
      <c r="G733" s="296"/>
      <c r="H733" s="299">
        <v>430.777</v>
      </c>
      <c r="I733" s="300"/>
      <c r="J733" s="296"/>
      <c r="K733" s="296"/>
      <c r="L733" s="301"/>
      <c r="M733" s="302"/>
      <c r="N733" s="303"/>
      <c r="O733" s="303"/>
      <c r="P733" s="303"/>
      <c r="Q733" s="303"/>
      <c r="R733" s="303"/>
      <c r="S733" s="303"/>
      <c r="T733" s="304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T733" s="305" t="s">
        <v>236</v>
      </c>
      <c r="AU733" s="305" t="s">
        <v>89</v>
      </c>
      <c r="AV733" s="15" t="s">
        <v>100</v>
      </c>
      <c r="AW733" s="15" t="s">
        <v>34</v>
      </c>
      <c r="AX733" s="15" t="s">
        <v>87</v>
      </c>
      <c r="AY733" s="305" t="s">
        <v>211</v>
      </c>
    </row>
    <row r="734" spans="1:65" s="2" customFormat="1" ht="24.15" customHeight="1">
      <c r="A734" s="41"/>
      <c r="B734" s="42"/>
      <c r="C734" s="317" t="s">
        <v>1321</v>
      </c>
      <c r="D734" s="317" t="s">
        <v>589</v>
      </c>
      <c r="E734" s="318" t="s">
        <v>1322</v>
      </c>
      <c r="F734" s="319" t="s">
        <v>1323</v>
      </c>
      <c r="G734" s="320" t="s">
        <v>269</v>
      </c>
      <c r="H734" s="321">
        <v>100.784</v>
      </c>
      <c r="I734" s="322"/>
      <c r="J734" s="323">
        <f>ROUND(I734*H734,2)</f>
        <v>0</v>
      </c>
      <c r="K734" s="324"/>
      <c r="L734" s="325"/>
      <c r="M734" s="326" t="s">
        <v>1</v>
      </c>
      <c r="N734" s="327" t="s">
        <v>46</v>
      </c>
      <c r="O734" s="94"/>
      <c r="P734" s="263">
        <f>O734*H734</f>
        <v>0</v>
      </c>
      <c r="Q734" s="263">
        <v>0.0042</v>
      </c>
      <c r="R734" s="263">
        <f>Q734*H734</f>
        <v>0.4232928</v>
      </c>
      <c r="S734" s="263">
        <v>0</v>
      </c>
      <c r="T734" s="264">
        <f>S734*H734</f>
        <v>0</v>
      </c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R734" s="265" t="s">
        <v>634</v>
      </c>
      <c r="AT734" s="265" t="s">
        <v>589</v>
      </c>
      <c r="AU734" s="265" t="s">
        <v>89</v>
      </c>
      <c r="AY734" s="18" t="s">
        <v>211</v>
      </c>
      <c r="BE734" s="155">
        <f>IF(N734="základní",J734,0)</f>
        <v>0</v>
      </c>
      <c r="BF734" s="155">
        <f>IF(N734="snížená",J734,0)</f>
        <v>0</v>
      </c>
      <c r="BG734" s="155">
        <f>IF(N734="zákl. přenesená",J734,0)</f>
        <v>0</v>
      </c>
      <c r="BH734" s="155">
        <f>IF(N734="sníž. přenesená",J734,0)</f>
        <v>0</v>
      </c>
      <c r="BI734" s="155">
        <f>IF(N734="nulová",J734,0)</f>
        <v>0</v>
      </c>
      <c r="BJ734" s="18" t="s">
        <v>87</v>
      </c>
      <c r="BK734" s="155">
        <f>ROUND(I734*H734,2)</f>
        <v>0</v>
      </c>
      <c r="BL734" s="18" t="s">
        <v>528</v>
      </c>
      <c r="BM734" s="265" t="s">
        <v>1324</v>
      </c>
    </row>
    <row r="735" spans="1:51" s="14" customFormat="1" ht="12">
      <c r="A735" s="14"/>
      <c r="B735" s="277"/>
      <c r="C735" s="278"/>
      <c r="D735" s="268" t="s">
        <v>236</v>
      </c>
      <c r="E735" s="279" t="s">
        <v>1</v>
      </c>
      <c r="F735" s="280" t="s">
        <v>1325</v>
      </c>
      <c r="G735" s="278"/>
      <c r="H735" s="281">
        <v>98.808</v>
      </c>
      <c r="I735" s="282"/>
      <c r="J735" s="278"/>
      <c r="K735" s="278"/>
      <c r="L735" s="283"/>
      <c r="M735" s="284"/>
      <c r="N735" s="285"/>
      <c r="O735" s="285"/>
      <c r="P735" s="285"/>
      <c r="Q735" s="285"/>
      <c r="R735" s="285"/>
      <c r="S735" s="285"/>
      <c r="T735" s="286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87" t="s">
        <v>236</v>
      </c>
      <c r="AU735" s="287" t="s">
        <v>89</v>
      </c>
      <c r="AV735" s="14" t="s">
        <v>89</v>
      </c>
      <c r="AW735" s="14" t="s">
        <v>34</v>
      </c>
      <c r="AX735" s="14" t="s">
        <v>87</v>
      </c>
      <c r="AY735" s="287" t="s">
        <v>211</v>
      </c>
    </row>
    <row r="736" spans="1:51" s="14" customFormat="1" ht="12">
      <c r="A736" s="14"/>
      <c r="B736" s="277"/>
      <c r="C736" s="278"/>
      <c r="D736" s="268" t="s">
        <v>236</v>
      </c>
      <c r="E736" s="278"/>
      <c r="F736" s="280" t="s">
        <v>1326</v>
      </c>
      <c r="G736" s="278"/>
      <c r="H736" s="281">
        <v>100.784</v>
      </c>
      <c r="I736" s="282"/>
      <c r="J736" s="278"/>
      <c r="K736" s="278"/>
      <c r="L736" s="283"/>
      <c r="M736" s="284"/>
      <c r="N736" s="285"/>
      <c r="O736" s="285"/>
      <c r="P736" s="285"/>
      <c r="Q736" s="285"/>
      <c r="R736" s="285"/>
      <c r="S736" s="285"/>
      <c r="T736" s="286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87" t="s">
        <v>236</v>
      </c>
      <c r="AU736" s="287" t="s">
        <v>89</v>
      </c>
      <c r="AV736" s="14" t="s">
        <v>89</v>
      </c>
      <c r="AW736" s="14" t="s">
        <v>4</v>
      </c>
      <c r="AX736" s="14" t="s">
        <v>87</v>
      </c>
      <c r="AY736" s="287" t="s">
        <v>211</v>
      </c>
    </row>
    <row r="737" spans="1:65" s="2" customFormat="1" ht="24.15" customHeight="1">
      <c r="A737" s="41"/>
      <c r="B737" s="42"/>
      <c r="C737" s="317" t="s">
        <v>1327</v>
      </c>
      <c r="D737" s="317" t="s">
        <v>589</v>
      </c>
      <c r="E737" s="318" t="s">
        <v>1328</v>
      </c>
      <c r="F737" s="319" t="s">
        <v>1329</v>
      </c>
      <c r="G737" s="320" t="s">
        <v>269</v>
      </c>
      <c r="H737" s="321">
        <v>338.608</v>
      </c>
      <c r="I737" s="322"/>
      <c r="J737" s="323">
        <f>ROUND(I737*H737,2)</f>
        <v>0</v>
      </c>
      <c r="K737" s="324"/>
      <c r="L737" s="325"/>
      <c r="M737" s="326" t="s">
        <v>1</v>
      </c>
      <c r="N737" s="327" t="s">
        <v>46</v>
      </c>
      <c r="O737" s="94"/>
      <c r="P737" s="263">
        <f>O737*H737</f>
        <v>0</v>
      </c>
      <c r="Q737" s="263">
        <v>0.0048</v>
      </c>
      <c r="R737" s="263">
        <f>Q737*H737</f>
        <v>1.6253183999999998</v>
      </c>
      <c r="S737" s="263">
        <v>0</v>
      </c>
      <c r="T737" s="264">
        <f>S737*H737</f>
        <v>0</v>
      </c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R737" s="265" t="s">
        <v>634</v>
      </c>
      <c r="AT737" s="265" t="s">
        <v>589</v>
      </c>
      <c r="AU737" s="265" t="s">
        <v>89</v>
      </c>
      <c r="AY737" s="18" t="s">
        <v>211</v>
      </c>
      <c r="BE737" s="155">
        <f>IF(N737="základní",J737,0)</f>
        <v>0</v>
      </c>
      <c r="BF737" s="155">
        <f>IF(N737="snížená",J737,0)</f>
        <v>0</v>
      </c>
      <c r="BG737" s="155">
        <f>IF(N737="zákl. přenesená",J737,0)</f>
        <v>0</v>
      </c>
      <c r="BH737" s="155">
        <f>IF(N737="sníž. přenesená",J737,0)</f>
        <v>0</v>
      </c>
      <c r="BI737" s="155">
        <f>IF(N737="nulová",J737,0)</f>
        <v>0</v>
      </c>
      <c r="BJ737" s="18" t="s">
        <v>87</v>
      </c>
      <c r="BK737" s="155">
        <f>ROUND(I737*H737,2)</f>
        <v>0</v>
      </c>
      <c r="BL737" s="18" t="s">
        <v>528</v>
      </c>
      <c r="BM737" s="265" t="s">
        <v>1330</v>
      </c>
    </row>
    <row r="738" spans="1:51" s="14" customFormat="1" ht="12">
      <c r="A738" s="14"/>
      <c r="B738" s="277"/>
      <c r="C738" s="278"/>
      <c r="D738" s="268" t="s">
        <v>236</v>
      </c>
      <c r="E738" s="279" t="s">
        <v>1</v>
      </c>
      <c r="F738" s="280" t="s">
        <v>1331</v>
      </c>
      <c r="G738" s="278"/>
      <c r="H738" s="281">
        <v>331.969</v>
      </c>
      <c r="I738" s="282"/>
      <c r="J738" s="278"/>
      <c r="K738" s="278"/>
      <c r="L738" s="283"/>
      <c r="M738" s="284"/>
      <c r="N738" s="285"/>
      <c r="O738" s="285"/>
      <c r="P738" s="285"/>
      <c r="Q738" s="285"/>
      <c r="R738" s="285"/>
      <c r="S738" s="285"/>
      <c r="T738" s="286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87" t="s">
        <v>236</v>
      </c>
      <c r="AU738" s="287" t="s">
        <v>89</v>
      </c>
      <c r="AV738" s="14" t="s">
        <v>89</v>
      </c>
      <c r="AW738" s="14" t="s">
        <v>34</v>
      </c>
      <c r="AX738" s="14" t="s">
        <v>87</v>
      </c>
      <c r="AY738" s="287" t="s">
        <v>211</v>
      </c>
    </row>
    <row r="739" spans="1:51" s="14" customFormat="1" ht="12">
      <c r="A739" s="14"/>
      <c r="B739" s="277"/>
      <c r="C739" s="278"/>
      <c r="D739" s="268" t="s">
        <v>236</v>
      </c>
      <c r="E739" s="278"/>
      <c r="F739" s="280" t="s">
        <v>1332</v>
      </c>
      <c r="G739" s="278"/>
      <c r="H739" s="281">
        <v>338.608</v>
      </c>
      <c r="I739" s="282"/>
      <c r="J739" s="278"/>
      <c r="K739" s="278"/>
      <c r="L739" s="283"/>
      <c r="M739" s="284"/>
      <c r="N739" s="285"/>
      <c r="O739" s="285"/>
      <c r="P739" s="285"/>
      <c r="Q739" s="285"/>
      <c r="R739" s="285"/>
      <c r="S739" s="285"/>
      <c r="T739" s="286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87" t="s">
        <v>236</v>
      </c>
      <c r="AU739" s="287" t="s">
        <v>89</v>
      </c>
      <c r="AV739" s="14" t="s">
        <v>89</v>
      </c>
      <c r="AW739" s="14" t="s">
        <v>4</v>
      </c>
      <c r="AX739" s="14" t="s">
        <v>87</v>
      </c>
      <c r="AY739" s="287" t="s">
        <v>211</v>
      </c>
    </row>
    <row r="740" spans="1:65" s="2" customFormat="1" ht="24.15" customHeight="1">
      <c r="A740" s="41"/>
      <c r="B740" s="42"/>
      <c r="C740" s="253" t="s">
        <v>1333</v>
      </c>
      <c r="D740" s="253" t="s">
        <v>214</v>
      </c>
      <c r="E740" s="254" t="s">
        <v>1334</v>
      </c>
      <c r="F740" s="255" t="s">
        <v>1335</v>
      </c>
      <c r="G740" s="256" t="s">
        <v>269</v>
      </c>
      <c r="H740" s="257">
        <v>337.154</v>
      </c>
      <c r="I740" s="258"/>
      <c r="J740" s="259">
        <f>ROUND(I740*H740,2)</f>
        <v>0</v>
      </c>
      <c r="K740" s="260"/>
      <c r="L740" s="44"/>
      <c r="M740" s="261" t="s">
        <v>1</v>
      </c>
      <c r="N740" s="262" t="s">
        <v>46</v>
      </c>
      <c r="O740" s="94"/>
      <c r="P740" s="263">
        <f>O740*H740</f>
        <v>0</v>
      </c>
      <c r="Q740" s="263">
        <v>0.006</v>
      </c>
      <c r="R740" s="263">
        <f>Q740*H740</f>
        <v>2.022924</v>
      </c>
      <c r="S740" s="263">
        <v>0</v>
      </c>
      <c r="T740" s="264">
        <f>S740*H740</f>
        <v>0</v>
      </c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R740" s="265" t="s">
        <v>528</v>
      </c>
      <c r="AT740" s="265" t="s">
        <v>214</v>
      </c>
      <c r="AU740" s="265" t="s">
        <v>89</v>
      </c>
      <c r="AY740" s="18" t="s">
        <v>211</v>
      </c>
      <c r="BE740" s="155">
        <f>IF(N740="základní",J740,0)</f>
        <v>0</v>
      </c>
      <c r="BF740" s="155">
        <f>IF(N740="snížená",J740,0)</f>
        <v>0</v>
      </c>
      <c r="BG740" s="155">
        <f>IF(N740="zákl. přenesená",J740,0)</f>
        <v>0</v>
      </c>
      <c r="BH740" s="155">
        <f>IF(N740="sníž. přenesená",J740,0)</f>
        <v>0</v>
      </c>
      <c r="BI740" s="155">
        <f>IF(N740="nulová",J740,0)</f>
        <v>0</v>
      </c>
      <c r="BJ740" s="18" t="s">
        <v>87</v>
      </c>
      <c r="BK740" s="155">
        <f>ROUND(I740*H740,2)</f>
        <v>0</v>
      </c>
      <c r="BL740" s="18" t="s">
        <v>528</v>
      </c>
      <c r="BM740" s="265" t="s">
        <v>1336</v>
      </c>
    </row>
    <row r="741" spans="1:51" s="13" customFormat="1" ht="12">
      <c r="A741" s="13"/>
      <c r="B741" s="266"/>
      <c r="C741" s="267"/>
      <c r="D741" s="268" t="s">
        <v>236</v>
      </c>
      <c r="E741" s="269" t="s">
        <v>1</v>
      </c>
      <c r="F741" s="270" t="s">
        <v>1337</v>
      </c>
      <c r="G741" s="267"/>
      <c r="H741" s="269" t="s">
        <v>1</v>
      </c>
      <c r="I741" s="271"/>
      <c r="J741" s="267"/>
      <c r="K741" s="267"/>
      <c r="L741" s="272"/>
      <c r="M741" s="273"/>
      <c r="N741" s="274"/>
      <c r="O741" s="274"/>
      <c r="P741" s="274"/>
      <c r="Q741" s="274"/>
      <c r="R741" s="274"/>
      <c r="S741" s="274"/>
      <c r="T741" s="275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76" t="s">
        <v>236</v>
      </c>
      <c r="AU741" s="276" t="s">
        <v>89</v>
      </c>
      <c r="AV741" s="13" t="s">
        <v>87</v>
      </c>
      <c r="AW741" s="13" t="s">
        <v>34</v>
      </c>
      <c r="AX741" s="13" t="s">
        <v>81</v>
      </c>
      <c r="AY741" s="276" t="s">
        <v>211</v>
      </c>
    </row>
    <row r="742" spans="1:51" s="14" customFormat="1" ht="12">
      <c r="A742" s="14"/>
      <c r="B742" s="277"/>
      <c r="C742" s="278"/>
      <c r="D742" s="268" t="s">
        <v>236</v>
      </c>
      <c r="E742" s="279" t="s">
        <v>1</v>
      </c>
      <c r="F742" s="280" t="s">
        <v>1338</v>
      </c>
      <c r="G742" s="278"/>
      <c r="H742" s="281">
        <v>314.81</v>
      </c>
      <c r="I742" s="282"/>
      <c r="J742" s="278"/>
      <c r="K742" s="278"/>
      <c r="L742" s="283"/>
      <c r="M742" s="284"/>
      <c r="N742" s="285"/>
      <c r="O742" s="285"/>
      <c r="P742" s="285"/>
      <c r="Q742" s="285"/>
      <c r="R742" s="285"/>
      <c r="S742" s="285"/>
      <c r="T742" s="286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87" t="s">
        <v>236</v>
      </c>
      <c r="AU742" s="287" t="s">
        <v>89</v>
      </c>
      <c r="AV742" s="14" t="s">
        <v>89</v>
      </c>
      <c r="AW742" s="14" t="s">
        <v>34</v>
      </c>
      <c r="AX742" s="14" t="s">
        <v>81</v>
      </c>
      <c r="AY742" s="287" t="s">
        <v>211</v>
      </c>
    </row>
    <row r="743" spans="1:51" s="16" customFormat="1" ht="12">
      <c r="A743" s="16"/>
      <c r="B743" s="306"/>
      <c r="C743" s="307"/>
      <c r="D743" s="268" t="s">
        <v>236</v>
      </c>
      <c r="E743" s="308" t="s">
        <v>369</v>
      </c>
      <c r="F743" s="309" t="s">
        <v>511</v>
      </c>
      <c r="G743" s="307"/>
      <c r="H743" s="310">
        <v>314.81</v>
      </c>
      <c r="I743" s="311"/>
      <c r="J743" s="307"/>
      <c r="K743" s="307"/>
      <c r="L743" s="312"/>
      <c r="M743" s="313"/>
      <c r="N743" s="314"/>
      <c r="O743" s="314"/>
      <c r="P743" s="314"/>
      <c r="Q743" s="314"/>
      <c r="R743" s="314"/>
      <c r="S743" s="314"/>
      <c r="T743" s="315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T743" s="316" t="s">
        <v>236</v>
      </c>
      <c r="AU743" s="316" t="s">
        <v>89</v>
      </c>
      <c r="AV743" s="16" t="s">
        <v>96</v>
      </c>
      <c r="AW743" s="16" t="s">
        <v>34</v>
      </c>
      <c r="AX743" s="16" t="s">
        <v>81</v>
      </c>
      <c r="AY743" s="316" t="s">
        <v>211</v>
      </c>
    </row>
    <row r="744" spans="1:51" s="13" customFormat="1" ht="12">
      <c r="A744" s="13"/>
      <c r="B744" s="266"/>
      <c r="C744" s="267"/>
      <c r="D744" s="268" t="s">
        <v>236</v>
      </c>
      <c r="E744" s="269" t="s">
        <v>1</v>
      </c>
      <c r="F744" s="270" t="s">
        <v>373</v>
      </c>
      <c r="G744" s="267"/>
      <c r="H744" s="269" t="s">
        <v>1</v>
      </c>
      <c r="I744" s="271"/>
      <c r="J744" s="267"/>
      <c r="K744" s="267"/>
      <c r="L744" s="272"/>
      <c r="M744" s="273"/>
      <c r="N744" s="274"/>
      <c r="O744" s="274"/>
      <c r="P744" s="274"/>
      <c r="Q744" s="274"/>
      <c r="R744" s="274"/>
      <c r="S744" s="274"/>
      <c r="T744" s="275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76" t="s">
        <v>236</v>
      </c>
      <c r="AU744" s="276" t="s">
        <v>89</v>
      </c>
      <c r="AV744" s="13" t="s">
        <v>87</v>
      </c>
      <c r="AW744" s="13" t="s">
        <v>34</v>
      </c>
      <c r="AX744" s="13" t="s">
        <v>81</v>
      </c>
      <c r="AY744" s="276" t="s">
        <v>211</v>
      </c>
    </row>
    <row r="745" spans="1:51" s="14" customFormat="1" ht="12">
      <c r="A745" s="14"/>
      <c r="B745" s="277"/>
      <c r="C745" s="278"/>
      <c r="D745" s="268" t="s">
        <v>236</v>
      </c>
      <c r="E745" s="279" t="s">
        <v>1</v>
      </c>
      <c r="F745" s="280" t="s">
        <v>1339</v>
      </c>
      <c r="G745" s="278"/>
      <c r="H745" s="281">
        <v>22.344</v>
      </c>
      <c r="I745" s="282"/>
      <c r="J745" s="278"/>
      <c r="K745" s="278"/>
      <c r="L745" s="283"/>
      <c r="M745" s="284"/>
      <c r="N745" s="285"/>
      <c r="O745" s="285"/>
      <c r="P745" s="285"/>
      <c r="Q745" s="285"/>
      <c r="R745" s="285"/>
      <c r="S745" s="285"/>
      <c r="T745" s="286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87" t="s">
        <v>236</v>
      </c>
      <c r="AU745" s="287" t="s">
        <v>89</v>
      </c>
      <c r="AV745" s="14" t="s">
        <v>89</v>
      </c>
      <c r="AW745" s="14" t="s">
        <v>34</v>
      </c>
      <c r="AX745" s="14" t="s">
        <v>81</v>
      </c>
      <c r="AY745" s="287" t="s">
        <v>211</v>
      </c>
    </row>
    <row r="746" spans="1:51" s="16" customFormat="1" ht="12">
      <c r="A746" s="16"/>
      <c r="B746" s="306"/>
      <c r="C746" s="307"/>
      <c r="D746" s="268" t="s">
        <v>236</v>
      </c>
      <c r="E746" s="308" t="s">
        <v>372</v>
      </c>
      <c r="F746" s="309" t="s">
        <v>511</v>
      </c>
      <c r="G746" s="307"/>
      <c r="H746" s="310">
        <v>22.344</v>
      </c>
      <c r="I746" s="311"/>
      <c r="J746" s="307"/>
      <c r="K746" s="307"/>
      <c r="L746" s="312"/>
      <c r="M746" s="313"/>
      <c r="N746" s="314"/>
      <c r="O746" s="314"/>
      <c r="P746" s="314"/>
      <c r="Q746" s="314"/>
      <c r="R746" s="314"/>
      <c r="S746" s="314"/>
      <c r="T746" s="315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T746" s="316" t="s">
        <v>236</v>
      </c>
      <c r="AU746" s="316" t="s">
        <v>89</v>
      </c>
      <c r="AV746" s="16" t="s">
        <v>96</v>
      </c>
      <c r="AW746" s="16" t="s">
        <v>34</v>
      </c>
      <c r="AX746" s="16" t="s">
        <v>81</v>
      </c>
      <c r="AY746" s="316" t="s">
        <v>211</v>
      </c>
    </row>
    <row r="747" spans="1:51" s="15" customFormat="1" ht="12">
      <c r="A747" s="15"/>
      <c r="B747" s="295"/>
      <c r="C747" s="296"/>
      <c r="D747" s="268" t="s">
        <v>236</v>
      </c>
      <c r="E747" s="297" t="s">
        <v>1</v>
      </c>
      <c r="F747" s="298" t="s">
        <v>438</v>
      </c>
      <c r="G747" s="296"/>
      <c r="H747" s="299">
        <v>337.154</v>
      </c>
      <c r="I747" s="300"/>
      <c r="J747" s="296"/>
      <c r="K747" s="296"/>
      <c r="L747" s="301"/>
      <c r="M747" s="302"/>
      <c r="N747" s="303"/>
      <c r="O747" s="303"/>
      <c r="P747" s="303"/>
      <c r="Q747" s="303"/>
      <c r="R747" s="303"/>
      <c r="S747" s="303"/>
      <c r="T747" s="304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T747" s="305" t="s">
        <v>236</v>
      </c>
      <c r="AU747" s="305" t="s">
        <v>89</v>
      </c>
      <c r="AV747" s="15" t="s">
        <v>100</v>
      </c>
      <c r="AW747" s="15" t="s">
        <v>34</v>
      </c>
      <c r="AX747" s="15" t="s">
        <v>87</v>
      </c>
      <c r="AY747" s="305" t="s">
        <v>211</v>
      </c>
    </row>
    <row r="748" spans="1:65" s="2" customFormat="1" ht="24.15" customHeight="1">
      <c r="A748" s="41"/>
      <c r="B748" s="42"/>
      <c r="C748" s="317" t="s">
        <v>1340</v>
      </c>
      <c r="D748" s="317" t="s">
        <v>589</v>
      </c>
      <c r="E748" s="318" t="s">
        <v>1341</v>
      </c>
      <c r="F748" s="319" t="s">
        <v>1342</v>
      </c>
      <c r="G748" s="320" t="s">
        <v>269</v>
      </c>
      <c r="H748" s="321">
        <v>22.791</v>
      </c>
      <c r="I748" s="322"/>
      <c r="J748" s="323">
        <f>ROUND(I748*H748,2)</f>
        <v>0</v>
      </c>
      <c r="K748" s="324"/>
      <c r="L748" s="325"/>
      <c r="M748" s="326" t="s">
        <v>1</v>
      </c>
      <c r="N748" s="327" t="s">
        <v>46</v>
      </c>
      <c r="O748" s="94"/>
      <c r="P748" s="263">
        <f>O748*H748</f>
        <v>0</v>
      </c>
      <c r="Q748" s="263">
        <v>0.0025</v>
      </c>
      <c r="R748" s="263">
        <f>Q748*H748</f>
        <v>0.0569775</v>
      </c>
      <c r="S748" s="263">
        <v>0</v>
      </c>
      <c r="T748" s="264">
        <f>S748*H748</f>
        <v>0</v>
      </c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R748" s="265" t="s">
        <v>634</v>
      </c>
      <c r="AT748" s="265" t="s">
        <v>589</v>
      </c>
      <c r="AU748" s="265" t="s">
        <v>89</v>
      </c>
      <c r="AY748" s="18" t="s">
        <v>211</v>
      </c>
      <c r="BE748" s="155">
        <f>IF(N748="základní",J748,0)</f>
        <v>0</v>
      </c>
      <c r="BF748" s="155">
        <f>IF(N748="snížená",J748,0)</f>
        <v>0</v>
      </c>
      <c r="BG748" s="155">
        <f>IF(N748="zákl. přenesená",J748,0)</f>
        <v>0</v>
      </c>
      <c r="BH748" s="155">
        <f>IF(N748="sníž. přenesená",J748,0)</f>
        <v>0</v>
      </c>
      <c r="BI748" s="155">
        <f>IF(N748="nulová",J748,0)</f>
        <v>0</v>
      </c>
      <c r="BJ748" s="18" t="s">
        <v>87</v>
      </c>
      <c r="BK748" s="155">
        <f>ROUND(I748*H748,2)</f>
        <v>0</v>
      </c>
      <c r="BL748" s="18" t="s">
        <v>528</v>
      </c>
      <c r="BM748" s="265" t="s">
        <v>1343</v>
      </c>
    </row>
    <row r="749" spans="1:51" s="14" customFormat="1" ht="12">
      <c r="A749" s="14"/>
      <c r="B749" s="277"/>
      <c r="C749" s="278"/>
      <c r="D749" s="268" t="s">
        <v>236</v>
      </c>
      <c r="E749" s="279" t="s">
        <v>1</v>
      </c>
      <c r="F749" s="280" t="s">
        <v>372</v>
      </c>
      <c r="G749" s="278"/>
      <c r="H749" s="281">
        <v>22.344</v>
      </c>
      <c r="I749" s="282"/>
      <c r="J749" s="278"/>
      <c r="K749" s="278"/>
      <c r="L749" s="283"/>
      <c r="M749" s="284"/>
      <c r="N749" s="285"/>
      <c r="O749" s="285"/>
      <c r="P749" s="285"/>
      <c r="Q749" s="285"/>
      <c r="R749" s="285"/>
      <c r="S749" s="285"/>
      <c r="T749" s="286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87" t="s">
        <v>236</v>
      </c>
      <c r="AU749" s="287" t="s">
        <v>89</v>
      </c>
      <c r="AV749" s="14" t="s">
        <v>89</v>
      </c>
      <c r="AW749" s="14" t="s">
        <v>34</v>
      </c>
      <c r="AX749" s="14" t="s">
        <v>87</v>
      </c>
      <c r="AY749" s="287" t="s">
        <v>211</v>
      </c>
    </row>
    <row r="750" spans="1:51" s="14" customFormat="1" ht="12">
      <c r="A750" s="14"/>
      <c r="B750" s="277"/>
      <c r="C750" s="278"/>
      <c r="D750" s="268" t="s">
        <v>236</v>
      </c>
      <c r="E750" s="278"/>
      <c r="F750" s="280" t="s">
        <v>1344</v>
      </c>
      <c r="G750" s="278"/>
      <c r="H750" s="281">
        <v>22.791</v>
      </c>
      <c r="I750" s="282"/>
      <c r="J750" s="278"/>
      <c r="K750" s="278"/>
      <c r="L750" s="283"/>
      <c r="M750" s="284"/>
      <c r="N750" s="285"/>
      <c r="O750" s="285"/>
      <c r="P750" s="285"/>
      <c r="Q750" s="285"/>
      <c r="R750" s="285"/>
      <c r="S750" s="285"/>
      <c r="T750" s="286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87" t="s">
        <v>236</v>
      </c>
      <c r="AU750" s="287" t="s">
        <v>89</v>
      </c>
      <c r="AV750" s="14" t="s">
        <v>89</v>
      </c>
      <c r="AW750" s="14" t="s">
        <v>4</v>
      </c>
      <c r="AX750" s="14" t="s">
        <v>87</v>
      </c>
      <c r="AY750" s="287" t="s">
        <v>211</v>
      </c>
    </row>
    <row r="751" spans="1:65" s="2" customFormat="1" ht="24.15" customHeight="1">
      <c r="A751" s="41"/>
      <c r="B751" s="42"/>
      <c r="C751" s="317" t="s">
        <v>1345</v>
      </c>
      <c r="D751" s="317" t="s">
        <v>589</v>
      </c>
      <c r="E751" s="318" t="s">
        <v>1346</v>
      </c>
      <c r="F751" s="319" t="s">
        <v>1347</v>
      </c>
      <c r="G751" s="320" t="s">
        <v>332</v>
      </c>
      <c r="H751" s="321">
        <v>48.166</v>
      </c>
      <c r="I751" s="322"/>
      <c r="J751" s="323">
        <f>ROUND(I751*H751,2)</f>
        <v>0</v>
      </c>
      <c r="K751" s="324"/>
      <c r="L751" s="325"/>
      <c r="M751" s="326" t="s">
        <v>1</v>
      </c>
      <c r="N751" s="327" t="s">
        <v>46</v>
      </c>
      <c r="O751" s="94"/>
      <c r="P751" s="263">
        <f>O751*H751</f>
        <v>0</v>
      </c>
      <c r="Q751" s="263">
        <v>0.032</v>
      </c>
      <c r="R751" s="263">
        <f>Q751*H751</f>
        <v>1.541312</v>
      </c>
      <c r="S751" s="263">
        <v>0</v>
      </c>
      <c r="T751" s="264">
        <f>S751*H751</f>
        <v>0</v>
      </c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R751" s="265" t="s">
        <v>634</v>
      </c>
      <c r="AT751" s="265" t="s">
        <v>589</v>
      </c>
      <c r="AU751" s="265" t="s">
        <v>89</v>
      </c>
      <c r="AY751" s="18" t="s">
        <v>211</v>
      </c>
      <c r="BE751" s="155">
        <f>IF(N751="základní",J751,0)</f>
        <v>0</v>
      </c>
      <c r="BF751" s="155">
        <f>IF(N751="snížená",J751,0)</f>
        <v>0</v>
      </c>
      <c r="BG751" s="155">
        <f>IF(N751="zákl. přenesená",J751,0)</f>
        <v>0</v>
      </c>
      <c r="BH751" s="155">
        <f>IF(N751="sníž. přenesená",J751,0)</f>
        <v>0</v>
      </c>
      <c r="BI751" s="155">
        <f>IF(N751="nulová",J751,0)</f>
        <v>0</v>
      </c>
      <c r="BJ751" s="18" t="s">
        <v>87</v>
      </c>
      <c r="BK751" s="155">
        <f>ROUND(I751*H751,2)</f>
        <v>0</v>
      </c>
      <c r="BL751" s="18" t="s">
        <v>528</v>
      </c>
      <c r="BM751" s="265" t="s">
        <v>1348</v>
      </c>
    </row>
    <row r="752" spans="1:51" s="13" customFormat="1" ht="12">
      <c r="A752" s="13"/>
      <c r="B752" s="266"/>
      <c r="C752" s="267"/>
      <c r="D752" s="268" t="s">
        <v>236</v>
      </c>
      <c r="E752" s="269" t="s">
        <v>1</v>
      </c>
      <c r="F752" s="270" t="s">
        <v>1349</v>
      </c>
      <c r="G752" s="267"/>
      <c r="H752" s="269" t="s">
        <v>1</v>
      </c>
      <c r="I752" s="271"/>
      <c r="J752" s="267"/>
      <c r="K752" s="267"/>
      <c r="L752" s="272"/>
      <c r="M752" s="273"/>
      <c r="N752" s="274"/>
      <c r="O752" s="274"/>
      <c r="P752" s="274"/>
      <c r="Q752" s="274"/>
      <c r="R752" s="274"/>
      <c r="S752" s="274"/>
      <c r="T752" s="275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76" t="s">
        <v>236</v>
      </c>
      <c r="AU752" s="276" t="s">
        <v>89</v>
      </c>
      <c r="AV752" s="13" t="s">
        <v>87</v>
      </c>
      <c r="AW752" s="13" t="s">
        <v>34</v>
      </c>
      <c r="AX752" s="13" t="s">
        <v>81</v>
      </c>
      <c r="AY752" s="276" t="s">
        <v>211</v>
      </c>
    </row>
    <row r="753" spans="1:51" s="14" customFormat="1" ht="12">
      <c r="A753" s="14"/>
      <c r="B753" s="277"/>
      <c r="C753" s="278"/>
      <c r="D753" s="268" t="s">
        <v>236</v>
      </c>
      <c r="E753" s="279" t="s">
        <v>1</v>
      </c>
      <c r="F753" s="280" t="s">
        <v>1350</v>
      </c>
      <c r="G753" s="278"/>
      <c r="H753" s="281">
        <v>47.222</v>
      </c>
      <c r="I753" s="282"/>
      <c r="J753" s="278"/>
      <c r="K753" s="278"/>
      <c r="L753" s="283"/>
      <c r="M753" s="284"/>
      <c r="N753" s="285"/>
      <c r="O753" s="285"/>
      <c r="P753" s="285"/>
      <c r="Q753" s="285"/>
      <c r="R753" s="285"/>
      <c r="S753" s="285"/>
      <c r="T753" s="286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87" t="s">
        <v>236</v>
      </c>
      <c r="AU753" s="287" t="s">
        <v>89</v>
      </c>
      <c r="AV753" s="14" t="s">
        <v>89</v>
      </c>
      <c r="AW753" s="14" t="s">
        <v>34</v>
      </c>
      <c r="AX753" s="14" t="s">
        <v>87</v>
      </c>
      <c r="AY753" s="287" t="s">
        <v>211</v>
      </c>
    </row>
    <row r="754" spans="1:51" s="14" customFormat="1" ht="12">
      <c r="A754" s="14"/>
      <c r="B754" s="277"/>
      <c r="C754" s="278"/>
      <c r="D754" s="268" t="s">
        <v>236</v>
      </c>
      <c r="E754" s="278"/>
      <c r="F754" s="280" t="s">
        <v>1351</v>
      </c>
      <c r="G754" s="278"/>
      <c r="H754" s="281">
        <v>48.166</v>
      </c>
      <c r="I754" s="282"/>
      <c r="J754" s="278"/>
      <c r="K754" s="278"/>
      <c r="L754" s="283"/>
      <c r="M754" s="284"/>
      <c r="N754" s="285"/>
      <c r="O754" s="285"/>
      <c r="P754" s="285"/>
      <c r="Q754" s="285"/>
      <c r="R754" s="285"/>
      <c r="S754" s="285"/>
      <c r="T754" s="286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87" t="s">
        <v>236</v>
      </c>
      <c r="AU754" s="287" t="s">
        <v>89</v>
      </c>
      <c r="AV754" s="14" t="s">
        <v>89</v>
      </c>
      <c r="AW754" s="14" t="s">
        <v>4</v>
      </c>
      <c r="AX754" s="14" t="s">
        <v>87</v>
      </c>
      <c r="AY754" s="287" t="s">
        <v>211</v>
      </c>
    </row>
    <row r="755" spans="1:65" s="2" customFormat="1" ht="24.15" customHeight="1">
      <c r="A755" s="41"/>
      <c r="B755" s="42"/>
      <c r="C755" s="253" t="s">
        <v>1352</v>
      </c>
      <c r="D755" s="253" t="s">
        <v>214</v>
      </c>
      <c r="E755" s="254" t="s">
        <v>1353</v>
      </c>
      <c r="F755" s="255" t="s">
        <v>1354</v>
      </c>
      <c r="G755" s="256" t="s">
        <v>269</v>
      </c>
      <c r="H755" s="257">
        <v>65.11</v>
      </c>
      <c r="I755" s="258"/>
      <c r="J755" s="259">
        <f>ROUND(I755*H755,2)</f>
        <v>0</v>
      </c>
      <c r="K755" s="260"/>
      <c r="L755" s="44"/>
      <c r="M755" s="261" t="s">
        <v>1</v>
      </c>
      <c r="N755" s="262" t="s">
        <v>46</v>
      </c>
      <c r="O755" s="94"/>
      <c r="P755" s="263">
        <f>O755*H755</f>
        <v>0</v>
      </c>
      <c r="Q755" s="263">
        <v>0.00116</v>
      </c>
      <c r="R755" s="263">
        <f>Q755*H755</f>
        <v>0.0755276</v>
      </c>
      <c r="S755" s="263">
        <v>0</v>
      </c>
      <c r="T755" s="264">
        <f>S755*H755</f>
        <v>0</v>
      </c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R755" s="265" t="s">
        <v>528</v>
      </c>
      <c r="AT755" s="265" t="s">
        <v>214</v>
      </c>
      <c r="AU755" s="265" t="s">
        <v>89</v>
      </c>
      <c r="AY755" s="18" t="s">
        <v>211</v>
      </c>
      <c r="BE755" s="155">
        <f>IF(N755="základní",J755,0)</f>
        <v>0</v>
      </c>
      <c r="BF755" s="155">
        <f>IF(N755="snížená",J755,0)</f>
        <v>0</v>
      </c>
      <c r="BG755" s="155">
        <f>IF(N755="zákl. přenesená",J755,0)</f>
        <v>0</v>
      </c>
      <c r="BH755" s="155">
        <f>IF(N755="sníž. přenesená",J755,0)</f>
        <v>0</v>
      </c>
      <c r="BI755" s="155">
        <f>IF(N755="nulová",J755,0)</f>
        <v>0</v>
      </c>
      <c r="BJ755" s="18" t="s">
        <v>87</v>
      </c>
      <c r="BK755" s="155">
        <f>ROUND(I755*H755,2)</f>
        <v>0</v>
      </c>
      <c r="BL755" s="18" t="s">
        <v>528</v>
      </c>
      <c r="BM755" s="265" t="s">
        <v>1355</v>
      </c>
    </row>
    <row r="756" spans="1:51" s="13" customFormat="1" ht="12">
      <c r="A756" s="13"/>
      <c r="B756" s="266"/>
      <c r="C756" s="267"/>
      <c r="D756" s="268" t="s">
        <v>236</v>
      </c>
      <c r="E756" s="269" t="s">
        <v>1</v>
      </c>
      <c r="F756" s="270" t="s">
        <v>1356</v>
      </c>
      <c r="G756" s="267"/>
      <c r="H756" s="269" t="s">
        <v>1</v>
      </c>
      <c r="I756" s="271"/>
      <c r="J756" s="267"/>
      <c r="K756" s="267"/>
      <c r="L756" s="272"/>
      <c r="M756" s="273"/>
      <c r="N756" s="274"/>
      <c r="O756" s="274"/>
      <c r="P756" s="274"/>
      <c r="Q756" s="274"/>
      <c r="R756" s="274"/>
      <c r="S756" s="274"/>
      <c r="T756" s="275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76" t="s">
        <v>236</v>
      </c>
      <c r="AU756" s="276" t="s">
        <v>89</v>
      </c>
      <c r="AV756" s="13" t="s">
        <v>87</v>
      </c>
      <c r="AW756" s="13" t="s">
        <v>34</v>
      </c>
      <c r="AX756" s="13" t="s">
        <v>81</v>
      </c>
      <c r="AY756" s="276" t="s">
        <v>211</v>
      </c>
    </row>
    <row r="757" spans="1:51" s="14" customFormat="1" ht="12">
      <c r="A757" s="14"/>
      <c r="B757" s="277"/>
      <c r="C757" s="278"/>
      <c r="D757" s="268" t="s">
        <v>236</v>
      </c>
      <c r="E757" s="279" t="s">
        <v>267</v>
      </c>
      <c r="F757" s="280" t="s">
        <v>1357</v>
      </c>
      <c r="G757" s="278"/>
      <c r="H757" s="281">
        <v>65.11</v>
      </c>
      <c r="I757" s="282"/>
      <c r="J757" s="278"/>
      <c r="K757" s="278"/>
      <c r="L757" s="283"/>
      <c r="M757" s="284"/>
      <c r="N757" s="285"/>
      <c r="O757" s="285"/>
      <c r="P757" s="285"/>
      <c r="Q757" s="285"/>
      <c r="R757" s="285"/>
      <c r="S757" s="285"/>
      <c r="T757" s="286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87" t="s">
        <v>236</v>
      </c>
      <c r="AU757" s="287" t="s">
        <v>89</v>
      </c>
      <c r="AV757" s="14" t="s">
        <v>89</v>
      </c>
      <c r="AW757" s="14" t="s">
        <v>34</v>
      </c>
      <c r="AX757" s="14" t="s">
        <v>87</v>
      </c>
      <c r="AY757" s="287" t="s">
        <v>211</v>
      </c>
    </row>
    <row r="758" spans="1:65" s="2" customFormat="1" ht="24.15" customHeight="1">
      <c r="A758" s="41"/>
      <c r="B758" s="42"/>
      <c r="C758" s="317" t="s">
        <v>1358</v>
      </c>
      <c r="D758" s="317" t="s">
        <v>589</v>
      </c>
      <c r="E758" s="318" t="s">
        <v>1359</v>
      </c>
      <c r="F758" s="319" t="s">
        <v>1360</v>
      </c>
      <c r="G758" s="320" t="s">
        <v>269</v>
      </c>
      <c r="H758" s="321">
        <v>66.412</v>
      </c>
      <c r="I758" s="322"/>
      <c r="J758" s="323">
        <f>ROUND(I758*H758,2)</f>
        <v>0</v>
      </c>
      <c r="K758" s="324"/>
      <c r="L758" s="325"/>
      <c r="M758" s="326" t="s">
        <v>1</v>
      </c>
      <c r="N758" s="327" t="s">
        <v>46</v>
      </c>
      <c r="O758" s="94"/>
      <c r="P758" s="263">
        <f>O758*H758</f>
        <v>0</v>
      </c>
      <c r="Q758" s="263">
        <v>0.0015</v>
      </c>
      <c r="R758" s="263">
        <f>Q758*H758</f>
        <v>0.09961800000000001</v>
      </c>
      <c r="S758" s="263">
        <v>0</v>
      </c>
      <c r="T758" s="264">
        <f>S758*H758</f>
        <v>0</v>
      </c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R758" s="265" t="s">
        <v>634</v>
      </c>
      <c r="AT758" s="265" t="s">
        <v>589</v>
      </c>
      <c r="AU758" s="265" t="s">
        <v>89</v>
      </c>
      <c r="AY758" s="18" t="s">
        <v>211</v>
      </c>
      <c r="BE758" s="155">
        <f>IF(N758="základní",J758,0)</f>
        <v>0</v>
      </c>
      <c r="BF758" s="155">
        <f>IF(N758="snížená",J758,0)</f>
        <v>0</v>
      </c>
      <c r="BG758" s="155">
        <f>IF(N758="zákl. přenesená",J758,0)</f>
        <v>0</v>
      </c>
      <c r="BH758" s="155">
        <f>IF(N758="sníž. přenesená",J758,0)</f>
        <v>0</v>
      </c>
      <c r="BI758" s="155">
        <f>IF(N758="nulová",J758,0)</f>
        <v>0</v>
      </c>
      <c r="BJ758" s="18" t="s">
        <v>87</v>
      </c>
      <c r="BK758" s="155">
        <f>ROUND(I758*H758,2)</f>
        <v>0</v>
      </c>
      <c r="BL758" s="18" t="s">
        <v>528</v>
      </c>
      <c r="BM758" s="265" t="s">
        <v>1361</v>
      </c>
    </row>
    <row r="759" spans="1:51" s="14" customFormat="1" ht="12">
      <c r="A759" s="14"/>
      <c r="B759" s="277"/>
      <c r="C759" s="278"/>
      <c r="D759" s="268" t="s">
        <v>236</v>
      </c>
      <c r="E759" s="278"/>
      <c r="F759" s="280" t="s">
        <v>1362</v>
      </c>
      <c r="G759" s="278"/>
      <c r="H759" s="281">
        <v>66.412</v>
      </c>
      <c r="I759" s="282"/>
      <c r="J759" s="278"/>
      <c r="K759" s="278"/>
      <c r="L759" s="283"/>
      <c r="M759" s="284"/>
      <c r="N759" s="285"/>
      <c r="O759" s="285"/>
      <c r="P759" s="285"/>
      <c r="Q759" s="285"/>
      <c r="R759" s="285"/>
      <c r="S759" s="285"/>
      <c r="T759" s="286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87" t="s">
        <v>236</v>
      </c>
      <c r="AU759" s="287" t="s">
        <v>89</v>
      </c>
      <c r="AV759" s="14" t="s">
        <v>89</v>
      </c>
      <c r="AW759" s="14" t="s">
        <v>4</v>
      </c>
      <c r="AX759" s="14" t="s">
        <v>87</v>
      </c>
      <c r="AY759" s="287" t="s">
        <v>211</v>
      </c>
    </row>
    <row r="760" spans="1:65" s="2" customFormat="1" ht="24.15" customHeight="1">
      <c r="A760" s="41"/>
      <c r="B760" s="42"/>
      <c r="C760" s="253" t="s">
        <v>1363</v>
      </c>
      <c r="D760" s="253" t="s">
        <v>214</v>
      </c>
      <c r="E760" s="254" t="s">
        <v>1364</v>
      </c>
      <c r="F760" s="255" t="s">
        <v>1365</v>
      </c>
      <c r="G760" s="256" t="s">
        <v>269</v>
      </c>
      <c r="H760" s="257">
        <v>236.13</v>
      </c>
      <c r="I760" s="258"/>
      <c r="J760" s="259">
        <f>ROUND(I760*H760,2)</f>
        <v>0</v>
      </c>
      <c r="K760" s="260"/>
      <c r="L760" s="44"/>
      <c r="M760" s="261" t="s">
        <v>1</v>
      </c>
      <c r="N760" s="262" t="s">
        <v>46</v>
      </c>
      <c r="O760" s="94"/>
      <c r="P760" s="263">
        <f>O760*H760</f>
        <v>0</v>
      </c>
      <c r="Q760" s="263">
        <v>0</v>
      </c>
      <c r="R760" s="263">
        <f>Q760*H760</f>
        <v>0</v>
      </c>
      <c r="S760" s="263">
        <v>0</v>
      </c>
      <c r="T760" s="264">
        <f>S760*H760</f>
        <v>0</v>
      </c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R760" s="265" t="s">
        <v>528</v>
      </c>
      <c r="AT760" s="265" t="s">
        <v>214</v>
      </c>
      <c r="AU760" s="265" t="s">
        <v>89</v>
      </c>
      <c r="AY760" s="18" t="s">
        <v>211</v>
      </c>
      <c r="BE760" s="155">
        <f>IF(N760="základní",J760,0)</f>
        <v>0</v>
      </c>
      <c r="BF760" s="155">
        <f>IF(N760="snížená",J760,0)</f>
        <v>0</v>
      </c>
      <c r="BG760" s="155">
        <f>IF(N760="zákl. přenesená",J760,0)</f>
        <v>0</v>
      </c>
      <c r="BH760" s="155">
        <f>IF(N760="sníž. přenesená",J760,0)</f>
        <v>0</v>
      </c>
      <c r="BI760" s="155">
        <f>IF(N760="nulová",J760,0)</f>
        <v>0</v>
      </c>
      <c r="BJ760" s="18" t="s">
        <v>87</v>
      </c>
      <c r="BK760" s="155">
        <f>ROUND(I760*H760,2)</f>
        <v>0</v>
      </c>
      <c r="BL760" s="18" t="s">
        <v>528</v>
      </c>
      <c r="BM760" s="265" t="s">
        <v>1366</v>
      </c>
    </row>
    <row r="761" spans="1:51" s="13" customFormat="1" ht="12">
      <c r="A761" s="13"/>
      <c r="B761" s="266"/>
      <c r="C761" s="267"/>
      <c r="D761" s="268" t="s">
        <v>236</v>
      </c>
      <c r="E761" s="269" t="s">
        <v>1</v>
      </c>
      <c r="F761" s="270" t="s">
        <v>1367</v>
      </c>
      <c r="G761" s="267"/>
      <c r="H761" s="269" t="s">
        <v>1</v>
      </c>
      <c r="I761" s="271"/>
      <c r="J761" s="267"/>
      <c r="K761" s="267"/>
      <c r="L761" s="272"/>
      <c r="M761" s="273"/>
      <c r="N761" s="274"/>
      <c r="O761" s="274"/>
      <c r="P761" s="274"/>
      <c r="Q761" s="274"/>
      <c r="R761" s="274"/>
      <c r="S761" s="274"/>
      <c r="T761" s="275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76" t="s">
        <v>236</v>
      </c>
      <c r="AU761" s="276" t="s">
        <v>89</v>
      </c>
      <c r="AV761" s="13" t="s">
        <v>87</v>
      </c>
      <c r="AW761" s="13" t="s">
        <v>34</v>
      </c>
      <c r="AX761" s="13" t="s">
        <v>81</v>
      </c>
      <c r="AY761" s="276" t="s">
        <v>211</v>
      </c>
    </row>
    <row r="762" spans="1:51" s="14" customFormat="1" ht="12">
      <c r="A762" s="14"/>
      <c r="B762" s="277"/>
      <c r="C762" s="278"/>
      <c r="D762" s="268" t="s">
        <v>236</v>
      </c>
      <c r="E762" s="279" t="s">
        <v>1</v>
      </c>
      <c r="F762" s="280" t="s">
        <v>1187</v>
      </c>
      <c r="G762" s="278"/>
      <c r="H762" s="281">
        <v>236.13</v>
      </c>
      <c r="I762" s="282"/>
      <c r="J762" s="278"/>
      <c r="K762" s="278"/>
      <c r="L762" s="283"/>
      <c r="M762" s="284"/>
      <c r="N762" s="285"/>
      <c r="O762" s="285"/>
      <c r="P762" s="285"/>
      <c r="Q762" s="285"/>
      <c r="R762" s="285"/>
      <c r="S762" s="285"/>
      <c r="T762" s="286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87" t="s">
        <v>236</v>
      </c>
      <c r="AU762" s="287" t="s">
        <v>89</v>
      </c>
      <c r="AV762" s="14" t="s">
        <v>89</v>
      </c>
      <c r="AW762" s="14" t="s">
        <v>34</v>
      </c>
      <c r="AX762" s="14" t="s">
        <v>87</v>
      </c>
      <c r="AY762" s="287" t="s">
        <v>211</v>
      </c>
    </row>
    <row r="763" spans="1:65" s="2" customFormat="1" ht="24.15" customHeight="1">
      <c r="A763" s="41"/>
      <c r="B763" s="42"/>
      <c r="C763" s="317" t="s">
        <v>1368</v>
      </c>
      <c r="D763" s="317" t="s">
        <v>589</v>
      </c>
      <c r="E763" s="318" t="s">
        <v>1369</v>
      </c>
      <c r="F763" s="319" t="s">
        <v>1370</v>
      </c>
      <c r="G763" s="320" t="s">
        <v>269</v>
      </c>
      <c r="H763" s="321">
        <v>120.426</v>
      </c>
      <c r="I763" s="322"/>
      <c r="J763" s="323">
        <f>ROUND(I763*H763,2)</f>
        <v>0</v>
      </c>
      <c r="K763" s="324"/>
      <c r="L763" s="325"/>
      <c r="M763" s="326" t="s">
        <v>1</v>
      </c>
      <c r="N763" s="327" t="s">
        <v>46</v>
      </c>
      <c r="O763" s="94"/>
      <c r="P763" s="263">
        <f>O763*H763</f>
        <v>0</v>
      </c>
      <c r="Q763" s="263">
        <v>0.0045</v>
      </c>
      <c r="R763" s="263">
        <f>Q763*H763</f>
        <v>0.541917</v>
      </c>
      <c r="S763" s="263">
        <v>0</v>
      </c>
      <c r="T763" s="264">
        <f>S763*H763</f>
        <v>0</v>
      </c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R763" s="265" t="s">
        <v>634</v>
      </c>
      <c r="AT763" s="265" t="s">
        <v>589</v>
      </c>
      <c r="AU763" s="265" t="s">
        <v>89</v>
      </c>
      <c r="AY763" s="18" t="s">
        <v>211</v>
      </c>
      <c r="BE763" s="155">
        <f>IF(N763="základní",J763,0)</f>
        <v>0</v>
      </c>
      <c r="BF763" s="155">
        <f>IF(N763="snížená",J763,0)</f>
        <v>0</v>
      </c>
      <c r="BG763" s="155">
        <f>IF(N763="zákl. přenesená",J763,0)</f>
        <v>0</v>
      </c>
      <c r="BH763" s="155">
        <f>IF(N763="sníž. přenesená",J763,0)</f>
        <v>0</v>
      </c>
      <c r="BI763" s="155">
        <f>IF(N763="nulová",J763,0)</f>
        <v>0</v>
      </c>
      <c r="BJ763" s="18" t="s">
        <v>87</v>
      </c>
      <c r="BK763" s="155">
        <f>ROUND(I763*H763,2)</f>
        <v>0</v>
      </c>
      <c r="BL763" s="18" t="s">
        <v>528</v>
      </c>
      <c r="BM763" s="265" t="s">
        <v>1371</v>
      </c>
    </row>
    <row r="764" spans="1:51" s="14" customFormat="1" ht="12">
      <c r="A764" s="14"/>
      <c r="B764" s="277"/>
      <c r="C764" s="278"/>
      <c r="D764" s="268" t="s">
        <v>236</v>
      </c>
      <c r="E764" s="279" t="s">
        <v>1</v>
      </c>
      <c r="F764" s="280" t="s">
        <v>366</v>
      </c>
      <c r="G764" s="278"/>
      <c r="H764" s="281">
        <v>118.065</v>
      </c>
      <c r="I764" s="282"/>
      <c r="J764" s="278"/>
      <c r="K764" s="278"/>
      <c r="L764" s="283"/>
      <c r="M764" s="284"/>
      <c r="N764" s="285"/>
      <c r="O764" s="285"/>
      <c r="P764" s="285"/>
      <c r="Q764" s="285"/>
      <c r="R764" s="285"/>
      <c r="S764" s="285"/>
      <c r="T764" s="286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87" t="s">
        <v>236</v>
      </c>
      <c r="AU764" s="287" t="s">
        <v>89</v>
      </c>
      <c r="AV764" s="14" t="s">
        <v>89</v>
      </c>
      <c r="AW764" s="14" t="s">
        <v>34</v>
      </c>
      <c r="AX764" s="14" t="s">
        <v>87</v>
      </c>
      <c r="AY764" s="287" t="s">
        <v>211</v>
      </c>
    </row>
    <row r="765" spans="1:51" s="14" customFormat="1" ht="12">
      <c r="A765" s="14"/>
      <c r="B765" s="277"/>
      <c r="C765" s="278"/>
      <c r="D765" s="268" t="s">
        <v>236</v>
      </c>
      <c r="E765" s="278"/>
      <c r="F765" s="280" t="s">
        <v>1372</v>
      </c>
      <c r="G765" s="278"/>
      <c r="H765" s="281">
        <v>120.426</v>
      </c>
      <c r="I765" s="282"/>
      <c r="J765" s="278"/>
      <c r="K765" s="278"/>
      <c r="L765" s="283"/>
      <c r="M765" s="284"/>
      <c r="N765" s="285"/>
      <c r="O765" s="285"/>
      <c r="P765" s="285"/>
      <c r="Q765" s="285"/>
      <c r="R765" s="285"/>
      <c r="S765" s="285"/>
      <c r="T765" s="286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87" t="s">
        <v>236</v>
      </c>
      <c r="AU765" s="287" t="s">
        <v>89</v>
      </c>
      <c r="AV765" s="14" t="s">
        <v>89</v>
      </c>
      <c r="AW765" s="14" t="s">
        <v>4</v>
      </c>
      <c r="AX765" s="14" t="s">
        <v>87</v>
      </c>
      <c r="AY765" s="287" t="s">
        <v>211</v>
      </c>
    </row>
    <row r="766" spans="1:65" s="2" customFormat="1" ht="66.75" customHeight="1">
      <c r="A766" s="41"/>
      <c r="B766" s="42"/>
      <c r="C766" s="317" t="s">
        <v>1373</v>
      </c>
      <c r="D766" s="317" t="s">
        <v>589</v>
      </c>
      <c r="E766" s="318" t="s">
        <v>1374</v>
      </c>
      <c r="F766" s="319" t="s">
        <v>1375</v>
      </c>
      <c r="G766" s="320" t="s">
        <v>269</v>
      </c>
      <c r="H766" s="321">
        <v>120.426</v>
      </c>
      <c r="I766" s="322"/>
      <c r="J766" s="323">
        <f>ROUND(I766*H766,2)</f>
        <v>0</v>
      </c>
      <c r="K766" s="324"/>
      <c r="L766" s="325"/>
      <c r="M766" s="326" t="s">
        <v>1</v>
      </c>
      <c r="N766" s="327" t="s">
        <v>46</v>
      </c>
      <c r="O766" s="94"/>
      <c r="P766" s="263">
        <f>O766*H766</f>
        <v>0</v>
      </c>
      <c r="Q766" s="263">
        <v>0.0028</v>
      </c>
      <c r="R766" s="263">
        <f>Q766*H766</f>
        <v>0.3371928</v>
      </c>
      <c r="S766" s="263">
        <v>0</v>
      </c>
      <c r="T766" s="264">
        <f>S766*H766</f>
        <v>0</v>
      </c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R766" s="265" t="s">
        <v>634</v>
      </c>
      <c r="AT766" s="265" t="s">
        <v>589</v>
      </c>
      <c r="AU766" s="265" t="s">
        <v>89</v>
      </c>
      <c r="AY766" s="18" t="s">
        <v>211</v>
      </c>
      <c r="BE766" s="155">
        <f>IF(N766="základní",J766,0)</f>
        <v>0</v>
      </c>
      <c r="BF766" s="155">
        <f>IF(N766="snížená",J766,0)</f>
        <v>0</v>
      </c>
      <c r="BG766" s="155">
        <f>IF(N766="zákl. přenesená",J766,0)</f>
        <v>0</v>
      </c>
      <c r="BH766" s="155">
        <f>IF(N766="sníž. přenesená",J766,0)</f>
        <v>0</v>
      </c>
      <c r="BI766" s="155">
        <f>IF(N766="nulová",J766,0)</f>
        <v>0</v>
      </c>
      <c r="BJ766" s="18" t="s">
        <v>87</v>
      </c>
      <c r="BK766" s="155">
        <f>ROUND(I766*H766,2)</f>
        <v>0</v>
      </c>
      <c r="BL766" s="18" t="s">
        <v>528</v>
      </c>
      <c r="BM766" s="265" t="s">
        <v>1376</v>
      </c>
    </row>
    <row r="767" spans="1:51" s="14" customFormat="1" ht="12">
      <c r="A767" s="14"/>
      <c r="B767" s="277"/>
      <c r="C767" s="278"/>
      <c r="D767" s="268" t="s">
        <v>236</v>
      </c>
      <c r="E767" s="279" t="s">
        <v>1</v>
      </c>
      <c r="F767" s="280" t="s">
        <v>366</v>
      </c>
      <c r="G767" s="278"/>
      <c r="H767" s="281">
        <v>118.065</v>
      </c>
      <c r="I767" s="282"/>
      <c r="J767" s="278"/>
      <c r="K767" s="278"/>
      <c r="L767" s="283"/>
      <c r="M767" s="284"/>
      <c r="N767" s="285"/>
      <c r="O767" s="285"/>
      <c r="P767" s="285"/>
      <c r="Q767" s="285"/>
      <c r="R767" s="285"/>
      <c r="S767" s="285"/>
      <c r="T767" s="286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87" t="s">
        <v>236</v>
      </c>
      <c r="AU767" s="287" t="s">
        <v>89</v>
      </c>
      <c r="AV767" s="14" t="s">
        <v>89</v>
      </c>
      <c r="AW767" s="14" t="s">
        <v>34</v>
      </c>
      <c r="AX767" s="14" t="s">
        <v>87</v>
      </c>
      <c r="AY767" s="287" t="s">
        <v>211</v>
      </c>
    </row>
    <row r="768" spans="1:51" s="14" customFormat="1" ht="12">
      <c r="A768" s="14"/>
      <c r="B768" s="277"/>
      <c r="C768" s="278"/>
      <c r="D768" s="268" t="s">
        <v>236</v>
      </c>
      <c r="E768" s="278"/>
      <c r="F768" s="280" t="s">
        <v>1372</v>
      </c>
      <c r="G768" s="278"/>
      <c r="H768" s="281">
        <v>120.426</v>
      </c>
      <c r="I768" s="282"/>
      <c r="J768" s="278"/>
      <c r="K768" s="278"/>
      <c r="L768" s="283"/>
      <c r="M768" s="284"/>
      <c r="N768" s="285"/>
      <c r="O768" s="285"/>
      <c r="P768" s="285"/>
      <c r="Q768" s="285"/>
      <c r="R768" s="285"/>
      <c r="S768" s="285"/>
      <c r="T768" s="286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87" t="s">
        <v>236</v>
      </c>
      <c r="AU768" s="287" t="s">
        <v>89</v>
      </c>
      <c r="AV768" s="14" t="s">
        <v>89</v>
      </c>
      <c r="AW768" s="14" t="s">
        <v>4</v>
      </c>
      <c r="AX768" s="14" t="s">
        <v>87</v>
      </c>
      <c r="AY768" s="287" t="s">
        <v>211</v>
      </c>
    </row>
    <row r="769" spans="1:65" s="2" customFormat="1" ht="24.15" customHeight="1">
      <c r="A769" s="41"/>
      <c r="B769" s="42"/>
      <c r="C769" s="253" t="s">
        <v>1377</v>
      </c>
      <c r="D769" s="253" t="s">
        <v>214</v>
      </c>
      <c r="E769" s="254" t="s">
        <v>1378</v>
      </c>
      <c r="F769" s="255" t="s">
        <v>1379</v>
      </c>
      <c r="G769" s="256" t="s">
        <v>269</v>
      </c>
      <c r="H769" s="257">
        <v>358.603</v>
      </c>
      <c r="I769" s="258"/>
      <c r="J769" s="259">
        <f>ROUND(I769*H769,2)</f>
        <v>0</v>
      </c>
      <c r="K769" s="260"/>
      <c r="L769" s="44"/>
      <c r="M769" s="261" t="s">
        <v>1</v>
      </c>
      <c r="N769" s="262" t="s">
        <v>46</v>
      </c>
      <c r="O769" s="94"/>
      <c r="P769" s="263">
        <f>O769*H769</f>
        <v>0</v>
      </c>
      <c r="Q769" s="263">
        <v>0</v>
      </c>
      <c r="R769" s="263">
        <f>Q769*H769</f>
        <v>0</v>
      </c>
      <c r="S769" s="263">
        <v>0</v>
      </c>
      <c r="T769" s="264">
        <f>S769*H769</f>
        <v>0</v>
      </c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R769" s="265" t="s">
        <v>528</v>
      </c>
      <c r="AT769" s="265" t="s">
        <v>214</v>
      </c>
      <c r="AU769" s="265" t="s">
        <v>89</v>
      </c>
      <c r="AY769" s="18" t="s">
        <v>211</v>
      </c>
      <c r="BE769" s="155">
        <f>IF(N769="základní",J769,0)</f>
        <v>0</v>
      </c>
      <c r="BF769" s="155">
        <f>IF(N769="snížená",J769,0)</f>
        <v>0</v>
      </c>
      <c r="BG769" s="155">
        <f>IF(N769="zákl. přenesená",J769,0)</f>
        <v>0</v>
      </c>
      <c r="BH769" s="155">
        <f>IF(N769="sníž. přenesená",J769,0)</f>
        <v>0</v>
      </c>
      <c r="BI769" s="155">
        <f>IF(N769="nulová",J769,0)</f>
        <v>0</v>
      </c>
      <c r="BJ769" s="18" t="s">
        <v>87</v>
      </c>
      <c r="BK769" s="155">
        <f>ROUND(I769*H769,2)</f>
        <v>0</v>
      </c>
      <c r="BL769" s="18" t="s">
        <v>528</v>
      </c>
      <c r="BM769" s="265" t="s">
        <v>1380</v>
      </c>
    </row>
    <row r="770" spans="1:51" s="13" customFormat="1" ht="12">
      <c r="A770" s="13"/>
      <c r="B770" s="266"/>
      <c r="C770" s="267"/>
      <c r="D770" s="268" t="s">
        <v>236</v>
      </c>
      <c r="E770" s="269" t="s">
        <v>1</v>
      </c>
      <c r="F770" s="270" t="s">
        <v>1381</v>
      </c>
      <c r="G770" s="267"/>
      <c r="H770" s="269" t="s">
        <v>1</v>
      </c>
      <c r="I770" s="271"/>
      <c r="J770" s="267"/>
      <c r="K770" s="267"/>
      <c r="L770" s="272"/>
      <c r="M770" s="273"/>
      <c r="N770" s="274"/>
      <c r="O770" s="274"/>
      <c r="P770" s="274"/>
      <c r="Q770" s="274"/>
      <c r="R770" s="274"/>
      <c r="S770" s="274"/>
      <c r="T770" s="275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76" t="s">
        <v>236</v>
      </c>
      <c r="AU770" s="276" t="s">
        <v>89</v>
      </c>
      <c r="AV770" s="13" t="s">
        <v>87</v>
      </c>
      <c r="AW770" s="13" t="s">
        <v>34</v>
      </c>
      <c r="AX770" s="13" t="s">
        <v>81</v>
      </c>
      <c r="AY770" s="276" t="s">
        <v>211</v>
      </c>
    </row>
    <row r="771" spans="1:51" s="13" customFormat="1" ht="12">
      <c r="A771" s="13"/>
      <c r="B771" s="266"/>
      <c r="C771" s="267"/>
      <c r="D771" s="268" t="s">
        <v>236</v>
      </c>
      <c r="E771" s="269" t="s">
        <v>1</v>
      </c>
      <c r="F771" s="270" t="s">
        <v>1382</v>
      </c>
      <c r="G771" s="267"/>
      <c r="H771" s="269" t="s">
        <v>1</v>
      </c>
      <c r="I771" s="271"/>
      <c r="J771" s="267"/>
      <c r="K771" s="267"/>
      <c r="L771" s="272"/>
      <c r="M771" s="273"/>
      <c r="N771" s="274"/>
      <c r="O771" s="274"/>
      <c r="P771" s="274"/>
      <c r="Q771" s="274"/>
      <c r="R771" s="274"/>
      <c r="S771" s="274"/>
      <c r="T771" s="275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76" t="s">
        <v>236</v>
      </c>
      <c r="AU771" s="276" t="s">
        <v>89</v>
      </c>
      <c r="AV771" s="13" t="s">
        <v>87</v>
      </c>
      <c r="AW771" s="13" t="s">
        <v>34</v>
      </c>
      <c r="AX771" s="13" t="s">
        <v>81</v>
      </c>
      <c r="AY771" s="276" t="s">
        <v>211</v>
      </c>
    </row>
    <row r="772" spans="1:51" s="13" customFormat="1" ht="12">
      <c r="A772" s="13"/>
      <c r="B772" s="266"/>
      <c r="C772" s="267"/>
      <c r="D772" s="268" t="s">
        <v>236</v>
      </c>
      <c r="E772" s="269" t="s">
        <v>1</v>
      </c>
      <c r="F772" s="270" t="s">
        <v>1383</v>
      </c>
      <c r="G772" s="267"/>
      <c r="H772" s="269" t="s">
        <v>1</v>
      </c>
      <c r="I772" s="271"/>
      <c r="J772" s="267"/>
      <c r="K772" s="267"/>
      <c r="L772" s="272"/>
      <c r="M772" s="273"/>
      <c r="N772" s="274"/>
      <c r="O772" s="274"/>
      <c r="P772" s="274"/>
      <c r="Q772" s="274"/>
      <c r="R772" s="274"/>
      <c r="S772" s="274"/>
      <c r="T772" s="275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76" t="s">
        <v>236</v>
      </c>
      <c r="AU772" s="276" t="s">
        <v>89</v>
      </c>
      <c r="AV772" s="13" t="s">
        <v>87</v>
      </c>
      <c r="AW772" s="13" t="s">
        <v>34</v>
      </c>
      <c r="AX772" s="13" t="s">
        <v>81</v>
      </c>
      <c r="AY772" s="276" t="s">
        <v>211</v>
      </c>
    </row>
    <row r="773" spans="1:51" s="13" customFormat="1" ht="12">
      <c r="A773" s="13"/>
      <c r="B773" s="266"/>
      <c r="C773" s="267"/>
      <c r="D773" s="268" t="s">
        <v>236</v>
      </c>
      <c r="E773" s="269" t="s">
        <v>1</v>
      </c>
      <c r="F773" s="270" t="s">
        <v>1384</v>
      </c>
      <c r="G773" s="267"/>
      <c r="H773" s="269" t="s">
        <v>1</v>
      </c>
      <c r="I773" s="271"/>
      <c r="J773" s="267"/>
      <c r="K773" s="267"/>
      <c r="L773" s="272"/>
      <c r="M773" s="273"/>
      <c r="N773" s="274"/>
      <c r="O773" s="274"/>
      <c r="P773" s="274"/>
      <c r="Q773" s="274"/>
      <c r="R773" s="274"/>
      <c r="S773" s="274"/>
      <c r="T773" s="275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76" t="s">
        <v>236</v>
      </c>
      <c r="AU773" s="276" t="s">
        <v>89</v>
      </c>
      <c r="AV773" s="13" t="s">
        <v>87</v>
      </c>
      <c r="AW773" s="13" t="s">
        <v>34</v>
      </c>
      <c r="AX773" s="13" t="s">
        <v>81</v>
      </c>
      <c r="AY773" s="276" t="s">
        <v>211</v>
      </c>
    </row>
    <row r="774" spans="1:51" s="13" customFormat="1" ht="12">
      <c r="A774" s="13"/>
      <c r="B774" s="266"/>
      <c r="C774" s="267"/>
      <c r="D774" s="268" t="s">
        <v>236</v>
      </c>
      <c r="E774" s="269" t="s">
        <v>1</v>
      </c>
      <c r="F774" s="270" t="s">
        <v>1385</v>
      </c>
      <c r="G774" s="267"/>
      <c r="H774" s="269" t="s">
        <v>1</v>
      </c>
      <c r="I774" s="271"/>
      <c r="J774" s="267"/>
      <c r="K774" s="267"/>
      <c r="L774" s="272"/>
      <c r="M774" s="273"/>
      <c r="N774" s="274"/>
      <c r="O774" s="274"/>
      <c r="P774" s="274"/>
      <c r="Q774" s="274"/>
      <c r="R774" s="274"/>
      <c r="S774" s="274"/>
      <c r="T774" s="275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76" t="s">
        <v>236</v>
      </c>
      <c r="AU774" s="276" t="s">
        <v>89</v>
      </c>
      <c r="AV774" s="13" t="s">
        <v>87</v>
      </c>
      <c r="AW774" s="13" t="s">
        <v>34</v>
      </c>
      <c r="AX774" s="13" t="s">
        <v>81</v>
      </c>
      <c r="AY774" s="276" t="s">
        <v>211</v>
      </c>
    </row>
    <row r="775" spans="1:51" s="14" customFormat="1" ht="12">
      <c r="A775" s="14"/>
      <c r="B775" s="277"/>
      <c r="C775" s="278"/>
      <c r="D775" s="268" t="s">
        <v>236</v>
      </c>
      <c r="E775" s="279" t="s">
        <v>1</v>
      </c>
      <c r="F775" s="280" t="s">
        <v>363</v>
      </c>
      <c r="G775" s="278"/>
      <c r="H775" s="281">
        <v>358.603</v>
      </c>
      <c r="I775" s="282"/>
      <c r="J775" s="278"/>
      <c r="K775" s="278"/>
      <c r="L775" s="283"/>
      <c r="M775" s="284"/>
      <c r="N775" s="285"/>
      <c r="O775" s="285"/>
      <c r="P775" s="285"/>
      <c r="Q775" s="285"/>
      <c r="R775" s="285"/>
      <c r="S775" s="285"/>
      <c r="T775" s="286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87" t="s">
        <v>236</v>
      </c>
      <c r="AU775" s="287" t="s">
        <v>89</v>
      </c>
      <c r="AV775" s="14" t="s">
        <v>89</v>
      </c>
      <c r="AW775" s="14" t="s">
        <v>34</v>
      </c>
      <c r="AX775" s="14" t="s">
        <v>87</v>
      </c>
      <c r="AY775" s="287" t="s">
        <v>211</v>
      </c>
    </row>
    <row r="776" spans="1:65" s="2" customFormat="1" ht="24.15" customHeight="1">
      <c r="A776" s="41"/>
      <c r="B776" s="42"/>
      <c r="C776" s="317" t="s">
        <v>1386</v>
      </c>
      <c r="D776" s="317" t="s">
        <v>589</v>
      </c>
      <c r="E776" s="318" t="s">
        <v>1387</v>
      </c>
      <c r="F776" s="319" t="s">
        <v>1388</v>
      </c>
      <c r="G776" s="320" t="s">
        <v>269</v>
      </c>
      <c r="H776" s="321">
        <v>365.775</v>
      </c>
      <c r="I776" s="322"/>
      <c r="J776" s="323">
        <f>ROUND(I776*H776,2)</f>
        <v>0</v>
      </c>
      <c r="K776" s="324"/>
      <c r="L776" s="325"/>
      <c r="M776" s="326" t="s">
        <v>1</v>
      </c>
      <c r="N776" s="327" t="s">
        <v>46</v>
      </c>
      <c r="O776" s="94"/>
      <c r="P776" s="263">
        <f>O776*H776</f>
        <v>0</v>
      </c>
      <c r="Q776" s="263">
        <v>0.0035</v>
      </c>
      <c r="R776" s="263">
        <f>Q776*H776</f>
        <v>1.2802125</v>
      </c>
      <c r="S776" s="263">
        <v>0</v>
      </c>
      <c r="T776" s="264">
        <f>S776*H776</f>
        <v>0</v>
      </c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R776" s="265" t="s">
        <v>634</v>
      </c>
      <c r="AT776" s="265" t="s">
        <v>589</v>
      </c>
      <c r="AU776" s="265" t="s">
        <v>89</v>
      </c>
      <c r="AY776" s="18" t="s">
        <v>211</v>
      </c>
      <c r="BE776" s="155">
        <f>IF(N776="základní",J776,0)</f>
        <v>0</v>
      </c>
      <c r="BF776" s="155">
        <f>IF(N776="snížená",J776,0)</f>
        <v>0</v>
      </c>
      <c r="BG776" s="155">
        <f>IF(N776="zákl. přenesená",J776,0)</f>
        <v>0</v>
      </c>
      <c r="BH776" s="155">
        <f>IF(N776="sníž. přenesená",J776,0)</f>
        <v>0</v>
      </c>
      <c r="BI776" s="155">
        <f>IF(N776="nulová",J776,0)</f>
        <v>0</v>
      </c>
      <c r="BJ776" s="18" t="s">
        <v>87</v>
      </c>
      <c r="BK776" s="155">
        <f>ROUND(I776*H776,2)</f>
        <v>0</v>
      </c>
      <c r="BL776" s="18" t="s">
        <v>528</v>
      </c>
      <c r="BM776" s="265" t="s">
        <v>1389</v>
      </c>
    </row>
    <row r="777" spans="1:51" s="14" customFormat="1" ht="12">
      <c r="A777" s="14"/>
      <c r="B777" s="277"/>
      <c r="C777" s="278"/>
      <c r="D777" s="268" t="s">
        <v>236</v>
      </c>
      <c r="E777" s="278"/>
      <c r="F777" s="280" t="s">
        <v>1390</v>
      </c>
      <c r="G777" s="278"/>
      <c r="H777" s="281">
        <v>365.775</v>
      </c>
      <c r="I777" s="282"/>
      <c r="J777" s="278"/>
      <c r="K777" s="278"/>
      <c r="L777" s="283"/>
      <c r="M777" s="284"/>
      <c r="N777" s="285"/>
      <c r="O777" s="285"/>
      <c r="P777" s="285"/>
      <c r="Q777" s="285"/>
      <c r="R777" s="285"/>
      <c r="S777" s="285"/>
      <c r="T777" s="286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87" t="s">
        <v>236</v>
      </c>
      <c r="AU777" s="287" t="s">
        <v>89</v>
      </c>
      <c r="AV777" s="14" t="s">
        <v>89</v>
      </c>
      <c r="AW777" s="14" t="s">
        <v>4</v>
      </c>
      <c r="AX777" s="14" t="s">
        <v>87</v>
      </c>
      <c r="AY777" s="287" t="s">
        <v>211</v>
      </c>
    </row>
    <row r="778" spans="1:65" s="2" customFormat="1" ht="24.15" customHeight="1">
      <c r="A778" s="41"/>
      <c r="B778" s="42"/>
      <c r="C778" s="317" t="s">
        <v>1391</v>
      </c>
      <c r="D778" s="317" t="s">
        <v>589</v>
      </c>
      <c r="E778" s="318" t="s">
        <v>1392</v>
      </c>
      <c r="F778" s="319" t="s">
        <v>1393</v>
      </c>
      <c r="G778" s="320" t="s">
        <v>269</v>
      </c>
      <c r="H778" s="321">
        <v>365.775</v>
      </c>
      <c r="I778" s="322"/>
      <c r="J778" s="323">
        <f>ROUND(I778*H778,2)</f>
        <v>0</v>
      </c>
      <c r="K778" s="324"/>
      <c r="L778" s="325"/>
      <c r="M778" s="326" t="s">
        <v>1</v>
      </c>
      <c r="N778" s="327" t="s">
        <v>46</v>
      </c>
      <c r="O778" s="94"/>
      <c r="P778" s="263">
        <f>O778*H778</f>
        <v>0</v>
      </c>
      <c r="Q778" s="263">
        <v>0.0014</v>
      </c>
      <c r="R778" s="263">
        <f>Q778*H778</f>
        <v>0.512085</v>
      </c>
      <c r="S778" s="263">
        <v>0</v>
      </c>
      <c r="T778" s="264">
        <f>S778*H778</f>
        <v>0</v>
      </c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R778" s="265" t="s">
        <v>634</v>
      </c>
      <c r="AT778" s="265" t="s">
        <v>589</v>
      </c>
      <c r="AU778" s="265" t="s">
        <v>89</v>
      </c>
      <c r="AY778" s="18" t="s">
        <v>211</v>
      </c>
      <c r="BE778" s="155">
        <f>IF(N778="základní",J778,0)</f>
        <v>0</v>
      </c>
      <c r="BF778" s="155">
        <f>IF(N778="snížená",J778,0)</f>
        <v>0</v>
      </c>
      <c r="BG778" s="155">
        <f>IF(N778="zákl. přenesená",J778,0)</f>
        <v>0</v>
      </c>
      <c r="BH778" s="155">
        <f>IF(N778="sníž. přenesená",J778,0)</f>
        <v>0</v>
      </c>
      <c r="BI778" s="155">
        <f>IF(N778="nulová",J778,0)</f>
        <v>0</v>
      </c>
      <c r="BJ778" s="18" t="s">
        <v>87</v>
      </c>
      <c r="BK778" s="155">
        <f>ROUND(I778*H778,2)</f>
        <v>0</v>
      </c>
      <c r="BL778" s="18" t="s">
        <v>528</v>
      </c>
      <c r="BM778" s="265" t="s">
        <v>1394</v>
      </c>
    </row>
    <row r="779" spans="1:51" s="14" customFormat="1" ht="12">
      <c r="A779" s="14"/>
      <c r="B779" s="277"/>
      <c r="C779" s="278"/>
      <c r="D779" s="268" t="s">
        <v>236</v>
      </c>
      <c r="E779" s="278"/>
      <c r="F779" s="280" t="s">
        <v>1390</v>
      </c>
      <c r="G779" s="278"/>
      <c r="H779" s="281">
        <v>365.775</v>
      </c>
      <c r="I779" s="282"/>
      <c r="J779" s="278"/>
      <c r="K779" s="278"/>
      <c r="L779" s="283"/>
      <c r="M779" s="284"/>
      <c r="N779" s="285"/>
      <c r="O779" s="285"/>
      <c r="P779" s="285"/>
      <c r="Q779" s="285"/>
      <c r="R779" s="285"/>
      <c r="S779" s="285"/>
      <c r="T779" s="286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87" t="s">
        <v>236</v>
      </c>
      <c r="AU779" s="287" t="s">
        <v>89</v>
      </c>
      <c r="AV779" s="14" t="s">
        <v>89</v>
      </c>
      <c r="AW779" s="14" t="s">
        <v>4</v>
      </c>
      <c r="AX779" s="14" t="s">
        <v>87</v>
      </c>
      <c r="AY779" s="287" t="s">
        <v>211</v>
      </c>
    </row>
    <row r="780" spans="1:65" s="2" customFormat="1" ht="24.15" customHeight="1">
      <c r="A780" s="41"/>
      <c r="B780" s="42"/>
      <c r="C780" s="317" t="s">
        <v>1395</v>
      </c>
      <c r="D780" s="317" t="s">
        <v>589</v>
      </c>
      <c r="E780" s="318" t="s">
        <v>1396</v>
      </c>
      <c r="F780" s="319" t="s">
        <v>1397</v>
      </c>
      <c r="G780" s="320" t="s">
        <v>269</v>
      </c>
      <c r="H780" s="321">
        <v>365.775</v>
      </c>
      <c r="I780" s="322"/>
      <c r="J780" s="323">
        <f>ROUND(I780*H780,2)</f>
        <v>0</v>
      </c>
      <c r="K780" s="324"/>
      <c r="L780" s="325"/>
      <c r="M780" s="326" t="s">
        <v>1</v>
      </c>
      <c r="N780" s="327" t="s">
        <v>46</v>
      </c>
      <c r="O780" s="94"/>
      <c r="P780" s="263">
        <f>O780*H780</f>
        <v>0</v>
      </c>
      <c r="Q780" s="263">
        <v>0.0058</v>
      </c>
      <c r="R780" s="263">
        <f>Q780*H780</f>
        <v>2.121495</v>
      </c>
      <c r="S780" s="263">
        <v>0</v>
      </c>
      <c r="T780" s="264">
        <f>S780*H780</f>
        <v>0</v>
      </c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R780" s="265" t="s">
        <v>634</v>
      </c>
      <c r="AT780" s="265" t="s">
        <v>589</v>
      </c>
      <c r="AU780" s="265" t="s">
        <v>89</v>
      </c>
      <c r="AY780" s="18" t="s">
        <v>211</v>
      </c>
      <c r="BE780" s="155">
        <f>IF(N780="základní",J780,0)</f>
        <v>0</v>
      </c>
      <c r="BF780" s="155">
        <f>IF(N780="snížená",J780,0)</f>
        <v>0</v>
      </c>
      <c r="BG780" s="155">
        <f>IF(N780="zákl. přenesená",J780,0)</f>
        <v>0</v>
      </c>
      <c r="BH780" s="155">
        <f>IF(N780="sníž. přenesená",J780,0)</f>
        <v>0</v>
      </c>
      <c r="BI780" s="155">
        <f>IF(N780="nulová",J780,0)</f>
        <v>0</v>
      </c>
      <c r="BJ780" s="18" t="s">
        <v>87</v>
      </c>
      <c r="BK780" s="155">
        <f>ROUND(I780*H780,2)</f>
        <v>0</v>
      </c>
      <c r="BL780" s="18" t="s">
        <v>528</v>
      </c>
      <c r="BM780" s="265" t="s">
        <v>1398</v>
      </c>
    </row>
    <row r="781" spans="1:51" s="14" customFormat="1" ht="12">
      <c r="A781" s="14"/>
      <c r="B781" s="277"/>
      <c r="C781" s="278"/>
      <c r="D781" s="268" t="s">
        <v>236</v>
      </c>
      <c r="E781" s="278"/>
      <c r="F781" s="280" t="s">
        <v>1390</v>
      </c>
      <c r="G781" s="278"/>
      <c r="H781" s="281">
        <v>365.775</v>
      </c>
      <c r="I781" s="282"/>
      <c r="J781" s="278"/>
      <c r="K781" s="278"/>
      <c r="L781" s="283"/>
      <c r="M781" s="284"/>
      <c r="N781" s="285"/>
      <c r="O781" s="285"/>
      <c r="P781" s="285"/>
      <c r="Q781" s="285"/>
      <c r="R781" s="285"/>
      <c r="S781" s="285"/>
      <c r="T781" s="286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87" t="s">
        <v>236</v>
      </c>
      <c r="AU781" s="287" t="s">
        <v>89</v>
      </c>
      <c r="AV781" s="14" t="s">
        <v>89</v>
      </c>
      <c r="AW781" s="14" t="s">
        <v>4</v>
      </c>
      <c r="AX781" s="14" t="s">
        <v>87</v>
      </c>
      <c r="AY781" s="287" t="s">
        <v>211</v>
      </c>
    </row>
    <row r="782" spans="1:65" s="2" customFormat="1" ht="33" customHeight="1">
      <c r="A782" s="41"/>
      <c r="B782" s="42"/>
      <c r="C782" s="317" t="s">
        <v>1399</v>
      </c>
      <c r="D782" s="317" t="s">
        <v>589</v>
      </c>
      <c r="E782" s="318" t="s">
        <v>1400</v>
      </c>
      <c r="F782" s="319" t="s">
        <v>1401</v>
      </c>
      <c r="G782" s="320" t="s">
        <v>269</v>
      </c>
      <c r="H782" s="321">
        <v>365.775</v>
      </c>
      <c r="I782" s="322"/>
      <c r="J782" s="323">
        <f>ROUND(I782*H782,2)</f>
        <v>0</v>
      </c>
      <c r="K782" s="324"/>
      <c r="L782" s="325"/>
      <c r="M782" s="326" t="s">
        <v>1</v>
      </c>
      <c r="N782" s="327" t="s">
        <v>46</v>
      </c>
      <c r="O782" s="94"/>
      <c r="P782" s="263">
        <f>O782*H782</f>
        <v>0</v>
      </c>
      <c r="Q782" s="263">
        <v>0.0012</v>
      </c>
      <c r="R782" s="263">
        <f>Q782*H782</f>
        <v>0.43892999999999993</v>
      </c>
      <c r="S782" s="263">
        <v>0</v>
      </c>
      <c r="T782" s="264">
        <f>S782*H782</f>
        <v>0</v>
      </c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R782" s="265" t="s">
        <v>634</v>
      </c>
      <c r="AT782" s="265" t="s">
        <v>589</v>
      </c>
      <c r="AU782" s="265" t="s">
        <v>89</v>
      </c>
      <c r="AY782" s="18" t="s">
        <v>211</v>
      </c>
      <c r="BE782" s="155">
        <f>IF(N782="základní",J782,0)</f>
        <v>0</v>
      </c>
      <c r="BF782" s="155">
        <f>IF(N782="snížená",J782,0)</f>
        <v>0</v>
      </c>
      <c r="BG782" s="155">
        <f>IF(N782="zákl. přenesená",J782,0)</f>
        <v>0</v>
      </c>
      <c r="BH782" s="155">
        <f>IF(N782="sníž. přenesená",J782,0)</f>
        <v>0</v>
      </c>
      <c r="BI782" s="155">
        <f>IF(N782="nulová",J782,0)</f>
        <v>0</v>
      </c>
      <c r="BJ782" s="18" t="s">
        <v>87</v>
      </c>
      <c r="BK782" s="155">
        <f>ROUND(I782*H782,2)</f>
        <v>0</v>
      </c>
      <c r="BL782" s="18" t="s">
        <v>528</v>
      </c>
      <c r="BM782" s="265" t="s">
        <v>1402</v>
      </c>
    </row>
    <row r="783" spans="1:51" s="14" customFormat="1" ht="12">
      <c r="A783" s="14"/>
      <c r="B783" s="277"/>
      <c r="C783" s="278"/>
      <c r="D783" s="268" t="s">
        <v>236</v>
      </c>
      <c r="E783" s="278"/>
      <c r="F783" s="280" t="s">
        <v>1390</v>
      </c>
      <c r="G783" s="278"/>
      <c r="H783" s="281">
        <v>365.775</v>
      </c>
      <c r="I783" s="282"/>
      <c r="J783" s="278"/>
      <c r="K783" s="278"/>
      <c r="L783" s="283"/>
      <c r="M783" s="284"/>
      <c r="N783" s="285"/>
      <c r="O783" s="285"/>
      <c r="P783" s="285"/>
      <c r="Q783" s="285"/>
      <c r="R783" s="285"/>
      <c r="S783" s="285"/>
      <c r="T783" s="286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87" t="s">
        <v>236</v>
      </c>
      <c r="AU783" s="287" t="s">
        <v>89</v>
      </c>
      <c r="AV783" s="14" t="s">
        <v>89</v>
      </c>
      <c r="AW783" s="14" t="s">
        <v>4</v>
      </c>
      <c r="AX783" s="14" t="s">
        <v>87</v>
      </c>
      <c r="AY783" s="287" t="s">
        <v>211</v>
      </c>
    </row>
    <row r="784" spans="1:65" s="2" customFormat="1" ht="24.15" customHeight="1">
      <c r="A784" s="41"/>
      <c r="B784" s="42"/>
      <c r="C784" s="253" t="s">
        <v>1403</v>
      </c>
      <c r="D784" s="253" t="s">
        <v>214</v>
      </c>
      <c r="E784" s="254" t="s">
        <v>1404</v>
      </c>
      <c r="F784" s="255" t="s">
        <v>1405</v>
      </c>
      <c r="G784" s="256" t="s">
        <v>507</v>
      </c>
      <c r="H784" s="257">
        <v>11.077</v>
      </c>
      <c r="I784" s="258"/>
      <c r="J784" s="259">
        <f>ROUND(I784*H784,2)</f>
        <v>0</v>
      </c>
      <c r="K784" s="260"/>
      <c r="L784" s="44"/>
      <c r="M784" s="261" t="s">
        <v>1</v>
      </c>
      <c r="N784" s="262" t="s">
        <v>46</v>
      </c>
      <c r="O784" s="94"/>
      <c r="P784" s="263">
        <f>O784*H784</f>
        <v>0</v>
      </c>
      <c r="Q784" s="263">
        <v>0</v>
      </c>
      <c r="R784" s="263">
        <f>Q784*H784</f>
        <v>0</v>
      </c>
      <c r="S784" s="263">
        <v>0</v>
      </c>
      <c r="T784" s="264">
        <f>S784*H784</f>
        <v>0</v>
      </c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R784" s="265" t="s">
        <v>528</v>
      </c>
      <c r="AT784" s="265" t="s">
        <v>214</v>
      </c>
      <c r="AU784" s="265" t="s">
        <v>89</v>
      </c>
      <c r="AY784" s="18" t="s">
        <v>211</v>
      </c>
      <c r="BE784" s="155">
        <f>IF(N784="základní",J784,0)</f>
        <v>0</v>
      </c>
      <c r="BF784" s="155">
        <f>IF(N784="snížená",J784,0)</f>
        <v>0</v>
      </c>
      <c r="BG784" s="155">
        <f>IF(N784="zákl. přenesená",J784,0)</f>
        <v>0</v>
      </c>
      <c r="BH784" s="155">
        <f>IF(N784="sníž. přenesená",J784,0)</f>
        <v>0</v>
      </c>
      <c r="BI784" s="155">
        <f>IF(N784="nulová",J784,0)</f>
        <v>0</v>
      </c>
      <c r="BJ784" s="18" t="s">
        <v>87</v>
      </c>
      <c r="BK784" s="155">
        <f>ROUND(I784*H784,2)</f>
        <v>0</v>
      </c>
      <c r="BL784" s="18" t="s">
        <v>528</v>
      </c>
      <c r="BM784" s="265" t="s">
        <v>1406</v>
      </c>
    </row>
    <row r="785" spans="1:65" s="2" customFormat="1" ht="24.15" customHeight="1">
      <c r="A785" s="41"/>
      <c r="B785" s="42"/>
      <c r="C785" s="253" t="s">
        <v>1407</v>
      </c>
      <c r="D785" s="253" t="s">
        <v>214</v>
      </c>
      <c r="E785" s="254" t="s">
        <v>1408</v>
      </c>
      <c r="F785" s="255" t="s">
        <v>1409</v>
      </c>
      <c r="G785" s="256" t="s">
        <v>507</v>
      </c>
      <c r="H785" s="257">
        <v>33.231</v>
      </c>
      <c r="I785" s="258"/>
      <c r="J785" s="259">
        <f>ROUND(I785*H785,2)</f>
        <v>0</v>
      </c>
      <c r="K785" s="260"/>
      <c r="L785" s="44"/>
      <c r="M785" s="261" t="s">
        <v>1</v>
      </c>
      <c r="N785" s="262" t="s">
        <v>46</v>
      </c>
      <c r="O785" s="94"/>
      <c r="P785" s="263">
        <f>O785*H785</f>
        <v>0</v>
      </c>
      <c r="Q785" s="263">
        <v>0</v>
      </c>
      <c r="R785" s="263">
        <f>Q785*H785</f>
        <v>0</v>
      </c>
      <c r="S785" s="263">
        <v>0</v>
      </c>
      <c r="T785" s="264">
        <f>S785*H785</f>
        <v>0</v>
      </c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R785" s="265" t="s">
        <v>528</v>
      </c>
      <c r="AT785" s="265" t="s">
        <v>214</v>
      </c>
      <c r="AU785" s="265" t="s">
        <v>89</v>
      </c>
      <c r="AY785" s="18" t="s">
        <v>211</v>
      </c>
      <c r="BE785" s="155">
        <f>IF(N785="základní",J785,0)</f>
        <v>0</v>
      </c>
      <c r="BF785" s="155">
        <f>IF(N785="snížená",J785,0)</f>
        <v>0</v>
      </c>
      <c r="BG785" s="155">
        <f>IF(N785="zákl. přenesená",J785,0)</f>
        <v>0</v>
      </c>
      <c r="BH785" s="155">
        <f>IF(N785="sníž. přenesená",J785,0)</f>
        <v>0</v>
      </c>
      <c r="BI785" s="155">
        <f>IF(N785="nulová",J785,0)</f>
        <v>0</v>
      </c>
      <c r="BJ785" s="18" t="s">
        <v>87</v>
      </c>
      <c r="BK785" s="155">
        <f>ROUND(I785*H785,2)</f>
        <v>0</v>
      </c>
      <c r="BL785" s="18" t="s">
        <v>528</v>
      </c>
      <c r="BM785" s="265" t="s">
        <v>1410</v>
      </c>
    </row>
    <row r="786" spans="1:51" s="14" customFormat="1" ht="12">
      <c r="A786" s="14"/>
      <c r="B786" s="277"/>
      <c r="C786" s="278"/>
      <c r="D786" s="268" t="s">
        <v>236</v>
      </c>
      <c r="E786" s="278"/>
      <c r="F786" s="280" t="s">
        <v>1411</v>
      </c>
      <c r="G786" s="278"/>
      <c r="H786" s="281">
        <v>33.231</v>
      </c>
      <c r="I786" s="282"/>
      <c r="J786" s="278"/>
      <c r="K786" s="278"/>
      <c r="L786" s="283"/>
      <c r="M786" s="284"/>
      <c r="N786" s="285"/>
      <c r="O786" s="285"/>
      <c r="P786" s="285"/>
      <c r="Q786" s="285"/>
      <c r="R786" s="285"/>
      <c r="S786" s="285"/>
      <c r="T786" s="286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87" t="s">
        <v>236</v>
      </c>
      <c r="AU786" s="287" t="s">
        <v>89</v>
      </c>
      <c r="AV786" s="14" t="s">
        <v>89</v>
      </c>
      <c r="AW786" s="14" t="s">
        <v>4</v>
      </c>
      <c r="AX786" s="14" t="s">
        <v>87</v>
      </c>
      <c r="AY786" s="287" t="s">
        <v>211</v>
      </c>
    </row>
    <row r="787" spans="1:63" s="12" customFormat="1" ht="22.8" customHeight="1">
      <c r="A787" s="12"/>
      <c r="B787" s="237"/>
      <c r="C787" s="238"/>
      <c r="D787" s="239" t="s">
        <v>80</v>
      </c>
      <c r="E787" s="251" t="s">
        <v>1412</v>
      </c>
      <c r="F787" s="251" t="s">
        <v>1413</v>
      </c>
      <c r="G787" s="238"/>
      <c r="H787" s="238"/>
      <c r="I787" s="241"/>
      <c r="J787" s="252">
        <f>BK787</f>
        <v>0</v>
      </c>
      <c r="K787" s="238"/>
      <c r="L787" s="243"/>
      <c r="M787" s="244"/>
      <c r="N787" s="245"/>
      <c r="O787" s="245"/>
      <c r="P787" s="246">
        <f>SUM(P788:P790)</f>
        <v>0</v>
      </c>
      <c r="Q787" s="245"/>
      <c r="R787" s="246">
        <f>SUM(R788:R790)</f>
        <v>0.00424</v>
      </c>
      <c r="S787" s="245"/>
      <c r="T787" s="247">
        <f>SUM(T788:T790)</f>
        <v>0</v>
      </c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R787" s="248" t="s">
        <v>89</v>
      </c>
      <c r="AT787" s="249" t="s">
        <v>80</v>
      </c>
      <c r="AU787" s="249" t="s">
        <v>87</v>
      </c>
      <c r="AY787" s="248" t="s">
        <v>211</v>
      </c>
      <c r="BK787" s="250">
        <f>SUM(BK788:BK790)</f>
        <v>0</v>
      </c>
    </row>
    <row r="788" spans="1:65" s="2" customFormat="1" ht="24.15" customHeight="1">
      <c r="A788" s="41"/>
      <c r="B788" s="42"/>
      <c r="C788" s="253" t="s">
        <v>1414</v>
      </c>
      <c r="D788" s="253" t="s">
        <v>214</v>
      </c>
      <c r="E788" s="254" t="s">
        <v>1415</v>
      </c>
      <c r="F788" s="255" t="s">
        <v>1416</v>
      </c>
      <c r="G788" s="256" t="s">
        <v>702</v>
      </c>
      <c r="H788" s="257">
        <v>2</v>
      </c>
      <c r="I788" s="258"/>
      <c r="J788" s="259">
        <f>ROUND(I788*H788,2)</f>
        <v>0</v>
      </c>
      <c r="K788" s="260"/>
      <c r="L788" s="44"/>
      <c r="M788" s="261" t="s">
        <v>1</v>
      </c>
      <c r="N788" s="262" t="s">
        <v>46</v>
      </c>
      <c r="O788" s="94"/>
      <c r="P788" s="263">
        <f>O788*H788</f>
        <v>0</v>
      </c>
      <c r="Q788" s="263">
        <v>0.00212</v>
      </c>
      <c r="R788" s="263">
        <f>Q788*H788</f>
        <v>0.00424</v>
      </c>
      <c r="S788" s="263">
        <v>0</v>
      </c>
      <c r="T788" s="264">
        <f>S788*H788</f>
        <v>0</v>
      </c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R788" s="265" t="s">
        <v>528</v>
      </c>
      <c r="AT788" s="265" t="s">
        <v>214</v>
      </c>
      <c r="AU788" s="265" t="s">
        <v>89</v>
      </c>
      <c r="AY788" s="18" t="s">
        <v>211</v>
      </c>
      <c r="BE788" s="155">
        <f>IF(N788="základní",J788,0)</f>
        <v>0</v>
      </c>
      <c r="BF788" s="155">
        <f>IF(N788="snížená",J788,0)</f>
        <v>0</v>
      </c>
      <c r="BG788" s="155">
        <f>IF(N788="zákl. přenesená",J788,0)</f>
        <v>0</v>
      </c>
      <c r="BH788" s="155">
        <f>IF(N788="sníž. přenesená",J788,0)</f>
        <v>0</v>
      </c>
      <c r="BI788" s="155">
        <f>IF(N788="nulová",J788,0)</f>
        <v>0</v>
      </c>
      <c r="BJ788" s="18" t="s">
        <v>87</v>
      </c>
      <c r="BK788" s="155">
        <f>ROUND(I788*H788,2)</f>
        <v>0</v>
      </c>
      <c r="BL788" s="18" t="s">
        <v>528</v>
      </c>
      <c r="BM788" s="265" t="s">
        <v>1417</v>
      </c>
    </row>
    <row r="789" spans="1:65" s="2" customFormat="1" ht="24.15" customHeight="1">
      <c r="A789" s="41"/>
      <c r="B789" s="42"/>
      <c r="C789" s="253" t="s">
        <v>1418</v>
      </c>
      <c r="D789" s="253" t="s">
        <v>214</v>
      </c>
      <c r="E789" s="254" t="s">
        <v>1419</v>
      </c>
      <c r="F789" s="255" t="s">
        <v>1420</v>
      </c>
      <c r="G789" s="256" t="s">
        <v>507</v>
      </c>
      <c r="H789" s="257">
        <v>0.4</v>
      </c>
      <c r="I789" s="258"/>
      <c r="J789" s="259">
        <f>ROUND(I789*H789,2)</f>
        <v>0</v>
      </c>
      <c r="K789" s="260"/>
      <c r="L789" s="44"/>
      <c r="M789" s="261" t="s">
        <v>1</v>
      </c>
      <c r="N789" s="262" t="s">
        <v>46</v>
      </c>
      <c r="O789" s="94"/>
      <c r="P789" s="263">
        <f>O789*H789</f>
        <v>0</v>
      </c>
      <c r="Q789" s="263">
        <v>0</v>
      </c>
      <c r="R789" s="263">
        <f>Q789*H789</f>
        <v>0</v>
      </c>
      <c r="S789" s="263">
        <v>0</v>
      </c>
      <c r="T789" s="264">
        <f>S789*H789</f>
        <v>0</v>
      </c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R789" s="265" t="s">
        <v>528</v>
      </c>
      <c r="AT789" s="265" t="s">
        <v>214</v>
      </c>
      <c r="AU789" s="265" t="s">
        <v>89</v>
      </c>
      <c r="AY789" s="18" t="s">
        <v>211</v>
      </c>
      <c r="BE789" s="155">
        <f>IF(N789="základní",J789,0)</f>
        <v>0</v>
      </c>
      <c r="BF789" s="155">
        <f>IF(N789="snížená",J789,0)</f>
        <v>0</v>
      </c>
      <c r="BG789" s="155">
        <f>IF(N789="zákl. přenesená",J789,0)</f>
        <v>0</v>
      </c>
      <c r="BH789" s="155">
        <f>IF(N789="sníž. přenesená",J789,0)</f>
        <v>0</v>
      </c>
      <c r="BI789" s="155">
        <f>IF(N789="nulová",J789,0)</f>
        <v>0</v>
      </c>
      <c r="BJ789" s="18" t="s">
        <v>87</v>
      </c>
      <c r="BK789" s="155">
        <f>ROUND(I789*H789,2)</f>
        <v>0</v>
      </c>
      <c r="BL789" s="18" t="s">
        <v>528</v>
      </c>
      <c r="BM789" s="265" t="s">
        <v>1421</v>
      </c>
    </row>
    <row r="790" spans="1:51" s="14" customFormat="1" ht="12">
      <c r="A790" s="14"/>
      <c r="B790" s="277"/>
      <c r="C790" s="278"/>
      <c r="D790" s="268" t="s">
        <v>236</v>
      </c>
      <c r="E790" s="278"/>
      <c r="F790" s="280" t="s">
        <v>1422</v>
      </c>
      <c r="G790" s="278"/>
      <c r="H790" s="281">
        <v>0.4</v>
      </c>
      <c r="I790" s="282"/>
      <c r="J790" s="278"/>
      <c r="K790" s="278"/>
      <c r="L790" s="283"/>
      <c r="M790" s="284"/>
      <c r="N790" s="285"/>
      <c r="O790" s="285"/>
      <c r="P790" s="285"/>
      <c r="Q790" s="285"/>
      <c r="R790" s="285"/>
      <c r="S790" s="285"/>
      <c r="T790" s="286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87" t="s">
        <v>236</v>
      </c>
      <c r="AU790" s="287" t="s">
        <v>89</v>
      </c>
      <c r="AV790" s="14" t="s">
        <v>89</v>
      </c>
      <c r="AW790" s="14" t="s">
        <v>4</v>
      </c>
      <c r="AX790" s="14" t="s">
        <v>87</v>
      </c>
      <c r="AY790" s="287" t="s">
        <v>211</v>
      </c>
    </row>
    <row r="791" spans="1:63" s="12" customFormat="1" ht="22.8" customHeight="1">
      <c r="A791" s="12"/>
      <c r="B791" s="237"/>
      <c r="C791" s="238"/>
      <c r="D791" s="239" t="s">
        <v>80</v>
      </c>
      <c r="E791" s="251" t="s">
        <v>1423</v>
      </c>
      <c r="F791" s="251" t="s">
        <v>1424</v>
      </c>
      <c r="G791" s="238"/>
      <c r="H791" s="238"/>
      <c r="I791" s="241"/>
      <c r="J791" s="252">
        <f>BK791</f>
        <v>0</v>
      </c>
      <c r="K791" s="238"/>
      <c r="L791" s="243"/>
      <c r="M791" s="244"/>
      <c r="N791" s="245"/>
      <c r="O791" s="245"/>
      <c r="P791" s="246">
        <f>SUM(P792:P795)</f>
        <v>0</v>
      </c>
      <c r="Q791" s="245"/>
      <c r="R791" s="246">
        <f>SUM(R792:R795)</f>
        <v>0.0124</v>
      </c>
      <c r="S791" s="245"/>
      <c r="T791" s="247">
        <f>SUM(T792:T795)</f>
        <v>0</v>
      </c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R791" s="248" t="s">
        <v>89</v>
      </c>
      <c r="AT791" s="249" t="s">
        <v>80</v>
      </c>
      <c r="AU791" s="249" t="s">
        <v>87</v>
      </c>
      <c r="AY791" s="248" t="s">
        <v>211</v>
      </c>
      <c r="BK791" s="250">
        <f>SUM(BK792:BK795)</f>
        <v>0</v>
      </c>
    </row>
    <row r="792" spans="1:65" s="2" customFormat="1" ht="33" customHeight="1">
      <c r="A792" s="41"/>
      <c r="B792" s="42"/>
      <c r="C792" s="253" t="s">
        <v>1425</v>
      </c>
      <c r="D792" s="253" t="s">
        <v>214</v>
      </c>
      <c r="E792" s="254" t="s">
        <v>1426</v>
      </c>
      <c r="F792" s="255" t="s">
        <v>1427</v>
      </c>
      <c r="G792" s="256" t="s">
        <v>702</v>
      </c>
      <c r="H792" s="257">
        <v>20</v>
      </c>
      <c r="I792" s="258"/>
      <c r="J792" s="259">
        <f>ROUND(I792*H792,2)</f>
        <v>0</v>
      </c>
      <c r="K792" s="260"/>
      <c r="L792" s="44"/>
      <c r="M792" s="261" t="s">
        <v>1</v>
      </c>
      <c r="N792" s="262" t="s">
        <v>46</v>
      </c>
      <c r="O792" s="94"/>
      <c r="P792" s="263">
        <f>O792*H792</f>
        <v>0</v>
      </c>
      <c r="Q792" s="263">
        <v>0.00062</v>
      </c>
      <c r="R792" s="263">
        <f>Q792*H792</f>
        <v>0.0124</v>
      </c>
      <c r="S792" s="263">
        <v>0</v>
      </c>
      <c r="T792" s="264">
        <f>S792*H792</f>
        <v>0</v>
      </c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R792" s="265" t="s">
        <v>528</v>
      </c>
      <c r="AT792" s="265" t="s">
        <v>214</v>
      </c>
      <c r="AU792" s="265" t="s">
        <v>89</v>
      </c>
      <c r="AY792" s="18" t="s">
        <v>211</v>
      </c>
      <c r="BE792" s="155">
        <f>IF(N792="základní",J792,0)</f>
        <v>0</v>
      </c>
      <c r="BF792" s="155">
        <f>IF(N792="snížená",J792,0)</f>
        <v>0</v>
      </c>
      <c r="BG792" s="155">
        <f>IF(N792="zákl. přenesená",J792,0)</f>
        <v>0</v>
      </c>
      <c r="BH792" s="155">
        <f>IF(N792="sníž. přenesená",J792,0)</f>
        <v>0</v>
      </c>
      <c r="BI792" s="155">
        <f>IF(N792="nulová",J792,0)</f>
        <v>0</v>
      </c>
      <c r="BJ792" s="18" t="s">
        <v>87</v>
      </c>
      <c r="BK792" s="155">
        <f>ROUND(I792*H792,2)</f>
        <v>0</v>
      </c>
      <c r="BL792" s="18" t="s">
        <v>528</v>
      </c>
      <c r="BM792" s="265" t="s">
        <v>1428</v>
      </c>
    </row>
    <row r="793" spans="1:51" s="13" customFormat="1" ht="12">
      <c r="A793" s="13"/>
      <c r="B793" s="266"/>
      <c r="C793" s="267"/>
      <c r="D793" s="268" t="s">
        <v>236</v>
      </c>
      <c r="E793" s="269" t="s">
        <v>1</v>
      </c>
      <c r="F793" s="270" t="s">
        <v>1429</v>
      </c>
      <c r="G793" s="267"/>
      <c r="H793" s="269" t="s">
        <v>1</v>
      </c>
      <c r="I793" s="271"/>
      <c r="J793" s="267"/>
      <c r="K793" s="267"/>
      <c r="L793" s="272"/>
      <c r="M793" s="273"/>
      <c r="N793" s="274"/>
      <c r="O793" s="274"/>
      <c r="P793" s="274"/>
      <c r="Q793" s="274"/>
      <c r="R793" s="274"/>
      <c r="S793" s="274"/>
      <c r="T793" s="275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76" t="s">
        <v>236</v>
      </c>
      <c r="AU793" s="276" t="s">
        <v>89</v>
      </c>
      <c r="AV793" s="13" t="s">
        <v>87</v>
      </c>
      <c r="AW793" s="13" t="s">
        <v>34</v>
      </c>
      <c r="AX793" s="13" t="s">
        <v>81</v>
      </c>
      <c r="AY793" s="276" t="s">
        <v>211</v>
      </c>
    </row>
    <row r="794" spans="1:51" s="13" customFormat="1" ht="12">
      <c r="A794" s="13"/>
      <c r="B794" s="266"/>
      <c r="C794" s="267"/>
      <c r="D794" s="268" t="s">
        <v>236</v>
      </c>
      <c r="E794" s="269" t="s">
        <v>1</v>
      </c>
      <c r="F794" s="270" t="s">
        <v>1430</v>
      </c>
      <c r="G794" s="267"/>
      <c r="H794" s="269" t="s">
        <v>1</v>
      </c>
      <c r="I794" s="271"/>
      <c r="J794" s="267"/>
      <c r="K794" s="267"/>
      <c r="L794" s="272"/>
      <c r="M794" s="273"/>
      <c r="N794" s="274"/>
      <c r="O794" s="274"/>
      <c r="P794" s="274"/>
      <c r="Q794" s="274"/>
      <c r="R794" s="274"/>
      <c r="S794" s="274"/>
      <c r="T794" s="275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76" t="s">
        <v>236</v>
      </c>
      <c r="AU794" s="276" t="s">
        <v>89</v>
      </c>
      <c r="AV794" s="13" t="s">
        <v>87</v>
      </c>
      <c r="AW794" s="13" t="s">
        <v>34</v>
      </c>
      <c r="AX794" s="13" t="s">
        <v>81</v>
      </c>
      <c r="AY794" s="276" t="s">
        <v>211</v>
      </c>
    </row>
    <row r="795" spans="1:51" s="14" customFormat="1" ht="12">
      <c r="A795" s="14"/>
      <c r="B795" s="277"/>
      <c r="C795" s="278"/>
      <c r="D795" s="268" t="s">
        <v>236</v>
      </c>
      <c r="E795" s="279" t="s">
        <v>1</v>
      </c>
      <c r="F795" s="280" t="s">
        <v>553</v>
      </c>
      <c r="G795" s="278"/>
      <c r="H795" s="281">
        <v>20</v>
      </c>
      <c r="I795" s="282"/>
      <c r="J795" s="278"/>
      <c r="K795" s="278"/>
      <c r="L795" s="283"/>
      <c r="M795" s="284"/>
      <c r="N795" s="285"/>
      <c r="O795" s="285"/>
      <c r="P795" s="285"/>
      <c r="Q795" s="285"/>
      <c r="R795" s="285"/>
      <c r="S795" s="285"/>
      <c r="T795" s="286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87" t="s">
        <v>236</v>
      </c>
      <c r="AU795" s="287" t="s">
        <v>89</v>
      </c>
      <c r="AV795" s="14" t="s">
        <v>89</v>
      </c>
      <c r="AW795" s="14" t="s">
        <v>34</v>
      </c>
      <c r="AX795" s="14" t="s">
        <v>87</v>
      </c>
      <c r="AY795" s="287" t="s">
        <v>211</v>
      </c>
    </row>
    <row r="796" spans="1:63" s="12" customFormat="1" ht="22.8" customHeight="1">
      <c r="A796" s="12"/>
      <c r="B796" s="237"/>
      <c r="C796" s="238"/>
      <c r="D796" s="239" t="s">
        <v>80</v>
      </c>
      <c r="E796" s="251" t="s">
        <v>1431</v>
      </c>
      <c r="F796" s="251" t="s">
        <v>1432</v>
      </c>
      <c r="G796" s="238"/>
      <c r="H796" s="238"/>
      <c r="I796" s="241"/>
      <c r="J796" s="252">
        <f>BK796</f>
        <v>0</v>
      </c>
      <c r="K796" s="238"/>
      <c r="L796" s="243"/>
      <c r="M796" s="244"/>
      <c r="N796" s="245"/>
      <c r="O796" s="245"/>
      <c r="P796" s="246">
        <f>SUM(P797:P800)</f>
        <v>0</v>
      </c>
      <c r="Q796" s="245"/>
      <c r="R796" s="246">
        <f>SUM(R797:R800)</f>
        <v>0</v>
      </c>
      <c r="S796" s="245"/>
      <c r="T796" s="247">
        <f>SUM(T797:T800)</f>
        <v>0</v>
      </c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R796" s="248" t="s">
        <v>89</v>
      </c>
      <c r="AT796" s="249" t="s">
        <v>80</v>
      </c>
      <c r="AU796" s="249" t="s">
        <v>87</v>
      </c>
      <c r="AY796" s="248" t="s">
        <v>211</v>
      </c>
      <c r="BK796" s="250">
        <f>SUM(BK797:BK800)</f>
        <v>0</v>
      </c>
    </row>
    <row r="797" spans="1:65" s="2" customFormat="1" ht="16.5" customHeight="1">
      <c r="A797" s="41"/>
      <c r="B797" s="42"/>
      <c r="C797" s="253" t="s">
        <v>1433</v>
      </c>
      <c r="D797" s="253" t="s">
        <v>214</v>
      </c>
      <c r="E797" s="254" t="s">
        <v>1434</v>
      </c>
      <c r="F797" s="255" t="s">
        <v>1435</v>
      </c>
      <c r="G797" s="256" t="s">
        <v>702</v>
      </c>
      <c r="H797" s="257">
        <v>20</v>
      </c>
      <c r="I797" s="258"/>
      <c r="J797" s="259">
        <f>ROUND(I797*H797,2)</f>
        <v>0</v>
      </c>
      <c r="K797" s="260"/>
      <c r="L797" s="44"/>
      <c r="M797" s="261" t="s">
        <v>1</v>
      </c>
      <c r="N797" s="262" t="s">
        <v>46</v>
      </c>
      <c r="O797" s="94"/>
      <c r="P797" s="263">
        <f>O797*H797</f>
        <v>0</v>
      </c>
      <c r="Q797" s="263">
        <v>0</v>
      </c>
      <c r="R797" s="263">
        <f>Q797*H797</f>
        <v>0</v>
      </c>
      <c r="S797" s="263">
        <v>0</v>
      </c>
      <c r="T797" s="264">
        <f>S797*H797</f>
        <v>0</v>
      </c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R797" s="265" t="s">
        <v>528</v>
      </c>
      <c r="AT797" s="265" t="s">
        <v>214</v>
      </c>
      <c r="AU797" s="265" t="s">
        <v>89</v>
      </c>
      <c r="AY797" s="18" t="s">
        <v>211</v>
      </c>
      <c r="BE797" s="155">
        <f>IF(N797="základní",J797,0)</f>
        <v>0</v>
      </c>
      <c r="BF797" s="155">
        <f>IF(N797="snížená",J797,0)</f>
        <v>0</v>
      </c>
      <c r="BG797" s="155">
        <f>IF(N797="zákl. přenesená",J797,0)</f>
        <v>0</v>
      </c>
      <c r="BH797" s="155">
        <f>IF(N797="sníž. přenesená",J797,0)</f>
        <v>0</v>
      </c>
      <c r="BI797" s="155">
        <f>IF(N797="nulová",J797,0)</f>
        <v>0</v>
      </c>
      <c r="BJ797" s="18" t="s">
        <v>87</v>
      </c>
      <c r="BK797" s="155">
        <f>ROUND(I797*H797,2)</f>
        <v>0</v>
      </c>
      <c r="BL797" s="18" t="s">
        <v>528</v>
      </c>
      <c r="BM797" s="265" t="s">
        <v>1436</v>
      </c>
    </row>
    <row r="798" spans="1:51" s="13" customFormat="1" ht="12">
      <c r="A798" s="13"/>
      <c r="B798" s="266"/>
      <c r="C798" s="267"/>
      <c r="D798" s="268" t="s">
        <v>236</v>
      </c>
      <c r="E798" s="269" t="s">
        <v>1</v>
      </c>
      <c r="F798" s="270" t="s">
        <v>1429</v>
      </c>
      <c r="G798" s="267"/>
      <c r="H798" s="269" t="s">
        <v>1</v>
      </c>
      <c r="I798" s="271"/>
      <c r="J798" s="267"/>
      <c r="K798" s="267"/>
      <c r="L798" s="272"/>
      <c r="M798" s="273"/>
      <c r="N798" s="274"/>
      <c r="O798" s="274"/>
      <c r="P798" s="274"/>
      <c r="Q798" s="274"/>
      <c r="R798" s="274"/>
      <c r="S798" s="274"/>
      <c r="T798" s="275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76" t="s">
        <v>236</v>
      </c>
      <c r="AU798" s="276" t="s">
        <v>89</v>
      </c>
      <c r="AV798" s="13" t="s">
        <v>87</v>
      </c>
      <c r="AW798" s="13" t="s">
        <v>34</v>
      </c>
      <c r="AX798" s="13" t="s">
        <v>81</v>
      </c>
      <c r="AY798" s="276" t="s">
        <v>211</v>
      </c>
    </row>
    <row r="799" spans="1:51" s="13" customFormat="1" ht="12">
      <c r="A799" s="13"/>
      <c r="B799" s="266"/>
      <c r="C799" s="267"/>
      <c r="D799" s="268" t="s">
        <v>236</v>
      </c>
      <c r="E799" s="269" t="s">
        <v>1</v>
      </c>
      <c r="F799" s="270" t="s">
        <v>1437</v>
      </c>
      <c r="G799" s="267"/>
      <c r="H799" s="269" t="s">
        <v>1</v>
      </c>
      <c r="I799" s="271"/>
      <c r="J799" s="267"/>
      <c r="K799" s="267"/>
      <c r="L799" s="272"/>
      <c r="M799" s="273"/>
      <c r="N799" s="274"/>
      <c r="O799" s="274"/>
      <c r="P799" s="274"/>
      <c r="Q799" s="274"/>
      <c r="R799" s="274"/>
      <c r="S799" s="274"/>
      <c r="T799" s="275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76" t="s">
        <v>236</v>
      </c>
      <c r="AU799" s="276" t="s">
        <v>89</v>
      </c>
      <c r="AV799" s="13" t="s">
        <v>87</v>
      </c>
      <c r="AW799" s="13" t="s">
        <v>34</v>
      </c>
      <c r="AX799" s="13" t="s">
        <v>81</v>
      </c>
      <c r="AY799" s="276" t="s">
        <v>211</v>
      </c>
    </row>
    <row r="800" spans="1:51" s="14" customFormat="1" ht="12">
      <c r="A800" s="14"/>
      <c r="B800" s="277"/>
      <c r="C800" s="278"/>
      <c r="D800" s="268" t="s">
        <v>236</v>
      </c>
      <c r="E800" s="279" t="s">
        <v>1</v>
      </c>
      <c r="F800" s="280" t="s">
        <v>553</v>
      </c>
      <c r="G800" s="278"/>
      <c r="H800" s="281">
        <v>20</v>
      </c>
      <c r="I800" s="282"/>
      <c r="J800" s="278"/>
      <c r="K800" s="278"/>
      <c r="L800" s="283"/>
      <c r="M800" s="284"/>
      <c r="N800" s="285"/>
      <c r="O800" s="285"/>
      <c r="P800" s="285"/>
      <c r="Q800" s="285"/>
      <c r="R800" s="285"/>
      <c r="S800" s="285"/>
      <c r="T800" s="286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87" t="s">
        <v>236</v>
      </c>
      <c r="AU800" s="287" t="s">
        <v>89</v>
      </c>
      <c r="AV800" s="14" t="s">
        <v>89</v>
      </c>
      <c r="AW800" s="14" t="s">
        <v>34</v>
      </c>
      <c r="AX800" s="14" t="s">
        <v>87</v>
      </c>
      <c r="AY800" s="287" t="s">
        <v>211</v>
      </c>
    </row>
    <row r="801" spans="1:63" s="12" customFormat="1" ht="22.8" customHeight="1">
      <c r="A801" s="12"/>
      <c r="B801" s="237"/>
      <c r="C801" s="238"/>
      <c r="D801" s="239" t="s">
        <v>80</v>
      </c>
      <c r="E801" s="251" t="s">
        <v>1438</v>
      </c>
      <c r="F801" s="251" t="s">
        <v>1439</v>
      </c>
      <c r="G801" s="238"/>
      <c r="H801" s="238"/>
      <c r="I801" s="241"/>
      <c r="J801" s="252">
        <f>BK801</f>
        <v>0</v>
      </c>
      <c r="K801" s="238"/>
      <c r="L801" s="243"/>
      <c r="M801" s="244"/>
      <c r="N801" s="245"/>
      <c r="O801" s="245"/>
      <c r="P801" s="246">
        <f>SUM(P802:P844)</f>
        <v>0</v>
      </c>
      <c r="Q801" s="245"/>
      <c r="R801" s="246">
        <f>SUM(R802:R844)</f>
        <v>12.815680780000001</v>
      </c>
      <c r="S801" s="245"/>
      <c r="T801" s="247">
        <f>SUM(T802:T844)</f>
        <v>0</v>
      </c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R801" s="248" t="s">
        <v>89</v>
      </c>
      <c r="AT801" s="249" t="s">
        <v>80</v>
      </c>
      <c r="AU801" s="249" t="s">
        <v>87</v>
      </c>
      <c r="AY801" s="248" t="s">
        <v>211</v>
      </c>
      <c r="BK801" s="250">
        <f>SUM(BK802:BK844)</f>
        <v>0</v>
      </c>
    </row>
    <row r="802" spans="1:65" s="2" customFormat="1" ht="33" customHeight="1">
      <c r="A802" s="41"/>
      <c r="B802" s="42"/>
      <c r="C802" s="253" t="s">
        <v>1440</v>
      </c>
      <c r="D802" s="253" t="s">
        <v>214</v>
      </c>
      <c r="E802" s="254" t="s">
        <v>1441</v>
      </c>
      <c r="F802" s="255" t="s">
        <v>1442</v>
      </c>
      <c r="G802" s="256" t="s">
        <v>332</v>
      </c>
      <c r="H802" s="257">
        <v>14.812</v>
      </c>
      <c r="I802" s="258"/>
      <c r="J802" s="259">
        <f>ROUND(I802*H802,2)</f>
        <v>0</v>
      </c>
      <c r="K802" s="260"/>
      <c r="L802" s="44"/>
      <c r="M802" s="261" t="s">
        <v>1</v>
      </c>
      <c r="N802" s="262" t="s">
        <v>46</v>
      </c>
      <c r="O802" s="94"/>
      <c r="P802" s="263">
        <f>O802*H802</f>
        <v>0</v>
      </c>
      <c r="Q802" s="263">
        <v>0.00189</v>
      </c>
      <c r="R802" s="263">
        <f>Q802*H802</f>
        <v>0.027994679999999997</v>
      </c>
      <c r="S802" s="263">
        <v>0</v>
      </c>
      <c r="T802" s="264">
        <f>S802*H802</f>
        <v>0</v>
      </c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R802" s="265" t="s">
        <v>528</v>
      </c>
      <c r="AT802" s="265" t="s">
        <v>214</v>
      </c>
      <c r="AU802" s="265" t="s">
        <v>89</v>
      </c>
      <c r="AY802" s="18" t="s">
        <v>211</v>
      </c>
      <c r="BE802" s="155">
        <f>IF(N802="základní",J802,0)</f>
        <v>0</v>
      </c>
      <c r="BF802" s="155">
        <f>IF(N802="snížená",J802,0)</f>
        <v>0</v>
      </c>
      <c r="BG802" s="155">
        <f>IF(N802="zákl. přenesená",J802,0)</f>
        <v>0</v>
      </c>
      <c r="BH802" s="155">
        <f>IF(N802="sníž. přenesená",J802,0)</f>
        <v>0</v>
      </c>
      <c r="BI802" s="155">
        <f>IF(N802="nulová",J802,0)</f>
        <v>0</v>
      </c>
      <c r="BJ802" s="18" t="s">
        <v>87</v>
      </c>
      <c r="BK802" s="155">
        <f>ROUND(I802*H802,2)</f>
        <v>0</v>
      </c>
      <c r="BL802" s="18" t="s">
        <v>528</v>
      </c>
      <c r="BM802" s="265" t="s">
        <v>1443</v>
      </c>
    </row>
    <row r="803" spans="1:51" s="14" customFormat="1" ht="12">
      <c r="A803" s="14"/>
      <c r="B803" s="277"/>
      <c r="C803" s="278"/>
      <c r="D803" s="268" t="s">
        <v>236</v>
      </c>
      <c r="E803" s="279" t="s">
        <v>1</v>
      </c>
      <c r="F803" s="280" t="s">
        <v>1444</v>
      </c>
      <c r="G803" s="278"/>
      <c r="H803" s="281">
        <v>14.812</v>
      </c>
      <c r="I803" s="282"/>
      <c r="J803" s="278"/>
      <c r="K803" s="278"/>
      <c r="L803" s="283"/>
      <c r="M803" s="284"/>
      <c r="N803" s="285"/>
      <c r="O803" s="285"/>
      <c r="P803" s="285"/>
      <c r="Q803" s="285"/>
      <c r="R803" s="285"/>
      <c r="S803" s="285"/>
      <c r="T803" s="286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87" t="s">
        <v>236</v>
      </c>
      <c r="AU803" s="287" t="s">
        <v>89</v>
      </c>
      <c r="AV803" s="14" t="s">
        <v>89</v>
      </c>
      <c r="AW803" s="14" t="s">
        <v>34</v>
      </c>
      <c r="AX803" s="14" t="s">
        <v>87</v>
      </c>
      <c r="AY803" s="287" t="s">
        <v>211</v>
      </c>
    </row>
    <row r="804" spans="1:65" s="2" customFormat="1" ht="24.15" customHeight="1">
      <c r="A804" s="41"/>
      <c r="B804" s="42"/>
      <c r="C804" s="253" t="s">
        <v>1445</v>
      </c>
      <c r="D804" s="253" t="s">
        <v>214</v>
      </c>
      <c r="E804" s="254" t="s">
        <v>1446</v>
      </c>
      <c r="F804" s="255" t="s">
        <v>1447</v>
      </c>
      <c r="G804" s="256" t="s">
        <v>307</v>
      </c>
      <c r="H804" s="257">
        <v>977.5</v>
      </c>
      <c r="I804" s="258"/>
      <c r="J804" s="259">
        <f>ROUND(I804*H804,2)</f>
        <v>0</v>
      </c>
      <c r="K804" s="260"/>
      <c r="L804" s="44"/>
      <c r="M804" s="261" t="s">
        <v>1</v>
      </c>
      <c r="N804" s="262" t="s">
        <v>46</v>
      </c>
      <c r="O804" s="94"/>
      <c r="P804" s="263">
        <f>O804*H804</f>
        <v>0</v>
      </c>
      <c r="Q804" s="263">
        <v>0</v>
      </c>
      <c r="R804" s="263">
        <f>Q804*H804</f>
        <v>0</v>
      </c>
      <c r="S804" s="263">
        <v>0</v>
      </c>
      <c r="T804" s="264">
        <f>S804*H804</f>
        <v>0</v>
      </c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R804" s="265" t="s">
        <v>528</v>
      </c>
      <c r="AT804" s="265" t="s">
        <v>214</v>
      </c>
      <c r="AU804" s="265" t="s">
        <v>89</v>
      </c>
      <c r="AY804" s="18" t="s">
        <v>211</v>
      </c>
      <c r="BE804" s="155">
        <f>IF(N804="základní",J804,0)</f>
        <v>0</v>
      </c>
      <c r="BF804" s="155">
        <f>IF(N804="snížená",J804,0)</f>
        <v>0</v>
      </c>
      <c r="BG804" s="155">
        <f>IF(N804="zákl. přenesená",J804,0)</f>
        <v>0</v>
      </c>
      <c r="BH804" s="155">
        <f>IF(N804="sníž. přenesená",J804,0)</f>
        <v>0</v>
      </c>
      <c r="BI804" s="155">
        <f>IF(N804="nulová",J804,0)</f>
        <v>0</v>
      </c>
      <c r="BJ804" s="18" t="s">
        <v>87</v>
      </c>
      <c r="BK804" s="155">
        <f>ROUND(I804*H804,2)</f>
        <v>0</v>
      </c>
      <c r="BL804" s="18" t="s">
        <v>528</v>
      </c>
      <c r="BM804" s="265" t="s">
        <v>1448</v>
      </c>
    </row>
    <row r="805" spans="1:51" s="13" customFormat="1" ht="12">
      <c r="A805" s="13"/>
      <c r="B805" s="266"/>
      <c r="C805" s="267"/>
      <c r="D805" s="268" t="s">
        <v>236</v>
      </c>
      <c r="E805" s="269" t="s">
        <v>1</v>
      </c>
      <c r="F805" s="270" t="s">
        <v>1449</v>
      </c>
      <c r="G805" s="267"/>
      <c r="H805" s="269" t="s">
        <v>1</v>
      </c>
      <c r="I805" s="271"/>
      <c r="J805" s="267"/>
      <c r="K805" s="267"/>
      <c r="L805" s="272"/>
      <c r="M805" s="273"/>
      <c r="N805" s="274"/>
      <c r="O805" s="274"/>
      <c r="P805" s="274"/>
      <c r="Q805" s="274"/>
      <c r="R805" s="274"/>
      <c r="S805" s="274"/>
      <c r="T805" s="275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76" t="s">
        <v>236</v>
      </c>
      <c r="AU805" s="276" t="s">
        <v>89</v>
      </c>
      <c r="AV805" s="13" t="s">
        <v>87</v>
      </c>
      <c r="AW805" s="13" t="s">
        <v>34</v>
      </c>
      <c r="AX805" s="13" t="s">
        <v>81</v>
      </c>
      <c r="AY805" s="276" t="s">
        <v>211</v>
      </c>
    </row>
    <row r="806" spans="1:51" s="14" customFormat="1" ht="12">
      <c r="A806" s="14"/>
      <c r="B806" s="277"/>
      <c r="C806" s="278"/>
      <c r="D806" s="268" t="s">
        <v>236</v>
      </c>
      <c r="E806" s="279" t="s">
        <v>1</v>
      </c>
      <c r="F806" s="280" t="s">
        <v>1450</v>
      </c>
      <c r="G806" s="278"/>
      <c r="H806" s="281">
        <v>977.5</v>
      </c>
      <c r="I806" s="282"/>
      <c r="J806" s="278"/>
      <c r="K806" s="278"/>
      <c r="L806" s="283"/>
      <c r="M806" s="284"/>
      <c r="N806" s="285"/>
      <c r="O806" s="285"/>
      <c r="P806" s="285"/>
      <c r="Q806" s="285"/>
      <c r="R806" s="285"/>
      <c r="S806" s="285"/>
      <c r="T806" s="286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87" t="s">
        <v>236</v>
      </c>
      <c r="AU806" s="287" t="s">
        <v>89</v>
      </c>
      <c r="AV806" s="14" t="s">
        <v>89</v>
      </c>
      <c r="AW806" s="14" t="s">
        <v>34</v>
      </c>
      <c r="AX806" s="14" t="s">
        <v>87</v>
      </c>
      <c r="AY806" s="287" t="s">
        <v>211</v>
      </c>
    </row>
    <row r="807" spans="1:65" s="2" customFormat="1" ht="24.15" customHeight="1">
      <c r="A807" s="41"/>
      <c r="B807" s="42"/>
      <c r="C807" s="317" t="s">
        <v>1451</v>
      </c>
      <c r="D807" s="317" t="s">
        <v>589</v>
      </c>
      <c r="E807" s="318" t="s">
        <v>1452</v>
      </c>
      <c r="F807" s="319" t="s">
        <v>1453</v>
      </c>
      <c r="G807" s="320" t="s">
        <v>332</v>
      </c>
      <c r="H807" s="321">
        <v>9.77</v>
      </c>
      <c r="I807" s="322"/>
      <c r="J807" s="323">
        <f>ROUND(I807*H807,2)</f>
        <v>0</v>
      </c>
      <c r="K807" s="324"/>
      <c r="L807" s="325"/>
      <c r="M807" s="326" t="s">
        <v>1</v>
      </c>
      <c r="N807" s="327" t="s">
        <v>46</v>
      </c>
      <c r="O807" s="94"/>
      <c r="P807" s="263">
        <f>O807*H807</f>
        <v>0</v>
      </c>
      <c r="Q807" s="263">
        <v>0.55</v>
      </c>
      <c r="R807" s="263">
        <f>Q807*H807</f>
        <v>5.3735</v>
      </c>
      <c r="S807" s="263">
        <v>0</v>
      </c>
      <c r="T807" s="264">
        <f>S807*H807</f>
        <v>0</v>
      </c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R807" s="265" t="s">
        <v>634</v>
      </c>
      <c r="AT807" s="265" t="s">
        <v>589</v>
      </c>
      <c r="AU807" s="265" t="s">
        <v>89</v>
      </c>
      <c r="AY807" s="18" t="s">
        <v>211</v>
      </c>
      <c r="BE807" s="155">
        <f>IF(N807="základní",J807,0)</f>
        <v>0</v>
      </c>
      <c r="BF807" s="155">
        <f>IF(N807="snížená",J807,0)</f>
        <v>0</v>
      </c>
      <c r="BG807" s="155">
        <f>IF(N807="zákl. přenesená",J807,0)</f>
        <v>0</v>
      </c>
      <c r="BH807" s="155">
        <f>IF(N807="sníž. přenesená",J807,0)</f>
        <v>0</v>
      </c>
      <c r="BI807" s="155">
        <f>IF(N807="nulová",J807,0)</f>
        <v>0</v>
      </c>
      <c r="BJ807" s="18" t="s">
        <v>87</v>
      </c>
      <c r="BK807" s="155">
        <f>ROUND(I807*H807,2)</f>
        <v>0</v>
      </c>
      <c r="BL807" s="18" t="s">
        <v>528</v>
      </c>
      <c r="BM807" s="265" t="s">
        <v>1454</v>
      </c>
    </row>
    <row r="808" spans="1:51" s="14" customFormat="1" ht="12">
      <c r="A808" s="14"/>
      <c r="B808" s="277"/>
      <c r="C808" s="278"/>
      <c r="D808" s="268" t="s">
        <v>236</v>
      </c>
      <c r="E808" s="279" t="s">
        <v>330</v>
      </c>
      <c r="F808" s="280" t="s">
        <v>1455</v>
      </c>
      <c r="G808" s="278"/>
      <c r="H808" s="281">
        <v>9.77</v>
      </c>
      <c r="I808" s="282"/>
      <c r="J808" s="278"/>
      <c r="K808" s="278"/>
      <c r="L808" s="283"/>
      <c r="M808" s="284"/>
      <c r="N808" s="285"/>
      <c r="O808" s="285"/>
      <c r="P808" s="285"/>
      <c r="Q808" s="285"/>
      <c r="R808" s="285"/>
      <c r="S808" s="285"/>
      <c r="T808" s="286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87" t="s">
        <v>236</v>
      </c>
      <c r="AU808" s="287" t="s">
        <v>89</v>
      </c>
      <c r="AV808" s="14" t="s">
        <v>89</v>
      </c>
      <c r="AW808" s="14" t="s">
        <v>34</v>
      </c>
      <c r="AX808" s="14" t="s">
        <v>87</v>
      </c>
      <c r="AY808" s="287" t="s">
        <v>211</v>
      </c>
    </row>
    <row r="809" spans="1:65" s="2" customFormat="1" ht="33" customHeight="1">
      <c r="A809" s="41"/>
      <c r="B809" s="42"/>
      <c r="C809" s="253" t="s">
        <v>1456</v>
      </c>
      <c r="D809" s="253" t="s">
        <v>214</v>
      </c>
      <c r="E809" s="254" t="s">
        <v>1457</v>
      </c>
      <c r="F809" s="255" t="s">
        <v>1458</v>
      </c>
      <c r="G809" s="256" t="s">
        <v>269</v>
      </c>
      <c r="H809" s="257">
        <v>358.603</v>
      </c>
      <c r="I809" s="258"/>
      <c r="J809" s="259">
        <f>ROUND(I809*H809,2)</f>
        <v>0</v>
      </c>
      <c r="K809" s="260"/>
      <c r="L809" s="44"/>
      <c r="M809" s="261" t="s">
        <v>1</v>
      </c>
      <c r="N809" s="262" t="s">
        <v>46</v>
      </c>
      <c r="O809" s="94"/>
      <c r="P809" s="263">
        <f>O809*H809</f>
        <v>0</v>
      </c>
      <c r="Q809" s="263">
        <v>0</v>
      </c>
      <c r="R809" s="263">
        <f>Q809*H809</f>
        <v>0</v>
      </c>
      <c r="S809" s="263">
        <v>0</v>
      </c>
      <c r="T809" s="264">
        <f>S809*H809</f>
        <v>0</v>
      </c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R809" s="265" t="s">
        <v>528</v>
      </c>
      <c r="AT809" s="265" t="s">
        <v>214</v>
      </c>
      <c r="AU809" s="265" t="s">
        <v>89</v>
      </c>
      <c r="AY809" s="18" t="s">
        <v>211</v>
      </c>
      <c r="BE809" s="155">
        <f>IF(N809="základní",J809,0)</f>
        <v>0</v>
      </c>
      <c r="BF809" s="155">
        <f>IF(N809="snížená",J809,0)</f>
        <v>0</v>
      </c>
      <c r="BG809" s="155">
        <f>IF(N809="zákl. přenesená",J809,0)</f>
        <v>0</v>
      </c>
      <c r="BH809" s="155">
        <f>IF(N809="sníž. přenesená",J809,0)</f>
        <v>0</v>
      </c>
      <c r="BI809" s="155">
        <f>IF(N809="nulová",J809,0)</f>
        <v>0</v>
      </c>
      <c r="BJ809" s="18" t="s">
        <v>87</v>
      </c>
      <c r="BK809" s="155">
        <f>ROUND(I809*H809,2)</f>
        <v>0</v>
      </c>
      <c r="BL809" s="18" t="s">
        <v>528</v>
      </c>
      <c r="BM809" s="265" t="s">
        <v>1459</v>
      </c>
    </row>
    <row r="810" spans="1:51" s="13" customFormat="1" ht="12">
      <c r="A810" s="13"/>
      <c r="B810" s="266"/>
      <c r="C810" s="267"/>
      <c r="D810" s="268" t="s">
        <v>236</v>
      </c>
      <c r="E810" s="269" t="s">
        <v>1</v>
      </c>
      <c r="F810" s="270" t="s">
        <v>1460</v>
      </c>
      <c r="G810" s="267"/>
      <c r="H810" s="269" t="s">
        <v>1</v>
      </c>
      <c r="I810" s="271"/>
      <c r="J810" s="267"/>
      <c r="K810" s="267"/>
      <c r="L810" s="272"/>
      <c r="M810" s="273"/>
      <c r="N810" s="274"/>
      <c r="O810" s="274"/>
      <c r="P810" s="274"/>
      <c r="Q810" s="274"/>
      <c r="R810" s="274"/>
      <c r="S810" s="274"/>
      <c r="T810" s="275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76" t="s">
        <v>236</v>
      </c>
      <c r="AU810" s="276" t="s">
        <v>89</v>
      </c>
      <c r="AV810" s="13" t="s">
        <v>87</v>
      </c>
      <c r="AW810" s="13" t="s">
        <v>34</v>
      </c>
      <c r="AX810" s="13" t="s">
        <v>81</v>
      </c>
      <c r="AY810" s="276" t="s">
        <v>211</v>
      </c>
    </row>
    <row r="811" spans="1:51" s="13" customFormat="1" ht="12">
      <c r="A811" s="13"/>
      <c r="B811" s="266"/>
      <c r="C811" s="267"/>
      <c r="D811" s="268" t="s">
        <v>236</v>
      </c>
      <c r="E811" s="269" t="s">
        <v>1</v>
      </c>
      <c r="F811" s="270" t="s">
        <v>1461</v>
      </c>
      <c r="G811" s="267"/>
      <c r="H811" s="269" t="s">
        <v>1</v>
      </c>
      <c r="I811" s="271"/>
      <c r="J811" s="267"/>
      <c r="K811" s="267"/>
      <c r="L811" s="272"/>
      <c r="M811" s="273"/>
      <c r="N811" s="274"/>
      <c r="O811" s="274"/>
      <c r="P811" s="274"/>
      <c r="Q811" s="274"/>
      <c r="R811" s="274"/>
      <c r="S811" s="274"/>
      <c r="T811" s="275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76" t="s">
        <v>236</v>
      </c>
      <c r="AU811" s="276" t="s">
        <v>89</v>
      </c>
      <c r="AV811" s="13" t="s">
        <v>87</v>
      </c>
      <c r="AW811" s="13" t="s">
        <v>34</v>
      </c>
      <c r="AX811" s="13" t="s">
        <v>81</v>
      </c>
      <c r="AY811" s="276" t="s">
        <v>211</v>
      </c>
    </row>
    <row r="812" spans="1:51" s="13" customFormat="1" ht="12">
      <c r="A812" s="13"/>
      <c r="B812" s="266"/>
      <c r="C812" s="267"/>
      <c r="D812" s="268" t="s">
        <v>236</v>
      </c>
      <c r="E812" s="269" t="s">
        <v>1</v>
      </c>
      <c r="F812" s="270" t="s">
        <v>1462</v>
      </c>
      <c r="G812" s="267"/>
      <c r="H812" s="269" t="s">
        <v>1</v>
      </c>
      <c r="I812" s="271"/>
      <c r="J812" s="267"/>
      <c r="K812" s="267"/>
      <c r="L812" s="272"/>
      <c r="M812" s="273"/>
      <c r="N812" s="274"/>
      <c r="O812" s="274"/>
      <c r="P812" s="274"/>
      <c r="Q812" s="274"/>
      <c r="R812" s="274"/>
      <c r="S812" s="274"/>
      <c r="T812" s="275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76" t="s">
        <v>236</v>
      </c>
      <c r="AU812" s="276" t="s">
        <v>89</v>
      </c>
      <c r="AV812" s="13" t="s">
        <v>87</v>
      </c>
      <c r="AW812" s="13" t="s">
        <v>34</v>
      </c>
      <c r="AX812" s="13" t="s">
        <v>81</v>
      </c>
      <c r="AY812" s="276" t="s">
        <v>211</v>
      </c>
    </row>
    <row r="813" spans="1:51" s="14" customFormat="1" ht="12">
      <c r="A813" s="14"/>
      <c r="B813" s="277"/>
      <c r="C813" s="278"/>
      <c r="D813" s="268" t="s">
        <v>236</v>
      </c>
      <c r="E813" s="279" t="s">
        <v>1</v>
      </c>
      <c r="F813" s="280" t="s">
        <v>1463</v>
      </c>
      <c r="G813" s="278"/>
      <c r="H813" s="281">
        <v>357.93</v>
      </c>
      <c r="I813" s="282"/>
      <c r="J813" s="278"/>
      <c r="K813" s="278"/>
      <c r="L813" s="283"/>
      <c r="M813" s="284"/>
      <c r="N813" s="285"/>
      <c r="O813" s="285"/>
      <c r="P813" s="285"/>
      <c r="Q813" s="285"/>
      <c r="R813" s="285"/>
      <c r="S813" s="285"/>
      <c r="T813" s="286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87" t="s">
        <v>236</v>
      </c>
      <c r="AU813" s="287" t="s">
        <v>89</v>
      </c>
      <c r="AV813" s="14" t="s">
        <v>89</v>
      </c>
      <c r="AW813" s="14" t="s">
        <v>34</v>
      </c>
      <c r="AX813" s="14" t="s">
        <v>81</v>
      </c>
      <c r="AY813" s="287" t="s">
        <v>211</v>
      </c>
    </row>
    <row r="814" spans="1:51" s="14" customFormat="1" ht="12">
      <c r="A814" s="14"/>
      <c r="B814" s="277"/>
      <c r="C814" s="278"/>
      <c r="D814" s="268" t="s">
        <v>236</v>
      </c>
      <c r="E814" s="279" t="s">
        <v>1</v>
      </c>
      <c r="F814" s="280" t="s">
        <v>1464</v>
      </c>
      <c r="G814" s="278"/>
      <c r="H814" s="281">
        <v>62.496</v>
      </c>
      <c r="I814" s="282"/>
      <c r="J814" s="278"/>
      <c r="K814" s="278"/>
      <c r="L814" s="283"/>
      <c r="M814" s="284"/>
      <c r="N814" s="285"/>
      <c r="O814" s="285"/>
      <c r="P814" s="285"/>
      <c r="Q814" s="285"/>
      <c r="R814" s="285"/>
      <c r="S814" s="285"/>
      <c r="T814" s="286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87" t="s">
        <v>236</v>
      </c>
      <c r="AU814" s="287" t="s">
        <v>89</v>
      </c>
      <c r="AV814" s="14" t="s">
        <v>89</v>
      </c>
      <c r="AW814" s="14" t="s">
        <v>34</v>
      </c>
      <c r="AX814" s="14" t="s">
        <v>81</v>
      </c>
      <c r="AY814" s="287" t="s">
        <v>211</v>
      </c>
    </row>
    <row r="815" spans="1:51" s="16" customFormat="1" ht="12">
      <c r="A815" s="16"/>
      <c r="B815" s="306"/>
      <c r="C815" s="307"/>
      <c r="D815" s="268" t="s">
        <v>236</v>
      </c>
      <c r="E815" s="308" t="s">
        <v>1</v>
      </c>
      <c r="F815" s="309" t="s">
        <v>511</v>
      </c>
      <c r="G815" s="307"/>
      <c r="H815" s="310">
        <v>420.426</v>
      </c>
      <c r="I815" s="311"/>
      <c r="J815" s="307"/>
      <c r="K815" s="307"/>
      <c r="L815" s="312"/>
      <c r="M815" s="313"/>
      <c r="N815" s="314"/>
      <c r="O815" s="314"/>
      <c r="P815" s="314"/>
      <c r="Q815" s="314"/>
      <c r="R815" s="314"/>
      <c r="S815" s="314"/>
      <c r="T815" s="315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T815" s="316" t="s">
        <v>236</v>
      </c>
      <c r="AU815" s="316" t="s">
        <v>89</v>
      </c>
      <c r="AV815" s="16" t="s">
        <v>96</v>
      </c>
      <c r="AW815" s="16" t="s">
        <v>34</v>
      </c>
      <c r="AX815" s="16" t="s">
        <v>81</v>
      </c>
      <c r="AY815" s="316" t="s">
        <v>211</v>
      </c>
    </row>
    <row r="816" spans="1:51" s="13" customFormat="1" ht="12">
      <c r="A816" s="13"/>
      <c r="B816" s="266"/>
      <c r="C816" s="267"/>
      <c r="D816" s="268" t="s">
        <v>236</v>
      </c>
      <c r="E816" s="269" t="s">
        <v>1</v>
      </c>
      <c r="F816" s="270" t="s">
        <v>1465</v>
      </c>
      <c r="G816" s="267"/>
      <c r="H816" s="269" t="s">
        <v>1</v>
      </c>
      <c r="I816" s="271"/>
      <c r="J816" s="267"/>
      <c r="K816" s="267"/>
      <c r="L816" s="272"/>
      <c r="M816" s="273"/>
      <c r="N816" s="274"/>
      <c r="O816" s="274"/>
      <c r="P816" s="274"/>
      <c r="Q816" s="274"/>
      <c r="R816" s="274"/>
      <c r="S816" s="274"/>
      <c r="T816" s="275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76" t="s">
        <v>236</v>
      </c>
      <c r="AU816" s="276" t="s">
        <v>89</v>
      </c>
      <c r="AV816" s="13" t="s">
        <v>87</v>
      </c>
      <c r="AW816" s="13" t="s">
        <v>34</v>
      </c>
      <c r="AX816" s="13" t="s">
        <v>81</v>
      </c>
      <c r="AY816" s="276" t="s">
        <v>211</v>
      </c>
    </row>
    <row r="817" spans="1:51" s="14" customFormat="1" ht="12">
      <c r="A817" s="14"/>
      <c r="B817" s="277"/>
      <c r="C817" s="278"/>
      <c r="D817" s="268" t="s">
        <v>236</v>
      </c>
      <c r="E817" s="279" t="s">
        <v>1</v>
      </c>
      <c r="F817" s="280" t="s">
        <v>1466</v>
      </c>
      <c r="G817" s="278"/>
      <c r="H817" s="281">
        <v>-61.823</v>
      </c>
      <c r="I817" s="282"/>
      <c r="J817" s="278"/>
      <c r="K817" s="278"/>
      <c r="L817" s="283"/>
      <c r="M817" s="284"/>
      <c r="N817" s="285"/>
      <c r="O817" s="285"/>
      <c r="P817" s="285"/>
      <c r="Q817" s="285"/>
      <c r="R817" s="285"/>
      <c r="S817" s="285"/>
      <c r="T817" s="286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87" t="s">
        <v>236</v>
      </c>
      <c r="AU817" s="287" t="s">
        <v>89</v>
      </c>
      <c r="AV817" s="14" t="s">
        <v>89</v>
      </c>
      <c r="AW817" s="14" t="s">
        <v>34</v>
      </c>
      <c r="AX817" s="14" t="s">
        <v>81</v>
      </c>
      <c r="AY817" s="287" t="s">
        <v>211</v>
      </c>
    </row>
    <row r="818" spans="1:51" s="16" customFormat="1" ht="12">
      <c r="A818" s="16"/>
      <c r="B818" s="306"/>
      <c r="C818" s="307"/>
      <c r="D818" s="268" t="s">
        <v>236</v>
      </c>
      <c r="E818" s="308" t="s">
        <v>1</v>
      </c>
      <c r="F818" s="309" t="s">
        <v>511</v>
      </c>
      <c r="G818" s="307"/>
      <c r="H818" s="310">
        <v>-61.823</v>
      </c>
      <c r="I818" s="311"/>
      <c r="J818" s="307"/>
      <c r="K818" s="307"/>
      <c r="L818" s="312"/>
      <c r="M818" s="313"/>
      <c r="N818" s="314"/>
      <c r="O818" s="314"/>
      <c r="P818" s="314"/>
      <c r="Q818" s="314"/>
      <c r="R818" s="314"/>
      <c r="S818" s="314"/>
      <c r="T818" s="315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T818" s="316" t="s">
        <v>236</v>
      </c>
      <c r="AU818" s="316" t="s">
        <v>89</v>
      </c>
      <c r="AV818" s="16" t="s">
        <v>96</v>
      </c>
      <c r="AW818" s="16" t="s">
        <v>34</v>
      </c>
      <c r="AX818" s="16" t="s">
        <v>81</v>
      </c>
      <c r="AY818" s="316" t="s">
        <v>211</v>
      </c>
    </row>
    <row r="819" spans="1:51" s="15" customFormat="1" ht="12">
      <c r="A819" s="15"/>
      <c r="B819" s="295"/>
      <c r="C819" s="296"/>
      <c r="D819" s="268" t="s">
        <v>236</v>
      </c>
      <c r="E819" s="297" t="s">
        <v>363</v>
      </c>
      <c r="F819" s="298" t="s">
        <v>438</v>
      </c>
      <c r="G819" s="296"/>
      <c r="H819" s="299">
        <v>358.603</v>
      </c>
      <c r="I819" s="300"/>
      <c r="J819" s="296"/>
      <c r="K819" s="296"/>
      <c r="L819" s="301"/>
      <c r="M819" s="302"/>
      <c r="N819" s="303"/>
      <c r="O819" s="303"/>
      <c r="P819" s="303"/>
      <c r="Q819" s="303"/>
      <c r="R819" s="303"/>
      <c r="S819" s="303"/>
      <c r="T819" s="304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T819" s="305" t="s">
        <v>236</v>
      </c>
      <c r="AU819" s="305" t="s">
        <v>89</v>
      </c>
      <c r="AV819" s="15" t="s">
        <v>100</v>
      </c>
      <c r="AW819" s="15" t="s">
        <v>34</v>
      </c>
      <c r="AX819" s="15" t="s">
        <v>87</v>
      </c>
      <c r="AY819" s="305" t="s">
        <v>211</v>
      </c>
    </row>
    <row r="820" spans="1:65" s="2" customFormat="1" ht="24.15" customHeight="1">
      <c r="A820" s="41"/>
      <c r="B820" s="42"/>
      <c r="C820" s="317" t="s">
        <v>1467</v>
      </c>
      <c r="D820" s="317" t="s">
        <v>589</v>
      </c>
      <c r="E820" s="318" t="s">
        <v>1468</v>
      </c>
      <c r="F820" s="319" t="s">
        <v>1469</v>
      </c>
      <c r="G820" s="320" t="s">
        <v>269</v>
      </c>
      <c r="H820" s="321">
        <v>365.775</v>
      </c>
      <c r="I820" s="322"/>
      <c r="J820" s="323">
        <f>ROUND(I820*H820,2)</f>
        <v>0</v>
      </c>
      <c r="K820" s="324"/>
      <c r="L820" s="325"/>
      <c r="M820" s="326" t="s">
        <v>1</v>
      </c>
      <c r="N820" s="327" t="s">
        <v>46</v>
      </c>
      <c r="O820" s="94"/>
      <c r="P820" s="263">
        <f>O820*H820</f>
        <v>0</v>
      </c>
      <c r="Q820" s="263">
        <v>0.0104</v>
      </c>
      <c r="R820" s="263">
        <f>Q820*H820</f>
        <v>3.8040599999999998</v>
      </c>
      <c r="S820" s="263">
        <v>0</v>
      </c>
      <c r="T820" s="264">
        <f>S820*H820</f>
        <v>0</v>
      </c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R820" s="265" t="s">
        <v>634</v>
      </c>
      <c r="AT820" s="265" t="s">
        <v>589</v>
      </c>
      <c r="AU820" s="265" t="s">
        <v>89</v>
      </c>
      <c r="AY820" s="18" t="s">
        <v>211</v>
      </c>
      <c r="BE820" s="155">
        <f>IF(N820="základní",J820,0)</f>
        <v>0</v>
      </c>
      <c r="BF820" s="155">
        <f>IF(N820="snížená",J820,0)</f>
        <v>0</v>
      </c>
      <c r="BG820" s="155">
        <f>IF(N820="zákl. přenesená",J820,0)</f>
        <v>0</v>
      </c>
      <c r="BH820" s="155">
        <f>IF(N820="sníž. přenesená",J820,0)</f>
        <v>0</v>
      </c>
      <c r="BI820" s="155">
        <f>IF(N820="nulová",J820,0)</f>
        <v>0</v>
      </c>
      <c r="BJ820" s="18" t="s">
        <v>87</v>
      </c>
      <c r="BK820" s="155">
        <f>ROUND(I820*H820,2)</f>
        <v>0</v>
      </c>
      <c r="BL820" s="18" t="s">
        <v>528</v>
      </c>
      <c r="BM820" s="265" t="s">
        <v>1470</v>
      </c>
    </row>
    <row r="821" spans="1:51" s="14" customFormat="1" ht="12">
      <c r="A821" s="14"/>
      <c r="B821" s="277"/>
      <c r="C821" s="278"/>
      <c r="D821" s="268" t="s">
        <v>236</v>
      </c>
      <c r="E821" s="279" t="s">
        <v>1</v>
      </c>
      <c r="F821" s="280" t="s">
        <v>363</v>
      </c>
      <c r="G821" s="278"/>
      <c r="H821" s="281">
        <v>358.603</v>
      </c>
      <c r="I821" s="282"/>
      <c r="J821" s="278"/>
      <c r="K821" s="278"/>
      <c r="L821" s="283"/>
      <c r="M821" s="284"/>
      <c r="N821" s="285"/>
      <c r="O821" s="285"/>
      <c r="P821" s="285"/>
      <c r="Q821" s="285"/>
      <c r="R821" s="285"/>
      <c r="S821" s="285"/>
      <c r="T821" s="286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87" t="s">
        <v>236</v>
      </c>
      <c r="AU821" s="287" t="s">
        <v>89</v>
      </c>
      <c r="AV821" s="14" t="s">
        <v>89</v>
      </c>
      <c r="AW821" s="14" t="s">
        <v>34</v>
      </c>
      <c r="AX821" s="14" t="s">
        <v>81</v>
      </c>
      <c r="AY821" s="287" t="s">
        <v>211</v>
      </c>
    </row>
    <row r="822" spans="1:51" s="15" customFormat="1" ht="12">
      <c r="A822" s="15"/>
      <c r="B822" s="295"/>
      <c r="C822" s="296"/>
      <c r="D822" s="268" t="s">
        <v>236</v>
      </c>
      <c r="E822" s="297" t="s">
        <v>1</v>
      </c>
      <c r="F822" s="298" t="s">
        <v>438</v>
      </c>
      <c r="G822" s="296"/>
      <c r="H822" s="299">
        <v>358.603</v>
      </c>
      <c r="I822" s="300"/>
      <c r="J822" s="296"/>
      <c r="K822" s="296"/>
      <c r="L822" s="301"/>
      <c r="M822" s="302"/>
      <c r="N822" s="303"/>
      <c r="O822" s="303"/>
      <c r="P822" s="303"/>
      <c r="Q822" s="303"/>
      <c r="R822" s="303"/>
      <c r="S822" s="303"/>
      <c r="T822" s="304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T822" s="305" t="s">
        <v>236</v>
      </c>
      <c r="AU822" s="305" t="s">
        <v>89</v>
      </c>
      <c r="AV822" s="15" t="s">
        <v>100</v>
      </c>
      <c r="AW822" s="15" t="s">
        <v>34</v>
      </c>
      <c r="AX822" s="15" t="s">
        <v>87</v>
      </c>
      <c r="AY822" s="305" t="s">
        <v>211</v>
      </c>
    </row>
    <row r="823" spans="1:51" s="14" customFormat="1" ht="12">
      <c r="A823" s="14"/>
      <c r="B823" s="277"/>
      <c r="C823" s="278"/>
      <c r="D823" s="268" t="s">
        <v>236</v>
      </c>
      <c r="E823" s="278"/>
      <c r="F823" s="280" t="s">
        <v>1390</v>
      </c>
      <c r="G823" s="278"/>
      <c r="H823" s="281">
        <v>365.775</v>
      </c>
      <c r="I823" s="282"/>
      <c r="J823" s="278"/>
      <c r="K823" s="278"/>
      <c r="L823" s="283"/>
      <c r="M823" s="284"/>
      <c r="N823" s="285"/>
      <c r="O823" s="285"/>
      <c r="P823" s="285"/>
      <c r="Q823" s="285"/>
      <c r="R823" s="285"/>
      <c r="S823" s="285"/>
      <c r="T823" s="286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87" t="s">
        <v>236</v>
      </c>
      <c r="AU823" s="287" t="s">
        <v>89</v>
      </c>
      <c r="AV823" s="14" t="s">
        <v>89</v>
      </c>
      <c r="AW823" s="14" t="s">
        <v>4</v>
      </c>
      <c r="AX823" s="14" t="s">
        <v>87</v>
      </c>
      <c r="AY823" s="287" t="s">
        <v>211</v>
      </c>
    </row>
    <row r="824" spans="1:65" s="2" customFormat="1" ht="24.15" customHeight="1">
      <c r="A824" s="41"/>
      <c r="B824" s="42"/>
      <c r="C824" s="253" t="s">
        <v>1471</v>
      </c>
      <c r="D824" s="253" t="s">
        <v>214</v>
      </c>
      <c r="E824" s="254" t="s">
        <v>1472</v>
      </c>
      <c r="F824" s="255" t="s">
        <v>1473</v>
      </c>
      <c r="G824" s="256" t="s">
        <v>269</v>
      </c>
      <c r="H824" s="257">
        <v>358.603</v>
      </c>
      <c r="I824" s="258"/>
      <c r="J824" s="259">
        <f>ROUND(I824*H824,2)</f>
        <v>0</v>
      </c>
      <c r="K824" s="260"/>
      <c r="L824" s="44"/>
      <c r="M824" s="261" t="s">
        <v>1</v>
      </c>
      <c r="N824" s="262" t="s">
        <v>46</v>
      </c>
      <c r="O824" s="94"/>
      <c r="P824" s="263">
        <f>O824*H824</f>
        <v>0</v>
      </c>
      <c r="Q824" s="263">
        <v>0</v>
      </c>
      <c r="R824" s="263">
        <f>Q824*H824</f>
        <v>0</v>
      </c>
      <c r="S824" s="263">
        <v>0</v>
      </c>
      <c r="T824" s="264">
        <f>S824*H824</f>
        <v>0</v>
      </c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R824" s="265" t="s">
        <v>528</v>
      </c>
      <c r="AT824" s="265" t="s">
        <v>214</v>
      </c>
      <c r="AU824" s="265" t="s">
        <v>89</v>
      </c>
      <c r="AY824" s="18" t="s">
        <v>211</v>
      </c>
      <c r="BE824" s="155">
        <f>IF(N824="základní",J824,0)</f>
        <v>0</v>
      </c>
      <c r="BF824" s="155">
        <f>IF(N824="snížená",J824,0)</f>
        <v>0</v>
      </c>
      <c r="BG824" s="155">
        <f>IF(N824="zákl. přenesená",J824,0)</f>
        <v>0</v>
      </c>
      <c r="BH824" s="155">
        <f>IF(N824="sníž. přenesená",J824,0)</f>
        <v>0</v>
      </c>
      <c r="BI824" s="155">
        <f>IF(N824="nulová",J824,0)</f>
        <v>0</v>
      </c>
      <c r="BJ824" s="18" t="s">
        <v>87</v>
      </c>
      <c r="BK824" s="155">
        <f>ROUND(I824*H824,2)</f>
        <v>0</v>
      </c>
      <c r="BL824" s="18" t="s">
        <v>528</v>
      </c>
      <c r="BM824" s="265" t="s">
        <v>1474</v>
      </c>
    </row>
    <row r="825" spans="1:51" s="14" customFormat="1" ht="12">
      <c r="A825" s="14"/>
      <c r="B825" s="277"/>
      <c r="C825" s="278"/>
      <c r="D825" s="268" t="s">
        <v>236</v>
      </c>
      <c r="E825" s="279" t="s">
        <v>1</v>
      </c>
      <c r="F825" s="280" t="s">
        <v>363</v>
      </c>
      <c r="G825" s="278"/>
      <c r="H825" s="281">
        <v>358.603</v>
      </c>
      <c r="I825" s="282"/>
      <c r="J825" s="278"/>
      <c r="K825" s="278"/>
      <c r="L825" s="283"/>
      <c r="M825" s="284"/>
      <c r="N825" s="285"/>
      <c r="O825" s="285"/>
      <c r="P825" s="285"/>
      <c r="Q825" s="285"/>
      <c r="R825" s="285"/>
      <c r="S825" s="285"/>
      <c r="T825" s="286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87" t="s">
        <v>236</v>
      </c>
      <c r="AU825" s="287" t="s">
        <v>89</v>
      </c>
      <c r="AV825" s="14" t="s">
        <v>89</v>
      </c>
      <c r="AW825" s="14" t="s">
        <v>34</v>
      </c>
      <c r="AX825" s="14" t="s">
        <v>87</v>
      </c>
      <c r="AY825" s="287" t="s">
        <v>211</v>
      </c>
    </row>
    <row r="826" spans="1:65" s="2" customFormat="1" ht="16.5" customHeight="1">
      <c r="A826" s="41"/>
      <c r="B826" s="42"/>
      <c r="C826" s="317" t="s">
        <v>1475</v>
      </c>
      <c r="D826" s="317" t="s">
        <v>589</v>
      </c>
      <c r="E826" s="318" t="s">
        <v>1476</v>
      </c>
      <c r="F826" s="319" t="s">
        <v>1477</v>
      </c>
      <c r="G826" s="320" t="s">
        <v>332</v>
      </c>
      <c r="H826" s="321">
        <v>4.172</v>
      </c>
      <c r="I826" s="322"/>
      <c r="J826" s="323">
        <f>ROUND(I826*H826,2)</f>
        <v>0</v>
      </c>
      <c r="K826" s="324"/>
      <c r="L826" s="325"/>
      <c r="M826" s="326" t="s">
        <v>1</v>
      </c>
      <c r="N826" s="327" t="s">
        <v>46</v>
      </c>
      <c r="O826" s="94"/>
      <c r="P826" s="263">
        <f>O826*H826</f>
        <v>0</v>
      </c>
      <c r="Q826" s="263">
        <v>0.55</v>
      </c>
      <c r="R826" s="263">
        <f>Q826*H826</f>
        <v>2.2946</v>
      </c>
      <c r="S826" s="263">
        <v>0</v>
      </c>
      <c r="T826" s="264">
        <f>S826*H826</f>
        <v>0</v>
      </c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R826" s="265" t="s">
        <v>634</v>
      </c>
      <c r="AT826" s="265" t="s">
        <v>589</v>
      </c>
      <c r="AU826" s="265" t="s">
        <v>89</v>
      </c>
      <c r="AY826" s="18" t="s">
        <v>211</v>
      </c>
      <c r="BE826" s="155">
        <f>IF(N826="základní",J826,0)</f>
        <v>0</v>
      </c>
      <c r="BF826" s="155">
        <f>IF(N826="snížená",J826,0)</f>
        <v>0</v>
      </c>
      <c r="BG826" s="155">
        <f>IF(N826="zákl. přenesená",J826,0)</f>
        <v>0</v>
      </c>
      <c r="BH826" s="155">
        <f>IF(N826="sníž. přenesená",J826,0)</f>
        <v>0</v>
      </c>
      <c r="BI826" s="155">
        <f>IF(N826="nulová",J826,0)</f>
        <v>0</v>
      </c>
      <c r="BJ826" s="18" t="s">
        <v>87</v>
      </c>
      <c r="BK826" s="155">
        <f>ROUND(I826*H826,2)</f>
        <v>0</v>
      </c>
      <c r="BL826" s="18" t="s">
        <v>528</v>
      </c>
      <c r="BM826" s="265" t="s">
        <v>1478</v>
      </c>
    </row>
    <row r="827" spans="1:51" s="14" customFormat="1" ht="12">
      <c r="A827" s="14"/>
      <c r="B827" s="277"/>
      <c r="C827" s="278"/>
      <c r="D827" s="268" t="s">
        <v>236</v>
      </c>
      <c r="E827" s="279" t="s">
        <v>1</v>
      </c>
      <c r="F827" s="280" t="s">
        <v>1479</v>
      </c>
      <c r="G827" s="278"/>
      <c r="H827" s="281">
        <v>3.276</v>
      </c>
      <c r="I827" s="282"/>
      <c r="J827" s="278"/>
      <c r="K827" s="278"/>
      <c r="L827" s="283"/>
      <c r="M827" s="284"/>
      <c r="N827" s="285"/>
      <c r="O827" s="285"/>
      <c r="P827" s="285"/>
      <c r="Q827" s="285"/>
      <c r="R827" s="285"/>
      <c r="S827" s="285"/>
      <c r="T827" s="286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87" t="s">
        <v>236</v>
      </c>
      <c r="AU827" s="287" t="s">
        <v>89</v>
      </c>
      <c r="AV827" s="14" t="s">
        <v>89</v>
      </c>
      <c r="AW827" s="14" t="s">
        <v>34</v>
      </c>
      <c r="AX827" s="14" t="s">
        <v>81</v>
      </c>
      <c r="AY827" s="287" t="s">
        <v>211</v>
      </c>
    </row>
    <row r="828" spans="1:51" s="14" customFormat="1" ht="12">
      <c r="A828" s="14"/>
      <c r="B828" s="277"/>
      <c r="C828" s="278"/>
      <c r="D828" s="268" t="s">
        <v>236</v>
      </c>
      <c r="E828" s="279" t="s">
        <v>1</v>
      </c>
      <c r="F828" s="280" t="s">
        <v>1480</v>
      </c>
      <c r="G828" s="278"/>
      <c r="H828" s="281">
        <v>0.896</v>
      </c>
      <c r="I828" s="282"/>
      <c r="J828" s="278"/>
      <c r="K828" s="278"/>
      <c r="L828" s="283"/>
      <c r="M828" s="284"/>
      <c r="N828" s="285"/>
      <c r="O828" s="285"/>
      <c r="P828" s="285"/>
      <c r="Q828" s="285"/>
      <c r="R828" s="285"/>
      <c r="S828" s="285"/>
      <c r="T828" s="286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87" t="s">
        <v>236</v>
      </c>
      <c r="AU828" s="287" t="s">
        <v>89</v>
      </c>
      <c r="AV828" s="14" t="s">
        <v>89</v>
      </c>
      <c r="AW828" s="14" t="s">
        <v>34</v>
      </c>
      <c r="AX828" s="14" t="s">
        <v>81</v>
      </c>
      <c r="AY828" s="287" t="s">
        <v>211</v>
      </c>
    </row>
    <row r="829" spans="1:51" s="15" customFormat="1" ht="12">
      <c r="A829" s="15"/>
      <c r="B829" s="295"/>
      <c r="C829" s="296"/>
      <c r="D829" s="268" t="s">
        <v>236</v>
      </c>
      <c r="E829" s="297" t="s">
        <v>334</v>
      </c>
      <c r="F829" s="298" t="s">
        <v>438</v>
      </c>
      <c r="G829" s="296"/>
      <c r="H829" s="299">
        <v>4.172</v>
      </c>
      <c r="I829" s="300"/>
      <c r="J829" s="296"/>
      <c r="K829" s="296"/>
      <c r="L829" s="301"/>
      <c r="M829" s="302"/>
      <c r="N829" s="303"/>
      <c r="O829" s="303"/>
      <c r="P829" s="303"/>
      <c r="Q829" s="303"/>
      <c r="R829" s="303"/>
      <c r="S829" s="303"/>
      <c r="T829" s="304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T829" s="305" t="s">
        <v>236</v>
      </c>
      <c r="AU829" s="305" t="s">
        <v>89</v>
      </c>
      <c r="AV829" s="15" t="s">
        <v>100</v>
      </c>
      <c r="AW829" s="15" t="s">
        <v>34</v>
      </c>
      <c r="AX829" s="15" t="s">
        <v>87</v>
      </c>
      <c r="AY829" s="305" t="s">
        <v>211</v>
      </c>
    </row>
    <row r="830" spans="1:65" s="2" customFormat="1" ht="24.15" customHeight="1">
      <c r="A830" s="41"/>
      <c r="B830" s="42"/>
      <c r="C830" s="253" t="s">
        <v>1481</v>
      </c>
      <c r="D830" s="253" t="s">
        <v>214</v>
      </c>
      <c r="E830" s="254" t="s">
        <v>1482</v>
      </c>
      <c r="F830" s="255" t="s">
        <v>1483</v>
      </c>
      <c r="G830" s="256" t="s">
        <v>307</v>
      </c>
      <c r="H830" s="257">
        <v>290</v>
      </c>
      <c r="I830" s="258"/>
      <c r="J830" s="259">
        <f>ROUND(I830*H830,2)</f>
        <v>0</v>
      </c>
      <c r="K830" s="260"/>
      <c r="L830" s="44"/>
      <c r="M830" s="261" t="s">
        <v>1</v>
      </c>
      <c r="N830" s="262" t="s">
        <v>46</v>
      </c>
      <c r="O830" s="94"/>
      <c r="P830" s="263">
        <f>O830*H830</f>
        <v>0</v>
      </c>
      <c r="Q830" s="263">
        <v>0</v>
      </c>
      <c r="R830" s="263">
        <f>Q830*H830</f>
        <v>0</v>
      </c>
      <c r="S830" s="263">
        <v>0</v>
      </c>
      <c r="T830" s="264">
        <f>S830*H830</f>
        <v>0</v>
      </c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R830" s="265" t="s">
        <v>528</v>
      </c>
      <c r="AT830" s="265" t="s">
        <v>214</v>
      </c>
      <c r="AU830" s="265" t="s">
        <v>89</v>
      </c>
      <c r="AY830" s="18" t="s">
        <v>211</v>
      </c>
      <c r="BE830" s="155">
        <f>IF(N830="základní",J830,0)</f>
        <v>0</v>
      </c>
      <c r="BF830" s="155">
        <f>IF(N830="snížená",J830,0)</f>
        <v>0</v>
      </c>
      <c r="BG830" s="155">
        <f>IF(N830="zákl. přenesená",J830,0)</f>
        <v>0</v>
      </c>
      <c r="BH830" s="155">
        <f>IF(N830="sníž. přenesená",J830,0)</f>
        <v>0</v>
      </c>
      <c r="BI830" s="155">
        <f>IF(N830="nulová",J830,0)</f>
        <v>0</v>
      </c>
      <c r="BJ830" s="18" t="s">
        <v>87</v>
      </c>
      <c r="BK830" s="155">
        <f>ROUND(I830*H830,2)</f>
        <v>0</v>
      </c>
      <c r="BL830" s="18" t="s">
        <v>528</v>
      </c>
      <c r="BM830" s="265" t="s">
        <v>1484</v>
      </c>
    </row>
    <row r="831" spans="1:51" s="13" customFormat="1" ht="12">
      <c r="A831" s="13"/>
      <c r="B831" s="266"/>
      <c r="C831" s="267"/>
      <c r="D831" s="268" t="s">
        <v>236</v>
      </c>
      <c r="E831" s="269" t="s">
        <v>1</v>
      </c>
      <c r="F831" s="270" t="s">
        <v>1251</v>
      </c>
      <c r="G831" s="267"/>
      <c r="H831" s="269" t="s">
        <v>1</v>
      </c>
      <c r="I831" s="271"/>
      <c r="J831" s="267"/>
      <c r="K831" s="267"/>
      <c r="L831" s="272"/>
      <c r="M831" s="273"/>
      <c r="N831" s="274"/>
      <c r="O831" s="274"/>
      <c r="P831" s="274"/>
      <c r="Q831" s="274"/>
      <c r="R831" s="274"/>
      <c r="S831" s="274"/>
      <c r="T831" s="275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76" t="s">
        <v>236</v>
      </c>
      <c r="AU831" s="276" t="s">
        <v>89</v>
      </c>
      <c r="AV831" s="13" t="s">
        <v>87</v>
      </c>
      <c r="AW831" s="13" t="s">
        <v>34</v>
      </c>
      <c r="AX831" s="13" t="s">
        <v>81</v>
      </c>
      <c r="AY831" s="276" t="s">
        <v>211</v>
      </c>
    </row>
    <row r="832" spans="1:51" s="14" customFormat="1" ht="12">
      <c r="A832" s="14"/>
      <c r="B832" s="277"/>
      <c r="C832" s="278"/>
      <c r="D832" s="268" t="s">
        <v>236</v>
      </c>
      <c r="E832" s="279" t="s">
        <v>1</v>
      </c>
      <c r="F832" s="280" t="s">
        <v>305</v>
      </c>
      <c r="G832" s="278"/>
      <c r="H832" s="281">
        <v>290</v>
      </c>
      <c r="I832" s="282"/>
      <c r="J832" s="278"/>
      <c r="K832" s="278"/>
      <c r="L832" s="283"/>
      <c r="M832" s="284"/>
      <c r="N832" s="285"/>
      <c r="O832" s="285"/>
      <c r="P832" s="285"/>
      <c r="Q832" s="285"/>
      <c r="R832" s="285"/>
      <c r="S832" s="285"/>
      <c r="T832" s="286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87" t="s">
        <v>236</v>
      </c>
      <c r="AU832" s="287" t="s">
        <v>89</v>
      </c>
      <c r="AV832" s="14" t="s">
        <v>89</v>
      </c>
      <c r="AW832" s="14" t="s">
        <v>34</v>
      </c>
      <c r="AX832" s="14" t="s">
        <v>87</v>
      </c>
      <c r="AY832" s="287" t="s">
        <v>211</v>
      </c>
    </row>
    <row r="833" spans="1:65" s="2" customFormat="1" ht="24.15" customHeight="1">
      <c r="A833" s="41"/>
      <c r="B833" s="42"/>
      <c r="C833" s="253" t="s">
        <v>1485</v>
      </c>
      <c r="D833" s="253" t="s">
        <v>214</v>
      </c>
      <c r="E833" s="254" t="s">
        <v>1486</v>
      </c>
      <c r="F833" s="255" t="s">
        <v>1487</v>
      </c>
      <c r="G833" s="256" t="s">
        <v>307</v>
      </c>
      <c r="H833" s="257">
        <v>290</v>
      </c>
      <c r="I833" s="258"/>
      <c r="J833" s="259">
        <f>ROUND(I833*H833,2)</f>
        <v>0</v>
      </c>
      <c r="K833" s="260"/>
      <c r="L833" s="44"/>
      <c r="M833" s="261" t="s">
        <v>1</v>
      </c>
      <c r="N833" s="262" t="s">
        <v>46</v>
      </c>
      <c r="O833" s="94"/>
      <c r="P833" s="263">
        <f>O833*H833</f>
        <v>0</v>
      </c>
      <c r="Q833" s="263">
        <v>0</v>
      </c>
      <c r="R833" s="263">
        <f>Q833*H833</f>
        <v>0</v>
      </c>
      <c r="S833" s="263">
        <v>0</v>
      </c>
      <c r="T833" s="264">
        <f>S833*H833</f>
        <v>0</v>
      </c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R833" s="265" t="s">
        <v>528</v>
      </c>
      <c r="AT833" s="265" t="s">
        <v>214</v>
      </c>
      <c r="AU833" s="265" t="s">
        <v>89</v>
      </c>
      <c r="AY833" s="18" t="s">
        <v>211</v>
      </c>
      <c r="BE833" s="155">
        <f>IF(N833="základní",J833,0)</f>
        <v>0</v>
      </c>
      <c r="BF833" s="155">
        <f>IF(N833="snížená",J833,0)</f>
        <v>0</v>
      </c>
      <c r="BG833" s="155">
        <f>IF(N833="zákl. přenesená",J833,0)</f>
        <v>0</v>
      </c>
      <c r="BH833" s="155">
        <f>IF(N833="sníž. přenesená",J833,0)</f>
        <v>0</v>
      </c>
      <c r="BI833" s="155">
        <f>IF(N833="nulová",J833,0)</f>
        <v>0</v>
      </c>
      <c r="BJ833" s="18" t="s">
        <v>87</v>
      </c>
      <c r="BK833" s="155">
        <f>ROUND(I833*H833,2)</f>
        <v>0</v>
      </c>
      <c r="BL833" s="18" t="s">
        <v>528</v>
      </c>
      <c r="BM833" s="265" t="s">
        <v>1488</v>
      </c>
    </row>
    <row r="834" spans="1:51" s="14" customFormat="1" ht="12">
      <c r="A834" s="14"/>
      <c r="B834" s="277"/>
      <c r="C834" s="278"/>
      <c r="D834" s="268" t="s">
        <v>236</v>
      </c>
      <c r="E834" s="279" t="s">
        <v>305</v>
      </c>
      <c r="F834" s="280" t="s">
        <v>1489</v>
      </c>
      <c r="G834" s="278"/>
      <c r="H834" s="281">
        <v>290</v>
      </c>
      <c r="I834" s="282"/>
      <c r="J834" s="278"/>
      <c r="K834" s="278"/>
      <c r="L834" s="283"/>
      <c r="M834" s="284"/>
      <c r="N834" s="285"/>
      <c r="O834" s="285"/>
      <c r="P834" s="285"/>
      <c r="Q834" s="285"/>
      <c r="R834" s="285"/>
      <c r="S834" s="285"/>
      <c r="T834" s="286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87" t="s">
        <v>236</v>
      </c>
      <c r="AU834" s="287" t="s">
        <v>89</v>
      </c>
      <c r="AV834" s="14" t="s">
        <v>89</v>
      </c>
      <c r="AW834" s="14" t="s">
        <v>34</v>
      </c>
      <c r="AX834" s="14" t="s">
        <v>87</v>
      </c>
      <c r="AY834" s="287" t="s">
        <v>211</v>
      </c>
    </row>
    <row r="835" spans="1:65" s="2" customFormat="1" ht="16.5" customHeight="1">
      <c r="A835" s="41"/>
      <c r="B835" s="42"/>
      <c r="C835" s="317" t="s">
        <v>1490</v>
      </c>
      <c r="D835" s="317" t="s">
        <v>589</v>
      </c>
      <c r="E835" s="318" t="s">
        <v>1491</v>
      </c>
      <c r="F835" s="319" t="s">
        <v>1492</v>
      </c>
      <c r="G835" s="320" t="s">
        <v>332</v>
      </c>
      <c r="H835" s="321">
        <v>0.957</v>
      </c>
      <c r="I835" s="322"/>
      <c r="J835" s="323">
        <f>ROUND(I835*H835,2)</f>
        <v>0</v>
      </c>
      <c r="K835" s="324"/>
      <c r="L835" s="325"/>
      <c r="M835" s="326" t="s">
        <v>1</v>
      </c>
      <c r="N835" s="327" t="s">
        <v>46</v>
      </c>
      <c r="O835" s="94"/>
      <c r="P835" s="263">
        <f>O835*H835</f>
        <v>0</v>
      </c>
      <c r="Q835" s="263">
        <v>0.55</v>
      </c>
      <c r="R835" s="263">
        <f>Q835*H835</f>
        <v>0.52635</v>
      </c>
      <c r="S835" s="263">
        <v>0</v>
      </c>
      <c r="T835" s="264">
        <f>S835*H835</f>
        <v>0</v>
      </c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R835" s="265" t="s">
        <v>634</v>
      </c>
      <c r="AT835" s="265" t="s">
        <v>589</v>
      </c>
      <c r="AU835" s="265" t="s">
        <v>89</v>
      </c>
      <c r="AY835" s="18" t="s">
        <v>211</v>
      </c>
      <c r="BE835" s="155">
        <f>IF(N835="základní",J835,0)</f>
        <v>0</v>
      </c>
      <c r="BF835" s="155">
        <f>IF(N835="snížená",J835,0)</f>
        <v>0</v>
      </c>
      <c r="BG835" s="155">
        <f>IF(N835="zákl. přenesená",J835,0)</f>
        <v>0</v>
      </c>
      <c r="BH835" s="155">
        <f>IF(N835="sníž. přenesená",J835,0)</f>
        <v>0</v>
      </c>
      <c r="BI835" s="155">
        <f>IF(N835="nulová",J835,0)</f>
        <v>0</v>
      </c>
      <c r="BJ835" s="18" t="s">
        <v>87</v>
      </c>
      <c r="BK835" s="155">
        <f>ROUND(I835*H835,2)</f>
        <v>0</v>
      </c>
      <c r="BL835" s="18" t="s">
        <v>528</v>
      </c>
      <c r="BM835" s="265" t="s">
        <v>1493</v>
      </c>
    </row>
    <row r="836" spans="1:51" s="14" customFormat="1" ht="12">
      <c r="A836" s="14"/>
      <c r="B836" s="277"/>
      <c r="C836" s="278"/>
      <c r="D836" s="268" t="s">
        <v>236</v>
      </c>
      <c r="E836" s="279" t="s">
        <v>337</v>
      </c>
      <c r="F836" s="280" t="s">
        <v>1494</v>
      </c>
      <c r="G836" s="278"/>
      <c r="H836" s="281">
        <v>0.87</v>
      </c>
      <c r="I836" s="282"/>
      <c r="J836" s="278"/>
      <c r="K836" s="278"/>
      <c r="L836" s="283"/>
      <c r="M836" s="284"/>
      <c r="N836" s="285"/>
      <c r="O836" s="285"/>
      <c r="P836" s="285"/>
      <c r="Q836" s="285"/>
      <c r="R836" s="285"/>
      <c r="S836" s="285"/>
      <c r="T836" s="286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87" t="s">
        <v>236</v>
      </c>
      <c r="AU836" s="287" t="s">
        <v>89</v>
      </c>
      <c r="AV836" s="14" t="s">
        <v>89</v>
      </c>
      <c r="AW836" s="14" t="s">
        <v>34</v>
      </c>
      <c r="AX836" s="14" t="s">
        <v>87</v>
      </c>
      <c r="AY836" s="287" t="s">
        <v>211</v>
      </c>
    </row>
    <row r="837" spans="1:51" s="14" customFormat="1" ht="12">
      <c r="A837" s="14"/>
      <c r="B837" s="277"/>
      <c r="C837" s="278"/>
      <c r="D837" s="268" t="s">
        <v>236</v>
      </c>
      <c r="E837" s="278"/>
      <c r="F837" s="280" t="s">
        <v>1495</v>
      </c>
      <c r="G837" s="278"/>
      <c r="H837" s="281">
        <v>0.957</v>
      </c>
      <c r="I837" s="282"/>
      <c r="J837" s="278"/>
      <c r="K837" s="278"/>
      <c r="L837" s="283"/>
      <c r="M837" s="284"/>
      <c r="N837" s="285"/>
      <c r="O837" s="285"/>
      <c r="P837" s="285"/>
      <c r="Q837" s="285"/>
      <c r="R837" s="285"/>
      <c r="S837" s="285"/>
      <c r="T837" s="286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87" t="s">
        <v>236</v>
      </c>
      <c r="AU837" s="287" t="s">
        <v>89</v>
      </c>
      <c r="AV837" s="14" t="s">
        <v>89</v>
      </c>
      <c r="AW837" s="14" t="s">
        <v>4</v>
      </c>
      <c r="AX837" s="14" t="s">
        <v>87</v>
      </c>
      <c r="AY837" s="287" t="s">
        <v>211</v>
      </c>
    </row>
    <row r="838" spans="1:65" s="2" customFormat="1" ht="24.15" customHeight="1">
      <c r="A838" s="41"/>
      <c r="B838" s="42"/>
      <c r="C838" s="253" t="s">
        <v>1496</v>
      </c>
      <c r="D838" s="253" t="s">
        <v>214</v>
      </c>
      <c r="E838" s="254" t="s">
        <v>1497</v>
      </c>
      <c r="F838" s="255" t="s">
        <v>1498</v>
      </c>
      <c r="G838" s="256" t="s">
        <v>332</v>
      </c>
      <c r="H838" s="257">
        <v>21.93</v>
      </c>
      <c r="I838" s="258"/>
      <c r="J838" s="259">
        <f>ROUND(I838*H838,2)</f>
        <v>0</v>
      </c>
      <c r="K838" s="260"/>
      <c r="L838" s="44"/>
      <c r="M838" s="261" t="s">
        <v>1</v>
      </c>
      <c r="N838" s="262" t="s">
        <v>46</v>
      </c>
      <c r="O838" s="94"/>
      <c r="P838" s="263">
        <f>O838*H838</f>
        <v>0</v>
      </c>
      <c r="Q838" s="263">
        <v>0.02337</v>
      </c>
      <c r="R838" s="263">
        <f>Q838*H838</f>
        <v>0.5125040999999999</v>
      </c>
      <c r="S838" s="263">
        <v>0</v>
      </c>
      <c r="T838" s="264">
        <f>S838*H838</f>
        <v>0</v>
      </c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R838" s="265" t="s">
        <v>528</v>
      </c>
      <c r="AT838" s="265" t="s">
        <v>214</v>
      </c>
      <c r="AU838" s="265" t="s">
        <v>89</v>
      </c>
      <c r="AY838" s="18" t="s">
        <v>211</v>
      </c>
      <c r="BE838" s="155">
        <f>IF(N838="základní",J838,0)</f>
        <v>0</v>
      </c>
      <c r="BF838" s="155">
        <f>IF(N838="snížená",J838,0)</f>
        <v>0</v>
      </c>
      <c r="BG838" s="155">
        <f>IF(N838="zákl. přenesená",J838,0)</f>
        <v>0</v>
      </c>
      <c r="BH838" s="155">
        <f>IF(N838="sníž. přenesená",J838,0)</f>
        <v>0</v>
      </c>
      <c r="BI838" s="155">
        <f>IF(N838="nulová",J838,0)</f>
        <v>0</v>
      </c>
      <c r="BJ838" s="18" t="s">
        <v>87</v>
      </c>
      <c r="BK838" s="155">
        <f>ROUND(I838*H838,2)</f>
        <v>0</v>
      </c>
      <c r="BL838" s="18" t="s">
        <v>528</v>
      </c>
      <c r="BM838" s="265" t="s">
        <v>1499</v>
      </c>
    </row>
    <row r="839" spans="1:51" s="14" customFormat="1" ht="12">
      <c r="A839" s="14"/>
      <c r="B839" s="277"/>
      <c r="C839" s="278"/>
      <c r="D839" s="268" t="s">
        <v>236</v>
      </c>
      <c r="E839" s="279" t="s">
        <v>1</v>
      </c>
      <c r="F839" s="280" t="s">
        <v>1500</v>
      </c>
      <c r="G839" s="278"/>
      <c r="H839" s="281">
        <v>21.93</v>
      </c>
      <c r="I839" s="282"/>
      <c r="J839" s="278"/>
      <c r="K839" s="278"/>
      <c r="L839" s="283"/>
      <c r="M839" s="284"/>
      <c r="N839" s="285"/>
      <c r="O839" s="285"/>
      <c r="P839" s="285"/>
      <c r="Q839" s="285"/>
      <c r="R839" s="285"/>
      <c r="S839" s="285"/>
      <c r="T839" s="286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87" t="s">
        <v>236</v>
      </c>
      <c r="AU839" s="287" t="s">
        <v>89</v>
      </c>
      <c r="AV839" s="14" t="s">
        <v>89</v>
      </c>
      <c r="AW839" s="14" t="s">
        <v>34</v>
      </c>
      <c r="AX839" s="14" t="s">
        <v>87</v>
      </c>
      <c r="AY839" s="287" t="s">
        <v>211</v>
      </c>
    </row>
    <row r="840" spans="1:65" s="2" customFormat="1" ht="24.15" customHeight="1">
      <c r="A840" s="41"/>
      <c r="B840" s="42"/>
      <c r="C840" s="253" t="s">
        <v>1501</v>
      </c>
      <c r="D840" s="253" t="s">
        <v>214</v>
      </c>
      <c r="E840" s="254" t="s">
        <v>1502</v>
      </c>
      <c r="F840" s="255" t="s">
        <v>1503</v>
      </c>
      <c r="G840" s="256" t="s">
        <v>269</v>
      </c>
      <c r="H840" s="257">
        <v>17.6</v>
      </c>
      <c r="I840" s="258"/>
      <c r="J840" s="259">
        <f>ROUND(I840*H840,2)</f>
        <v>0</v>
      </c>
      <c r="K840" s="260"/>
      <c r="L840" s="44"/>
      <c r="M840" s="261" t="s">
        <v>1</v>
      </c>
      <c r="N840" s="262" t="s">
        <v>46</v>
      </c>
      <c r="O840" s="94"/>
      <c r="P840" s="263">
        <f>O840*H840</f>
        <v>0</v>
      </c>
      <c r="Q840" s="263">
        <v>0.01572</v>
      </c>
      <c r="R840" s="263">
        <f>Q840*H840</f>
        <v>0.27667200000000003</v>
      </c>
      <c r="S840" s="263">
        <v>0</v>
      </c>
      <c r="T840" s="264">
        <f>S840*H840</f>
        <v>0</v>
      </c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R840" s="265" t="s">
        <v>528</v>
      </c>
      <c r="AT840" s="265" t="s">
        <v>214</v>
      </c>
      <c r="AU840" s="265" t="s">
        <v>89</v>
      </c>
      <c r="AY840" s="18" t="s">
        <v>211</v>
      </c>
      <c r="BE840" s="155">
        <f>IF(N840="základní",J840,0)</f>
        <v>0</v>
      </c>
      <c r="BF840" s="155">
        <f>IF(N840="snížená",J840,0)</f>
        <v>0</v>
      </c>
      <c r="BG840" s="155">
        <f>IF(N840="zákl. přenesená",J840,0)</f>
        <v>0</v>
      </c>
      <c r="BH840" s="155">
        <f>IF(N840="sníž. přenesená",J840,0)</f>
        <v>0</v>
      </c>
      <c r="BI840" s="155">
        <f>IF(N840="nulová",J840,0)</f>
        <v>0</v>
      </c>
      <c r="BJ840" s="18" t="s">
        <v>87</v>
      </c>
      <c r="BK840" s="155">
        <f>ROUND(I840*H840,2)</f>
        <v>0</v>
      </c>
      <c r="BL840" s="18" t="s">
        <v>528</v>
      </c>
      <c r="BM840" s="265" t="s">
        <v>1504</v>
      </c>
    </row>
    <row r="841" spans="1:51" s="13" customFormat="1" ht="12">
      <c r="A841" s="13"/>
      <c r="B841" s="266"/>
      <c r="C841" s="267"/>
      <c r="D841" s="268" t="s">
        <v>236</v>
      </c>
      <c r="E841" s="269" t="s">
        <v>1</v>
      </c>
      <c r="F841" s="270" t="s">
        <v>1505</v>
      </c>
      <c r="G841" s="267"/>
      <c r="H841" s="269" t="s">
        <v>1</v>
      </c>
      <c r="I841" s="271"/>
      <c r="J841" s="267"/>
      <c r="K841" s="267"/>
      <c r="L841" s="272"/>
      <c r="M841" s="273"/>
      <c r="N841" s="274"/>
      <c r="O841" s="274"/>
      <c r="P841" s="274"/>
      <c r="Q841" s="274"/>
      <c r="R841" s="274"/>
      <c r="S841" s="274"/>
      <c r="T841" s="275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76" t="s">
        <v>236</v>
      </c>
      <c r="AU841" s="276" t="s">
        <v>89</v>
      </c>
      <c r="AV841" s="13" t="s">
        <v>87</v>
      </c>
      <c r="AW841" s="13" t="s">
        <v>34</v>
      </c>
      <c r="AX841" s="13" t="s">
        <v>81</v>
      </c>
      <c r="AY841" s="276" t="s">
        <v>211</v>
      </c>
    </row>
    <row r="842" spans="1:51" s="14" customFormat="1" ht="12">
      <c r="A842" s="14"/>
      <c r="B842" s="277"/>
      <c r="C842" s="278"/>
      <c r="D842" s="268" t="s">
        <v>236</v>
      </c>
      <c r="E842" s="279" t="s">
        <v>1</v>
      </c>
      <c r="F842" s="280" t="s">
        <v>1506</v>
      </c>
      <c r="G842" s="278"/>
      <c r="H842" s="281">
        <v>17.6</v>
      </c>
      <c r="I842" s="282"/>
      <c r="J842" s="278"/>
      <c r="K842" s="278"/>
      <c r="L842" s="283"/>
      <c r="M842" s="284"/>
      <c r="N842" s="285"/>
      <c r="O842" s="285"/>
      <c r="P842" s="285"/>
      <c r="Q842" s="285"/>
      <c r="R842" s="285"/>
      <c r="S842" s="285"/>
      <c r="T842" s="286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87" t="s">
        <v>236</v>
      </c>
      <c r="AU842" s="287" t="s">
        <v>89</v>
      </c>
      <c r="AV842" s="14" t="s">
        <v>89</v>
      </c>
      <c r="AW842" s="14" t="s">
        <v>34</v>
      </c>
      <c r="AX842" s="14" t="s">
        <v>87</v>
      </c>
      <c r="AY842" s="287" t="s">
        <v>211</v>
      </c>
    </row>
    <row r="843" spans="1:65" s="2" customFormat="1" ht="24.15" customHeight="1">
      <c r="A843" s="41"/>
      <c r="B843" s="42"/>
      <c r="C843" s="253" t="s">
        <v>1507</v>
      </c>
      <c r="D843" s="253" t="s">
        <v>214</v>
      </c>
      <c r="E843" s="254" t="s">
        <v>1508</v>
      </c>
      <c r="F843" s="255" t="s">
        <v>1509</v>
      </c>
      <c r="G843" s="256" t="s">
        <v>507</v>
      </c>
      <c r="H843" s="257">
        <v>12.816</v>
      </c>
      <c r="I843" s="258"/>
      <c r="J843" s="259">
        <f>ROUND(I843*H843,2)</f>
        <v>0</v>
      </c>
      <c r="K843" s="260"/>
      <c r="L843" s="44"/>
      <c r="M843" s="261" t="s">
        <v>1</v>
      </c>
      <c r="N843" s="262" t="s">
        <v>46</v>
      </c>
      <c r="O843" s="94"/>
      <c r="P843" s="263">
        <f>O843*H843</f>
        <v>0</v>
      </c>
      <c r="Q843" s="263">
        <v>0</v>
      </c>
      <c r="R843" s="263">
        <f>Q843*H843</f>
        <v>0</v>
      </c>
      <c r="S843" s="263">
        <v>0</v>
      </c>
      <c r="T843" s="264">
        <f>S843*H843</f>
        <v>0</v>
      </c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R843" s="265" t="s">
        <v>528</v>
      </c>
      <c r="AT843" s="265" t="s">
        <v>214</v>
      </c>
      <c r="AU843" s="265" t="s">
        <v>89</v>
      </c>
      <c r="AY843" s="18" t="s">
        <v>211</v>
      </c>
      <c r="BE843" s="155">
        <f>IF(N843="základní",J843,0)</f>
        <v>0</v>
      </c>
      <c r="BF843" s="155">
        <f>IF(N843="snížená",J843,0)</f>
        <v>0</v>
      </c>
      <c r="BG843" s="155">
        <f>IF(N843="zákl. přenesená",J843,0)</f>
        <v>0</v>
      </c>
      <c r="BH843" s="155">
        <f>IF(N843="sníž. přenesená",J843,0)</f>
        <v>0</v>
      </c>
      <c r="BI843" s="155">
        <f>IF(N843="nulová",J843,0)</f>
        <v>0</v>
      </c>
      <c r="BJ843" s="18" t="s">
        <v>87</v>
      </c>
      <c r="BK843" s="155">
        <f>ROUND(I843*H843,2)</f>
        <v>0</v>
      </c>
      <c r="BL843" s="18" t="s">
        <v>528</v>
      </c>
      <c r="BM843" s="265" t="s">
        <v>1510</v>
      </c>
    </row>
    <row r="844" spans="1:65" s="2" customFormat="1" ht="24.15" customHeight="1">
      <c r="A844" s="41"/>
      <c r="B844" s="42"/>
      <c r="C844" s="253" t="s">
        <v>1511</v>
      </c>
      <c r="D844" s="253" t="s">
        <v>214</v>
      </c>
      <c r="E844" s="254" t="s">
        <v>1512</v>
      </c>
      <c r="F844" s="255" t="s">
        <v>1513</v>
      </c>
      <c r="G844" s="256" t="s">
        <v>507</v>
      </c>
      <c r="H844" s="257">
        <v>12.816</v>
      </c>
      <c r="I844" s="258"/>
      <c r="J844" s="259">
        <f>ROUND(I844*H844,2)</f>
        <v>0</v>
      </c>
      <c r="K844" s="260"/>
      <c r="L844" s="44"/>
      <c r="M844" s="261" t="s">
        <v>1</v>
      </c>
      <c r="N844" s="262" t="s">
        <v>46</v>
      </c>
      <c r="O844" s="94"/>
      <c r="P844" s="263">
        <f>O844*H844</f>
        <v>0</v>
      </c>
      <c r="Q844" s="263">
        <v>0</v>
      </c>
      <c r="R844" s="263">
        <f>Q844*H844</f>
        <v>0</v>
      </c>
      <c r="S844" s="263">
        <v>0</v>
      </c>
      <c r="T844" s="264">
        <f>S844*H844</f>
        <v>0</v>
      </c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R844" s="265" t="s">
        <v>528</v>
      </c>
      <c r="AT844" s="265" t="s">
        <v>214</v>
      </c>
      <c r="AU844" s="265" t="s">
        <v>89</v>
      </c>
      <c r="AY844" s="18" t="s">
        <v>211</v>
      </c>
      <c r="BE844" s="155">
        <f>IF(N844="základní",J844,0)</f>
        <v>0</v>
      </c>
      <c r="BF844" s="155">
        <f>IF(N844="snížená",J844,0)</f>
        <v>0</v>
      </c>
      <c r="BG844" s="155">
        <f>IF(N844="zákl. přenesená",J844,0)</f>
        <v>0</v>
      </c>
      <c r="BH844" s="155">
        <f>IF(N844="sníž. přenesená",J844,0)</f>
        <v>0</v>
      </c>
      <c r="BI844" s="155">
        <f>IF(N844="nulová",J844,0)</f>
        <v>0</v>
      </c>
      <c r="BJ844" s="18" t="s">
        <v>87</v>
      </c>
      <c r="BK844" s="155">
        <f>ROUND(I844*H844,2)</f>
        <v>0</v>
      </c>
      <c r="BL844" s="18" t="s">
        <v>528</v>
      </c>
      <c r="BM844" s="265" t="s">
        <v>1514</v>
      </c>
    </row>
    <row r="845" spans="1:63" s="12" customFormat="1" ht="22.8" customHeight="1">
      <c r="A845" s="12"/>
      <c r="B845" s="237"/>
      <c r="C845" s="238"/>
      <c r="D845" s="239" t="s">
        <v>80</v>
      </c>
      <c r="E845" s="251" t="s">
        <v>1515</v>
      </c>
      <c r="F845" s="251" t="s">
        <v>1516</v>
      </c>
      <c r="G845" s="238"/>
      <c r="H845" s="238"/>
      <c r="I845" s="241"/>
      <c r="J845" s="252">
        <f>BK845</f>
        <v>0</v>
      </c>
      <c r="K845" s="238"/>
      <c r="L845" s="243"/>
      <c r="M845" s="244"/>
      <c r="N845" s="245"/>
      <c r="O845" s="245"/>
      <c r="P845" s="246">
        <f>SUM(P846:P1043)</f>
        <v>0</v>
      </c>
      <c r="Q845" s="245"/>
      <c r="R845" s="246">
        <f>SUM(R846:R1043)</f>
        <v>42.044911160000005</v>
      </c>
      <c r="S845" s="245"/>
      <c r="T845" s="247">
        <f>SUM(T846:T1043)</f>
        <v>0</v>
      </c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R845" s="248" t="s">
        <v>89</v>
      </c>
      <c r="AT845" s="249" t="s">
        <v>80</v>
      </c>
      <c r="AU845" s="249" t="s">
        <v>87</v>
      </c>
      <c r="AY845" s="248" t="s">
        <v>211</v>
      </c>
      <c r="BK845" s="250">
        <f>SUM(BK846:BK1043)</f>
        <v>0</v>
      </c>
    </row>
    <row r="846" spans="1:65" s="2" customFormat="1" ht="24.15" customHeight="1">
      <c r="A846" s="41"/>
      <c r="B846" s="42"/>
      <c r="C846" s="253" t="s">
        <v>1517</v>
      </c>
      <c r="D846" s="253" t="s">
        <v>214</v>
      </c>
      <c r="E846" s="254" t="s">
        <v>1518</v>
      </c>
      <c r="F846" s="255" t="s">
        <v>1519</v>
      </c>
      <c r="G846" s="256" t="s">
        <v>269</v>
      </c>
      <c r="H846" s="257">
        <v>13.2</v>
      </c>
      <c r="I846" s="258"/>
      <c r="J846" s="259">
        <f>ROUND(I846*H846,2)</f>
        <v>0</v>
      </c>
      <c r="K846" s="260"/>
      <c r="L846" s="44"/>
      <c r="M846" s="261" t="s">
        <v>1</v>
      </c>
      <c r="N846" s="262" t="s">
        <v>46</v>
      </c>
      <c r="O846" s="94"/>
      <c r="P846" s="263">
        <f>O846*H846</f>
        <v>0</v>
      </c>
      <c r="Q846" s="263">
        <v>0.05</v>
      </c>
      <c r="R846" s="263">
        <f>Q846*H846</f>
        <v>0.66</v>
      </c>
      <c r="S846" s="263">
        <v>0</v>
      </c>
      <c r="T846" s="264">
        <f>S846*H846</f>
        <v>0</v>
      </c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R846" s="265" t="s">
        <v>528</v>
      </c>
      <c r="AT846" s="265" t="s">
        <v>214</v>
      </c>
      <c r="AU846" s="265" t="s">
        <v>89</v>
      </c>
      <c r="AY846" s="18" t="s">
        <v>211</v>
      </c>
      <c r="BE846" s="155">
        <f>IF(N846="základní",J846,0)</f>
        <v>0</v>
      </c>
      <c r="BF846" s="155">
        <f>IF(N846="snížená",J846,0)</f>
        <v>0</v>
      </c>
      <c r="BG846" s="155">
        <f>IF(N846="zákl. přenesená",J846,0)</f>
        <v>0</v>
      </c>
      <c r="BH846" s="155">
        <f>IF(N846="sníž. přenesená",J846,0)</f>
        <v>0</v>
      </c>
      <c r="BI846" s="155">
        <f>IF(N846="nulová",J846,0)</f>
        <v>0</v>
      </c>
      <c r="BJ846" s="18" t="s">
        <v>87</v>
      </c>
      <c r="BK846" s="155">
        <f>ROUND(I846*H846,2)</f>
        <v>0</v>
      </c>
      <c r="BL846" s="18" t="s">
        <v>528</v>
      </c>
      <c r="BM846" s="265" t="s">
        <v>1520</v>
      </c>
    </row>
    <row r="847" spans="1:51" s="13" customFormat="1" ht="12">
      <c r="A847" s="13"/>
      <c r="B847" s="266"/>
      <c r="C847" s="267"/>
      <c r="D847" s="268" t="s">
        <v>236</v>
      </c>
      <c r="E847" s="269" t="s">
        <v>1</v>
      </c>
      <c r="F847" s="270" t="s">
        <v>1521</v>
      </c>
      <c r="G847" s="267"/>
      <c r="H847" s="269" t="s">
        <v>1</v>
      </c>
      <c r="I847" s="271"/>
      <c r="J847" s="267"/>
      <c r="K847" s="267"/>
      <c r="L847" s="272"/>
      <c r="M847" s="273"/>
      <c r="N847" s="274"/>
      <c r="O847" s="274"/>
      <c r="P847" s="274"/>
      <c r="Q847" s="274"/>
      <c r="R847" s="274"/>
      <c r="S847" s="274"/>
      <c r="T847" s="275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76" t="s">
        <v>236</v>
      </c>
      <c r="AU847" s="276" t="s">
        <v>89</v>
      </c>
      <c r="AV847" s="13" t="s">
        <v>87</v>
      </c>
      <c r="AW847" s="13" t="s">
        <v>34</v>
      </c>
      <c r="AX847" s="13" t="s">
        <v>81</v>
      </c>
      <c r="AY847" s="276" t="s">
        <v>211</v>
      </c>
    </row>
    <row r="848" spans="1:51" s="13" customFormat="1" ht="12">
      <c r="A848" s="13"/>
      <c r="B848" s="266"/>
      <c r="C848" s="267"/>
      <c r="D848" s="268" t="s">
        <v>236</v>
      </c>
      <c r="E848" s="269" t="s">
        <v>1</v>
      </c>
      <c r="F848" s="270" t="s">
        <v>1522</v>
      </c>
      <c r="G848" s="267"/>
      <c r="H848" s="269" t="s">
        <v>1</v>
      </c>
      <c r="I848" s="271"/>
      <c r="J848" s="267"/>
      <c r="K848" s="267"/>
      <c r="L848" s="272"/>
      <c r="M848" s="273"/>
      <c r="N848" s="274"/>
      <c r="O848" s="274"/>
      <c r="P848" s="274"/>
      <c r="Q848" s="274"/>
      <c r="R848" s="274"/>
      <c r="S848" s="274"/>
      <c r="T848" s="275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76" t="s">
        <v>236</v>
      </c>
      <c r="AU848" s="276" t="s">
        <v>89</v>
      </c>
      <c r="AV848" s="13" t="s">
        <v>87</v>
      </c>
      <c r="AW848" s="13" t="s">
        <v>34</v>
      </c>
      <c r="AX848" s="13" t="s">
        <v>81</v>
      </c>
      <c r="AY848" s="276" t="s">
        <v>211</v>
      </c>
    </row>
    <row r="849" spans="1:51" s="13" customFormat="1" ht="12">
      <c r="A849" s="13"/>
      <c r="B849" s="266"/>
      <c r="C849" s="267"/>
      <c r="D849" s="268" t="s">
        <v>236</v>
      </c>
      <c r="E849" s="269" t="s">
        <v>1</v>
      </c>
      <c r="F849" s="270" t="s">
        <v>1523</v>
      </c>
      <c r="G849" s="267"/>
      <c r="H849" s="269" t="s">
        <v>1</v>
      </c>
      <c r="I849" s="271"/>
      <c r="J849" s="267"/>
      <c r="K849" s="267"/>
      <c r="L849" s="272"/>
      <c r="M849" s="273"/>
      <c r="N849" s="274"/>
      <c r="O849" s="274"/>
      <c r="P849" s="274"/>
      <c r="Q849" s="274"/>
      <c r="R849" s="274"/>
      <c r="S849" s="274"/>
      <c r="T849" s="275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76" t="s">
        <v>236</v>
      </c>
      <c r="AU849" s="276" t="s">
        <v>89</v>
      </c>
      <c r="AV849" s="13" t="s">
        <v>87</v>
      </c>
      <c r="AW849" s="13" t="s">
        <v>34</v>
      </c>
      <c r="AX849" s="13" t="s">
        <v>81</v>
      </c>
      <c r="AY849" s="276" t="s">
        <v>211</v>
      </c>
    </row>
    <row r="850" spans="1:51" s="13" customFormat="1" ht="12">
      <c r="A850" s="13"/>
      <c r="B850" s="266"/>
      <c r="C850" s="267"/>
      <c r="D850" s="268" t="s">
        <v>236</v>
      </c>
      <c r="E850" s="269" t="s">
        <v>1</v>
      </c>
      <c r="F850" s="270" t="s">
        <v>1524</v>
      </c>
      <c r="G850" s="267"/>
      <c r="H850" s="269" t="s">
        <v>1</v>
      </c>
      <c r="I850" s="271"/>
      <c r="J850" s="267"/>
      <c r="K850" s="267"/>
      <c r="L850" s="272"/>
      <c r="M850" s="273"/>
      <c r="N850" s="274"/>
      <c r="O850" s="274"/>
      <c r="P850" s="274"/>
      <c r="Q850" s="274"/>
      <c r="R850" s="274"/>
      <c r="S850" s="274"/>
      <c r="T850" s="275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76" t="s">
        <v>236</v>
      </c>
      <c r="AU850" s="276" t="s">
        <v>89</v>
      </c>
      <c r="AV850" s="13" t="s">
        <v>87</v>
      </c>
      <c r="AW850" s="13" t="s">
        <v>34</v>
      </c>
      <c r="AX850" s="13" t="s">
        <v>81</v>
      </c>
      <c r="AY850" s="276" t="s">
        <v>211</v>
      </c>
    </row>
    <row r="851" spans="1:51" s="13" customFormat="1" ht="12">
      <c r="A851" s="13"/>
      <c r="B851" s="266"/>
      <c r="C851" s="267"/>
      <c r="D851" s="268" t="s">
        <v>236</v>
      </c>
      <c r="E851" s="269" t="s">
        <v>1</v>
      </c>
      <c r="F851" s="270" t="s">
        <v>1525</v>
      </c>
      <c r="G851" s="267"/>
      <c r="H851" s="269" t="s">
        <v>1</v>
      </c>
      <c r="I851" s="271"/>
      <c r="J851" s="267"/>
      <c r="K851" s="267"/>
      <c r="L851" s="272"/>
      <c r="M851" s="273"/>
      <c r="N851" s="274"/>
      <c r="O851" s="274"/>
      <c r="P851" s="274"/>
      <c r="Q851" s="274"/>
      <c r="R851" s="274"/>
      <c r="S851" s="274"/>
      <c r="T851" s="275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76" t="s">
        <v>236</v>
      </c>
      <c r="AU851" s="276" t="s">
        <v>89</v>
      </c>
      <c r="AV851" s="13" t="s">
        <v>87</v>
      </c>
      <c r="AW851" s="13" t="s">
        <v>34</v>
      </c>
      <c r="AX851" s="13" t="s">
        <v>81</v>
      </c>
      <c r="AY851" s="276" t="s">
        <v>211</v>
      </c>
    </row>
    <row r="852" spans="1:51" s="13" customFormat="1" ht="12">
      <c r="A852" s="13"/>
      <c r="B852" s="266"/>
      <c r="C852" s="267"/>
      <c r="D852" s="268" t="s">
        <v>236</v>
      </c>
      <c r="E852" s="269" t="s">
        <v>1</v>
      </c>
      <c r="F852" s="270" t="s">
        <v>1526</v>
      </c>
      <c r="G852" s="267"/>
      <c r="H852" s="269" t="s">
        <v>1</v>
      </c>
      <c r="I852" s="271"/>
      <c r="J852" s="267"/>
      <c r="K852" s="267"/>
      <c r="L852" s="272"/>
      <c r="M852" s="273"/>
      <c r="N852" s="274"/>
      <c r="O852" s="274"/>
      <c r="P852" s="274"/>
      <c r="Q852" s="274"/>
      <c r="R852" s="274"/>
      <c r="S852" s="274"/>
      <c r="T852" s="275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76" t="s">
        <v>236</v>
      </c>
      <c r="AU852" s="276" t="s">
        <v>89</v>
      </c>
      <c r="AV852" s="13" t="s">
        <v>87</v>
      </c>
      <c r="AW852" s="13" t="s">
        <v>34</v>
      </c>
      <c r="AX852" s="13" t="s">
        <v>81</v>
      </c>
      <c r="AY852" s="276" t="s">
        <v>211</v>
      </c>
    </row>
    <row r="853" spans="1:51" s="14" customFormat="1" ht="12">
      <c r="A853" s="14"/>
      <c r="B853" s="277"/>
      <c r="C853" s="278"/>
      <c r="D853" s="268" t="s">
        <v>236</v>
      </c>
      <c r="E853" s="279" t="s">
        <v>1527</v>
      </c>
      <c r="F853" s="280" t="s">
        <v>1528</v>
      </c>
      <c r="G853" s="278"/>
      <c r="H853" s="281">
        <v>13.2</v>
      </c>
      <c r="I853" s="282"/>
      <c r="J853" s="278"/>
      <c r="K853" s="278"/>
      <c r="L853" s="283"/>
      <c r="M853" s="284"/>
      <c r="N853" s="285"/>
      <c r="O853" s="285"/>
      <c r="P853" s="285"/>
      <c r="Q853" s="285"/>
      <c r="R853" s="285"/>
      <c r="S853" s="285"/>
      <c r="T853" s="286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87" t="s">
        <v>236</v>
      </c>
      <c r="AU853" s="287" t="s">
        <v>89</v>
      </c>
      <c r="AV853" s="14" t="s">
        <v>89</v>
      </c>
      <c r="AW853" s="14" t="s">
        <v>34</v>
      </c>
      <c r="AX853" s="14" t="s">
        <v>87</v>
      </c>
      <c r="AY853" s="287" t="s">
        <v>211</v>
      </c>
    </row>
    <row r="854" spans="1:65" s="2" customFormat="1" ht="24.15" customHeight="1">
      <c r="A854" s="41"/>
      <c r="B854" s="42"/>
      <c r="C854" s="253" t="s">
        <v>1529</v>
      </c>
      <c r="D854" s="253" t="s">
        <v>214</v>
      </c>
      <c r="E854" s="254" t="s">
        <v>1530</v>
      </c>
      <c r="F854" s="255" t="s">
        <v>1531</v>
      </c>
      <c r="G854" s="256" t="s">
        <v>269</v>
      </c>
      <c r="H854" s="257">
        <v>23.599</v>
      </c>
      <c r="I854" s="258"/>
      <c r="J854" s="259">
        <f>ROUND(I854*H854,2)</f>
        <v>0</v>
      </c>
      <c r="K854" s="260"/>
      <c r="L854" s="44"/>
      <c r="M854" s="261" t="s">
        <v>1</v>
      </c>
      <c r="N854" s="262" t="s">
        <v>46</v>
      </c>
      <c r="O854" s="94"/>
      <c r="P854" s="263">
        <f>O854*H854</f>
        <v>0</v>
      </c>
      <c r="Q854" s="263">
        <v>0.05</v>
      </c>
      <c r="R854" s="263">
        <f>Q854*H854</f>
        <v>1.17995</v>
      </c>
      <c r="S854" s="263">
        <v>0</v>
      </c>
      <c r="T854" s="264">
        <f>S854*H854</f>
        <v>0</v>
      </c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R854" s="265" t="s">
        <v>528</v>
      </c>
      <c r="AT854" s="265" t="s">
        <v>214</v>
      </c>
      <c r="AU854" s="265" t="s">
        <v>89</v>
      </c>
      <c r="AY854" s="18" t="s">
        <v>211</v>
      </c>
      <c r="BE854" s="155">
        <f>IF(N854="základní",J854,0)</f>
        <v>0</v>
      </c>
      <c r="BF854" s="155">
        <f>IF(N854="snížená",J854,0)</f>
        <v>0</v>
      </c>
      <c r="BG854" s="155">
        <f>IF(N854="zákl. přenesená",J854,0)</f>
        <v>0</v>
      </c>
      <c r="BH854" s="155">
        <f>IF(N854="sníž. přenesená",J854,0)</f>
        <v>0</v>
      </c>
      <c r="BI854" s="155">
        <f>IF(N854="nulová",J854,0)</f>
        <v>0</v>
      </c>
      <c r="BJ854" s="18" t="s">
        <v>87</v>
      </c>
      <c r="BK854" s="155">
        <f>ROUND(I854*H854,2)</f>
        <v>0</v>
      </c>
      <c r="BL854" s="18" t="s">
        <v>528</v>
      </c>
      <c r="BM854" s="265" t="s">
        <v>1532</v>
      </c>
    </row>
    <row r="855" spans="1:51" s="13" customFormat="1" ht="12">
      <c r="A855" s="13"/>
      <c r="B855" s="266"/>
      <c r="C855" s="267"/>
      <c r="D855" s="268" t="s">
        <v>236</v>
      </c>
      <c r="E855" s="269" t="s">
        <v>1</v>
      </c>
      <c r="F855" s="270" t="s">
        <v>1533</v>
      </c>
      <c r="G855" s="267"/>
      <c r="H855" s="269" t="s">
        <v>1</v>
      </c>
      <c r="I855" s="271"/>
      <c r="J855" s="267"/>
      <c r="K855" s="267"/>
      <c r="L855" s="272"/>
      <c r="M855" s="273"/>
      <c r="N855" s="274"/>
      <c r="O855" s="274"/>
      <c r="P855" s="274"/>
      <c r="Q855" s="274"/>
      <c r="R855" s="274"/>
      <c r="S855" s="274"/>
      <c r="T855" s="275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76" t="s">
        <v>236</v>
      </c>
      <c r="AU855" s="276" t="s">
        <v>89</v>
      </c>
      <c r="AV855" s="13" t="s">
        <v>87</v>
      </c>
      <c r="AW855" s="13" t="s">
        <v>34</v>
      </c>
      <c r="AX855" s="13" t="s">
        <v>81</v>
      </c>
      <c r="AY855" s="276" t="s">
        <v>211</v>
      </c>
    </row>
    <row r="856" spans="1:51" s="13" customFormat="1" ht="12">
      <c r="A856" s="13"/>
      <c r="B856" s="266"/>
      <c r="C856" s="267"/>
      <c r="D856" s="268" t="s">
        <v>236</v>
      </c>
      <c r="E856" s="269" t="s">
        <v>1</v>
      </c>
      <c r="F856" s="270" t="s">
        <v>1534</v>
      </c>
      <c r="G856" s="267"/>
      <c r="H856" s="269" t="s">
        <v>1</v>
      </c>
      <c r="I856" s="271"/>
      <c r="J856" s="267"/>
      <c r="K856" s="267"/>
      <c r="L856" s="272"/>
      <c r="M856" s="273"/>
      <c r="N856" s="274"/>
      <c r="O856" s="274"/>
      <c r="P856" s="274"/>
      <c r="Q856" s="274"/>
      <c r="R856" s="274"/>
      <c r="S856" s="274"/>
      <c r="T856" s="275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76" t="s">
        <v>236</v>
      </c>
      <c r="AU856" s="276" t="s">
        <v>89</v>
      </c>
      <c r="AV856" s="13" t="s">
        <v>87</v>
      </c>
      <c r="AW856" s="13" t="s">
        <v>34</v>
      </c>
      <c r="AX856" s="13" t="s">
        <v>81</v>
      </c>
      <c r="AY856" s="276" t="s">
        <v>211</v>
      </c>
    </row>
    <row r="857" spans="1:51" s="13" customFormat="1" ht="12">
      <c r="A857" s="13"/>
      <c r="B857" s="266"/>
      <c r="C857" s="267"/>
      <c r="D857" s="268" t="s">
        <v>236</v>
      </c>
      <c r="E857" s="269" t="s">
        <v>1</v>
      </c>
      <c r="F857" s="270" t="s">
        <v>1535</v>
      </c>
      <c r="G857" s="267"/>
      <c r="H857" s="269" t="s">
        <v>1</v>
      </c>
      <c r="I857" s="271"/>
      <c r="J857" s="267"/>
      <c r="K857" s="267"/>
      <c r="L857" s="272"/>
      <c r="M857" s="273"/>
      <c r="N857" s="274"/>
      <c r="O857" s="274"/>
      <c r="P857" s="274"/>
      <c r="Q857" s="274"/>
      <c r="R857" s="274"/>
      <c r="S857" s="274"/>
      <c r="T857" s="275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76" t="s">
        <v>236</v>
      </c>
      <c r="AU857" s="276" t="s">
        <v>89</v>
      </c>
      <c r="AV857" s="13" t="s">
        <v>87</v>
      </c>
      <c r="AW857" s="13" t="s">
        <v>34</v>
      </c>
      <c r="AX857" s="13" t="s">
        <v>81</v>
      </c>
      <c r="AY857" s="276" t="s">
        <v>211</v>
      </c>
    </row>
    <row r="858" spans="1:51" s="14" customFormat="1" ht="12">
      <c r="A858" s="14"/>
      <c r="B858" s="277"/>
      <c r="C858" s="278"/>
      <c r="D858" s="268" t="s">
        <v>236</v>
      </c>
      <c r="E858" s="279" t="s">
        <v>1536</v>
      </c>
      <c r="F858" s="280" t="s">
        <v>1537</v>
      </c>
      <c r="G858" s="278"/>
      <c r="H858" s="281">
        <v>23.599</v>
      </c>
      <c r="I858" s="282"/>
      <c r="J858" s="278"/>
      <c r="K858" s="278"/>
      <c r="L858" s="283"/>
      <c r="M858" s="284"/>
      <c r="N858" s="285"/>
      <c r="O858" s="285"/>
      <c r="P858" s="285"/>
      <c r="Q858" s="285"/>
      <c r="R858" s="285"/>
      <c r="S858" s="285"/>
      <c r="T858" s="286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87" t="s">
        <v>236</v>
      </c>
      <c r="AU858" s="287" t="s">
        <v>89</v>
      </c>
      <c r="AV858" s="14" t="s">
        <v>89</v>
      </c>
      <c r="AW858" s="14" t="s">
        <v>34</v>
      </c>
      <c r="AX858" s="14" t="s">
        <v>87</v>
      </c>
      <c r="AY858" s="287" t="s">
        <v>211</v>
      </c>
    </row>
    <row r="859" spans="1:65" s="2" customFormat="1" ht="21.75" customHeight="1">
      <c r="A859" s="41"/>
      <c r="B859" s="42"/>
      <c r="C859" s="253" t="s">
        <v>1538</v>
      </c>
      <c r="D859" s="253" t="s">
        <v>214</v>
      </c>
      <c r="E859" s="254" t="s">
        <v>1539</v>
      </c>
      <c r="F859" s="255" t="s">
        <v>1540</v>
      </c>
      <c r="G859" s="256" t="s">
        <v>269</v>
      </c>
      <c r="H859" s="257">
        <v>198.07</v>
      </c>
      <c r="I859" s="258"/>
      <c r="J859" s="259">
        <f>ROUND(I859*H859,2)</f>
        <v>0</v>
      </c>
      <c r="K859" s="260"/>
      <c r="L859" s="44"/>
      <c r="M859" s="261" t="s">
        <v>1</v>
      </c>
      <c r="N859" s="262" t="s">
        <v>46</v>
      </c>
      <c r="O859" s="94"/>
      <c r="P859" s="263">
        <f>O859*H859</f>
        <v>0</v>
      </c>
      <c r="Q859" s="263">
        <v>0.035</v>
      </c>
      <c r="R859" s="263">
        <f>Q859*H859</f>
        <v>6.93245</v>
      </c>
      <c r="S859" s="263">
        <v>0</v>
      </c>
      <c r="T859" s="264">
        <f>S859*H859</f>
        <v>0</v>
      </c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R859" s="265" t="s">
        <v>528</v>
      </c>
      <c r="AT859" s="265" t="s">
        <v>214</v>
      </c>
      <c r="AU859" s="265" t="s">
        <v>89</v>
      </c>
      <c r="AY859" s="18" t="s">
        <v>211</v>
      </c>
      <c r="BE859" s="155">
        <f>IF(N859="základní",J859,0)</f>
        <v>0</v>
      </c>
      <c r="BF859" s="155">
        <f>IF(N859="snížená",J859,0)</f>
        <v>0</v>
      </c>
      <c r="BG859" s="155">
        <f>IF(N859="zákl. přenesená",J859,0)</f>
        <v>0</v>
      </c>
      <c r="BH859" s="155">
        <f>IF(N859="sníž. přenesená",J859,0)</f>
        <v>0</v>
      </c>
      <c r="BI859" s="155">
        <f>IF(N859="nulová",J859,0)</f>
        <v>0</v>
      </c>
      <c r="BJ859" s="18" t="s">
        <v>87</v>
      </c>
      <c r="BK859" s="155">
        <f>ROUND(I859*H859,2)</f>
        <v>0</v>
      </c>
      <c r="BL859" s="18" t="s">
        <v>528</v>
      </c>
      <c r="BM859" s="265" t="s">
        <v>1541</v>
      </c>
    </row>
    <row r="860" spans="1:51" s="13" customFormat="1" ht="12">
      <c r="A860" s="13"/>
      <c r="B860" s="266"/>
      <c r="C860" s="267"/>
      <c r="D860" s="268" t="s">
        <v>236</v>
      </c>
      <c r="E860" s="269" t="s">
        <v>1</v>
      </c>
      <c r="F860" s="270" t="s">
        <v>1542</v>
      </c>
      <c r="G860" s="267"/>
      <c r="H860" s="269" t="s">
        <v>1</v>
      </c>
      <c r="I860" s="271"/>
      <c r="J860" s="267"/>
      <c r="K860" s="267"/>
      <c r="L860" s="272"/>
      <c r="M860" s="273"/>
      <c r="N860" s="274"/>
      <c r="O860" s="274"/>
      <c r="P860" s="274"/>
      <c r="Q860" s="274"/>
      <c r="R860" s="274"/>
      <c r="S860" s="274"/>
      <c r="T860" s="275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76" t="s">
        <v>236</v>
      </c>
      <c r="AU860" s="276" t="s">
        <v>89</v>
      </c>
      <c r="AV860" s="13" t="s">
        <v>87</v>
      </c>
      <c r="AW860" s="13" t="s">
        <v>34</v>
      </c>
      <c r="AX860" s="13" t="s">
        <v>81</v>
      </c>
      <c r="AY860" s="276" t="s">
        <v>211</v>
      </c>
    </row>
    <row r="861" spans="1:51" s="13" customFormat="1" ht="12">
      <c r="A861" s="13"/>
      <c r="B861" s="266"/>
      <c r="C861" s="267"/>
      <c r="D861" s="268" t="s">
        <v>236</v>
      </c>
      <c r="E861" s="269" t="s">
        <v>1</v>
      </c>
      <c r="F861" s="270" t="s">
        <v>1543</v>
      </c>
      <c r="G861" s="267"/>
      <c r="H861" s="269" t="s">
        <v>1</v>
      </c>
      <c r="I861" s="271"/>
      <c r="J861" s="267"/>
      <c r="K861" s="267"/>
      <c r="L861" s="272"/>
      <c r="M861" s="273"/>
      <c r="N861" s="274"/>
      <c r="O861" s="274"/>
      <c r="P861" s="274"/>
      <c r="Q861" s="274"/>
      <c r="R861" s="274"/>
      <c r="S861" s="274"/>
      <c r="T861" s="275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76" t="s">
        <v>236</v>
      </c>
      <c r="AU861" s="276" t="s">
        <v>89</v>
      </c>
      <c r="AV861" s="13" t="s">
        <v>87</v>
      </c>
      <c r="AW861" s="13" t="s">
        <v>34</v>
      </c>
      <c r="AX861" s="13" t="s">
        <v>81</v>
      </c>
      <c r="AY861" s="276" t="s">
        <v>211</v>
      </c>
    </row>
    <row r="862" spans="1:51" s="13" customFormat="1" ht="12">
      <c r="A862" s="13"/>
      <c r="B862" s="266"/>
      <c r="C862" s="267"/>
      <c r="D862" s="268" t="s">
        <v>236</v>
      </c>
      <c r="E862" s="269" t="s">
        <v>1</v>
      </c>
      <c r="F862" s="270" t="s">
        <v>1544</v>
      </c>
      <c r="G862" s="267"/>
      <c r="H862" s="269" t="s">
        <v>1</v>
      </c>
      <c r="I862" s="271"/>
      <c r="J862" s="267"/>
      <c r="K862" s="267"/>
      <c r="L862" s="272"/>
      <c r="M862" s="273"/>
      <c r="N862" s="274"/>
      <c r="O862" s="274"/>
      <c r="P862" s="274"/>
      <c r="Q862" s="274"/>
      <c r="R862" s="274"/>
      <c r="S862" s="274"/>
      <c r="T862" s="275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76" t="s">
        <v>236</v>
      </c>
      <c r="AU862" s="276" t="s">
        <v>89</v>
      </c>
      <c r="AV862" s="13" t="s">
        <v>87</v>
      </c>
      <c r="AW862" s="13" t="s">
        <v>34</v>
      </c>
      <c r="AX862" s="13" t="s">
        <v>81</v>
      </c>
      <c r="AY862" s="276" t="s">
        <v>211</v>
      </c>
    </row>
    <row r="863" spans="1:51" s="13" customFormat="1" ht="12">
      <c r="A863" s="13"/>
      <c r="B863" s="266"/>
      <c r="C863" s="267"/>
      <c r="D863" s="268" t="s">
        <v>236</v>
      </c>
      <c r="E863" s="269" t="s">
        <v>1</v>
      </c>
      <c r="F863" s="270" t="s">
        <v>1545</v>
      </c>
      <c r="G863" s="267"/>
      <c r="H863" s="269" t="s">
        <v>1</v>
      </c>
      <c r="I863" s="271"/>
      <c r="J863" s="267"/>
      <c r="K863" s="267"/>
      <c r="L863" s="272"/>
      <c r="M863" s="273"/>
      <c r="N863" s="274"/>
      <c r="O863" s="274"/>
      <c r="P863" s="274"/>
      <c r="Q863" s="274"/>
      <c r="R863" s="274"/>
      <c r="S863" s="274"/>
      <c r="T863" s="275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76" t="s">
        <v>236</v>
      </c>
      <c r="AU863" s="276" t="s">
        <v>89</v>
      </c>
      <c r="AV863" s="13" t="s">
        <v>87</v>
      </c>
      <c r="AW863" s="13" t="s">
        <v>34</v>
      </c>
      <c r="AX863" s="13" t="s">
        <v>81</v>
      </c>
      <c r="AY863" s="276" t="s">
        <v>211</v>
      </c>
    </row>
    <row r="864" spans="1:51" s="13" customFormat="1" ht="12">
      <c r="A864" s="13"/>
      <c r="B864" s="266"/>
      <c r="C864" s="267"/>
      <c r="D864" s="268" t="s">
        <v>236</v>
      </c>
      <c r="E864" s="269" t="s">
        <v>1</v>
      </c>
      <c r="F864" s="270" t="s">
        <v>1546</v>
      </c>
      <c r="G864" s="267"/>
      <c r="H864" s="269" t="s">
        <v>1</v>
      </c>
      <c r="I864" s="271"/>
      <c r="J864" s="267"/>
      <c r="K864" s="267"/>
      <c r="L864" s="272"/>
      <c r="M864" s="273"/>
      <c r="N864" s="274"/>
      <c r="O864" s="274"/>
      <c r="P864" s="274"/>
      <c r="Q864" s="274"/>
      <c r="R864" s="274"/>
      <c r="S864" s="274"/>
      <c r="T864" s="275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76" t="s">
        <v>236</v>
      </c>
      <c r="AU864" s="276" t="s">
        <v>89</v>
      </c>
      <c r="AV864" s="13" t="s">
        <v>87</v>
      </c>
      <c r="AW864" s="13" t="s">
        <v>34</v>
      </c>
      <c r="AX864" s="13" t="s">
        <v>81</v>
      </c>
      <c r="AY864" s="276" t="s">
        <v>211</v>
      </c>
    </row>
    <row r="865" spans="1:51" s="13" customFormat="1" ht="12">
      <c r="A865" s="13"/>
      <c r="B865" s="266"/>
      <c r="C865" s="267"/>
      <c r="D865" s="268" t="s">
        <v>236</v>
      </c>
      <c r="E865" s="269" t="s">
        <v>1</v>
      </c>
      <c r="F865" s="270" t="s">
        <v>1545</v>
      </c>
      <c r="G865" s="267"/>
      <c r="H865" s="269" t="s">
        <v>1</v>
      </c>
      <c r="I865" s="271"/>
      <c r="J865" s="267"/>
      <c r="K865" s="267"/>
      <c r="L865" s="272"/>
      <c r="M865" s="273"/>
      <c r="N865" s="274"/>
      <c r="O865" s="274"/>
      <c r="P865" s="274"/>
      <c r="Q865" s="274"/>
      <c r="R865" s="274"/>
      <c r="S865" s="274"/>
      <c r="T865" s="275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76" t="s">
        <v>236</v>
      </c>
      <c r="AU865" s="276" t="s">
        <v>89</v>
      </c>
      <c r="AV865" s="13" t="s">
        <v>87</v>
      </c>
      <c r="AW865" s="13" t="s">
        <v>34</v>
      </c>
      <c r="AX865" s="13" t="s">
        <v>81</v>
      </c>
      <c r="AY865" s="276" t="s">
        <v>211</v>
      </c>
    </row>
    <row r="866" spans="1:51" s="13" customFormat="1" ht="12">
      <c r="A866" s="13"/>
      <c r="B866" s="266"/>
      <c r="C866" s="267"/>
      <c r="D866" s="268" t="s">
        <v>236</v>
      </c>
      <c r="E866" s="269" t="s">
        <v>1</v>
      </c>
      <c r="F866" s="270" t="s">
        <v>1544</v>
      </c>
      <c r="G866" s="267"/>
      <c r="H866" s="269" t="s">
        <v>1</v>
      </c>
      <c r="I866" s="271"/>
      <c r="J866" s="267"/>
      <c r="K866" s="267"/>
      <c r="L866" s="272"/>
      <c r="M866" s="273"/>
      <c r="N866" s="274"/>
      <c r="O866" s="274"/>
      <c r="P866" s="274"/>
      <c r="Q866" s="274"/>
      <c r="R866" s="274"/>
      <c r="S866" s="274"/>
      <c r="T866" s="275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76" t="s">
        <v>236</v>
      </c>
      <c r="AU866" s="276" t="s">
        <v>89</v>
      </c>
      <c r="AV866" s="13" t="s">
        <v>87</v>
      </c>
      <c r="AW866" s="13" t="s">
        <v>34</v>
      </c>
      <c r="AX866" s="13" t="s">
        <v>81</v>
      </c>
      <c r="AY866" s="276" t="s">
        <v>211</v>
      </c>
    </row>
    <row r="867" spans="1:51" s="13" customFormat="1" ht="12">
      <c r="A867" s="13"/>
      <c r="B867" s="266"/>
      <c r="C867" s="267"/>
      <c r="D867" s="268" t="s">
        <v>236</v>
      </c>
      <c r="E867" s="269" t="s">
        <v>1</v>
      </c>
      <c r="F867" s="270" t="s">
        <v>1547</v>
      </c>
      <c r="G867" s="267"/>
      <c r="H867" s="269" t="s">
        <v>1</v>
      </c>
      <c r="I867" s="271"/>
      <c r="J867" s="267"/>
      <c r="K867" s="267"/>
      <c r="L867" s="272"/>
      <c r="M867" s="273"/>
      <c r="N867" s="274"/>
      <c r="O867" s="274"/>
      <c r="P867" s="274"/>
      <c r="Q867" s="274"/>
      <c r="R867" s="274"/>
      <c r="S867" s="274"/>
      <c r="T867" s="275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76" t="s">
        <v>236</v>
      </c>
      <c r="AU867" s="276" t="s">
        <v>89</v>
      </c>
      <c r="AV867" s="13" t="s">
        <v>87</v>
      </c>
      <c r="AW867" s="13" t="s">
        <v>34</v>
      </c>
      <c r="AX867" s="13" t="s">
        <v>81</v>
      </c>
      <c r="AY867" s="276" t="s">
        <v>211</v>
      </c>
    </row>
    <row r="868" spans="1:51" s="14" customFormat="1" ht="12">
      <c r="A868" s="14"/>
      <c r="B868" s="277"/>
      <c r="C868" s="278"/>
      <c r="D868" s="268" t="s">
        <v>236</v>
      </c>
      <c r="E868" s="279" t="s">
        <v>1</v>
      </c>
      <c r="F868" s="280" t="s">
        <v>1548</v>
      </c>
      <c r="G868" s="278"/>
      <c r="H868" s="281">
        <v>10.95</v>
      </c>
      <c r="I868" s="282"/>
      <c r="J868" s="278"/>
      <c r="K868" s="278"/>
      <c r="L868" s="283"/>
      <c r="M868" s="284"/>
      <c r="N868" s="285"/>
      <c r="O868" s="285"/>
      <c r="P868" s="285"/>
      <c r="Q868" s="285"/>
      <c r="R868" s="285"/>
      <c r="S868" s="285"/>
      <c r="T868" s="286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87" t="s">
        <v>236</v>
      </c>
      <c r="AU868" s="287" t="s">
        <v>89</v>
      </c>
      <c r="AV868" s="14" t="s">
        <v>89</v>
      </c>
      <c r="AW868" s="14" t="s">
        <v>34</v>
      </c>
      <c r="AX868" s="14" t="s">
        <v>81</v>
      </c>
      <c r="AY868" s="287" t="s">
        <v>211</v>
      </c>
    </row>
    <row r="869" spans="1:51" s="13" customFormat="1" ht="12">
      <c r="A869" s="13"/>
      <c r="B869" s="266"/>
      <c r="C869" s="267"/>
      <c r="D869" s="268" t="s">
        <v>236</v>
      </c>
      <c r="E869" s="269" t="s">
        <v>1</v>
      </c>
      <c r="F869" s="270" t="s">
        <v>640</v>
      </c>
      <c r="G869" s="267"/>
      <c r="H869" s="269" t="s">
        <v>1</v>
      </c>
      <c r="I869" s="271"/>
      <c r="J869" s="267"/>
      <c r="K869" s="267"/>
      <c r="L869" s="272"/>
      <c r="M869" s="273"/>
      <c r="N869" s="274"/>
      <c r="O869" s="274"/>
      <c r="P869" s="274"/>
      <c r="Q869" s="274"/>
      <c r="R869" s="274"/>
      <c r="S869" s="274"/>
      <c r="T869" s="275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76" t="s">
        <v>236</v>
      </c>
      <c r="AU869" s="276" t="s">
        <v>89</v>
      </c>
      <c r="AV869" s="13" t="s">
        <v>87</v>
      </c>
      <c r="AW869" s="13" t="s">
        <v>34</v>
      </c>
      <c r="AX869" s="13" t="s">
        <v>81</v>
      </c>
      <c r="AY869" s="276" t="s">
        <v>211</v>
      </c>
    </row>
    <row r="870" spans="1:51" s="14" customFormat="1" ht="12">
      <c r="A870" s="14"/>
      <c r="B870" s="277"/>
      <c r="C870" s="278"/>
      <c r="D870" s="268" t="s">
        <v>236</v>
      </c>
      <c r="E870" s="279" t="s">
        <v>1</v>
      </c>
      <c r="F870" s="280" t="s">
        <v>1549</v>
      </c>
      <c r="G870" s="278"/>
      <c r="H870" s="281">
        <v>101.25</v>
      </c>
      <c r="I870" s="282"/>
      <c r="J870" s="278"/>
      <c r="K870" s="278"/>
      <c r="L870" s="283"/>
      <c r="M870" s="284"/>
      <c r="N870" s="285"/>
      <c r="O870" s="285"/>
      <c r="P870" s="285"/>
      <c r="Q870" s="285"/>
      <c r="R870" s="285"/>
      <c r="S870" s="285"/>
      <c r="T870" s="286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87" t="s">
        <v>236</v>
      </c>
      <c r="AU870" s="287" t="s">
        <v>89</v>
      </c>
      <c r="AV870" s="14" t="s">
        <v>89</v>
      </c>
      <c r="AW870" s="14" t="s">
        <v>34</v>
      </c>
      <c r="AX870" s="14" t="s">
        <v>81</v>
      </c>
      <c r="AY870" s="287" t="s">
        <v>211</v>
      </c>
    </row>
    <row r="871" spans="1:51" s="14" customFormat="1" ht="12">
      <c r="A871" s="14"/>
      <c r="B871" s="277"/>
      <c r="C871" s="278"/>
      <c r="D871" s="268" t="s">
        <v>236</v>
      </c>
      <c r="E871" s="279" t="s">
        <v>1</v>
      </c>
      <c r="F871" s="280" t="s">
        <v>1550</v>
      </c>
      <c r="G871" s="278"/>
      <c r="H871" s="281">
        <v>-3.38</v>
      </c>
      <c r="I871" s="282"/>
      <c r="J871" s="278"/>
      <c r="K871" s="278"/>
      <c r="L871" s="283"/>
      <c r="M871" s="284"/>
      <c r="N871" s="285"/>
      <c r="O871" s="285"/>
      <c r="P871" s="285"/>
      <c r="Q871" s="285"/>
      <c r="R871" s="285"/>
      <c r="S871" s="285"/>
      <c r="T871" s="286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87" t="s">
        <v>236</v>
      </c>
      <c r="AU871" s="287" t="s">
        <v>89</v>
      </c>
      <c r="AV871" s="14" t="s">
        <v>89</v>
      </c>
      <c r="AW871" s="14" t="s">
        <v>34</v>
      </c>
      <c r="AX871" s="14" t="s">
        <v>81</v>
      </c>
      <c r="AY871" s="287" t="s">
        <v>211</v>
      </c>
    </row>
    <row r="872" spans="1:51" s="13" customFormat="1" ht="12">
      <c r="A872" s="13"/>
      <c r="B872" s="266"/>
      <c r="C872" s="267"/>
      <c r="D872" s="268" t="s">
        <v>236</v>
      </c>
      <c r="E872" s="269" t="s">
        <v>1</v>
      </c>
      <c r="F872" s="270" t="s">
        <v>663</v>
      </c>
      <c r="G872" s="267"/>
      <c r="H872" s="269" t="s">
        <v>1</v>
      </c>
      <c r="I872" s="271"/>
      <c r="J872" s="267"/>
      <c r="K872" s="267"/>
      <c r="L872" s="272"/>
      <c r="M872" s="273"/>
      <c r="N872" s="274"/>
      <c r="O872" s="274"/>
      <c r="P872" s="274"/>
      <c r="Q872" s="274"/>
      <c r="R872" s="274"/>
      <c r="S872" s="274"/>
      <c r="T872" s="275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76" t="s">
        <v>236</v>
      </c>
      <c r="AU872" s="276" t="s">
        <v>89</v>
      </c>
      <c r="AV872" s="13" t="s">
        <v>87</v>
      </c>
      <c r="AW872" s="13" t="s">
        <v>34</v>
      </c>
      <c r="AX872" s="13" t="s">
        <v>81</v>
      </c>
      <c r="AY872" s="276" t="s">
        <v>211</v>
      </c>
    </row>
    <row r="873" spans="1:51" s="14" customFormat="1" ht="12">
      <c r="A873" s="14"/>
      <c r="B873" s="277"/>
      <c r="C873" s="278"/>
      <c r="D873" s="268" t="s">
        <v>236</v>
      </c>
      <c r="E873" s="279" t="s">
        <v>1</v>
      </c>
      <c r="F873" s="280" t="s">
        <v>1551</v>
      </c>
      <c r="G873" s="278"/>
      <c r="H873" s="281">
        <v>55.016</v>
      </c>
      <c r="I873" s="282"/>
      <c r="J873" s="278"/>
      <c r="K873" s="278"/>
      <c r="L873" s="283"/>
      <c r="M873" s="284"/>
      <c r="N873" s="285"/>
      <c r="O873" s="285"/>
      <c r="P873" s="285"/>
      <c r="Q873" s="285"/>
      <c r="R873" s="285"/>
      <c r="S873" s="285"/>
      <c r="T873" s="286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87" t="s">
        <v>236</v>
      </c>
      <c r="AU873" s="287" t="s">
        <v>89</v>
      </c>
      <c r="AV873" s="14" t="s">
        <v>89</v>
      </c>
      <c r="AW873" s="14" t="s">
        <v>34</v>
      </c>
      <c r="AX873" s="14" t="s">
        <v>81</v>
      </c>
      <c r="AY873" s="287" t="s">
        <v>211</v>
      </c>
    </row>
    <row r="874" spans="1:51" s="14" customFormat="1" ht="12">
      <c r="A874" s="14"/>
      <c r="B874" s="277"/>
      <c r="C874" s="278"/>
      <c r="D874" s="268" t="s">
        <v>236</v>
      </c>
      <c r="E874" s="279" t="s">
        <v>1</v>
      </c>
      <c r="F874" s="280" t="s">
        <v>1552</v>
      </c>
      <c r="G874" s="278"/>
      <c r="H874" s="281">
        <v>29.034</v>
      </c>
      <c r="I874" s="282"/>
      <c r="J874" s="278"/>
      <c r="K874" s="278"/>
      <c r="L874" s="283"/>
      <c r="M874" s="284"/>
      <c r="N874" s="285"/>
      <c r="O874" s="285"/>
      <c r="P874" s="285"/>
      <c r="Q874" s="285"/>
      <c r="R874" s="285"/>
      <c r="S874" s="285"/>
      <c r="T874" s="286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87" t="s">
        <v>236</v>
      </c>
      <c r="AU874" s="287" t="s">
        <v>89</v>
      </c>
      <c r="AV874" s="14" t="s">
        <v>89</v>
      </c>
      <c r="AW874" s="14" t="s">
        <v>34</v>
      </c>
      <c r="AX874" s="14" t="s">
        <v>81</v>
      </c>
      <c r="AY874" s="287" t="s">
        <v>211</v>
      </c>
    </row>
    <row r="875" spans="1:51" s="14" customFormat="1" ht="12">
      <c r="A875" s="14"/>
      <c r="B875" s="277"/>
      <c r="C875" s="278"/>
      <c r="D875" s="268" t="s">
        <v>236</v>
      </c>
      <c r="E875" s="279" t="s">
        <v>1</v>
      </c>
      <c r="F875" s="280" t="s">
        <v>1553</v>
      </c>
      <c r="G875" s="278"/>
      <c r="H875" s="281">
        <v>-2.8</v>
      </c>
      <c r="I875" s="282"/>
      <c r="J875" s="278"/>
      <c r="K875" s="278"/>
      <c r="L875" s="283"/>
      <c r="M875" s="284"/>
      <c r="N875" s="285"/>
      <c r="O875" s="285"/>
      <c r="P875" s="285"/>
      <c r="Q875" s="285"/>
      <c r="R875" s="285"/>
      <c r="S875" s="285"/>
      <c r="T875" s="286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87" t="s">
        <v>236</v>
      </c>
      <c r="AU875" s="287" t="s">
        <v>89</v>
      </c>
      <c r="AV875" s="14" t="s">
        <v>89</v>
      </c>
      <c r="AW875" s="14" t="s">
        <v>34</v>
      </c>
      <c r="AX875" s="14" t="s">
        <v>81</v>
      </c>
      <c r="AY875" s="287" t="s">
        <v>211</v>
      </c>
    </row>
    <row r="876" spans="1:51" s="13" customFormat="1" ht="12">
      <c r="A876" s="13"/>
      <c r="B876" s="266"/>
      <c r="C876" s="267"/>
      <c r="D876" s="268" t="s">
        <v>236</v>
      </c>
      <c r="E876" s="269" t="s">
        <v>1</v>
      </c>
      <c r="F876" s="270" t="s">
        <v>666</v>
      </c>
      <c r="G876" s="267"/>
      <c r="H876" s="269" t="s">
        <v>1</v>
      </c>
      <c r="I876" s="271"/>
      <c r="J876" s="267"/>
      <c r="K876" s="267"/>
      <c r="L876" s="272"/>
      <c r="M876" s="273"/>
      <c r="N876" s="274"/>
      <c r="O876" s="274"/>
      <c r="P876" s="274"/>
      <c r="Q876" s="274"/>
      <c r="R876" s="274"/>
      <c r="S876" s="274"/>
      <c r="T876" s="275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76" t="s">
        <v>236</v>
      </c>
      <c r="AU876" s="276" t="s">
        <v>89</v>
      </c>
      <c r="AV876" s="13" t="s">
        <v>87</v>
      </c>
      <c r="AW876" s="13" t="s">
        <v>34</v>
      </c>
      <c r="AX876" s="13" t="s">
        <v>81</v>
      </c>
      <c r="AY876" s="276" t="s">
        <v>211</v>
      </c>
    </row>
    <row r="877" spans="1:51" s="14" customFormat="1" ht="12">
      <c r="A877" s="14"/>
      <c r="B877" s="277"/>
      <c r="C877" s="278"/>
      <c r="D877" s="268" t="s">
        <v>236</v>
      </c>
      <c r="E877" s="279" t="s">
        <v>1</v>
      </c>
      <c r="F877" s="280" t="s">
        <v>1554</v>
      </c>
      <c r="G877" s="278"/>
      <c r="H877" s="281">
        <v>8</v>
      </c>
      <c r="I877" s="282"/>
      <c r="J877" s="278"/>
      <c r="K877" s="278"/>
      <c r="L877" s="283"/>
      <c r="M877" s="284"/>
      <c r="N877" s="285"/>
      <c r="O877" s="285"/>
      <c r="P877" s="285"/>
      <c r="Q877" s="285"/>
      <c r="R877" s="285"/>
      <c r="S877" s="285"/>
      <c r="T877" s="286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87" t="s">
        <v>236</v>
      </c>
      <c r="AU877" s="287" t="s">
        <v>89</v>
      </c>
      <c r="AV877" s="14" t="s">
        <v>89</v>
      </c>
      <c r="AW877" s="14" t="s">
        <v>34</v>
      </c>
      <c r="AX877" s="14" t="s">
        <v>81</v>
      </c>
      <c r="AY877" s="287" t="s">
        <v>211</v>
      </c>
    </row>
    <row r="878" spans="1:51" s="15" customFormat="1" ht="12">
      <c r="A878" s="15"/>
      <c r="B878" s="295"/>
      <c r="C878" s="296"/>
      <c r="D878" s="268" t="s">
        <v>236</v>
      </c>
      <c r="E878" s="297" t="s">
        <v>1555</v>
      </c>
      <c r="F878" s="298" t="s">
        <v>438</v>
      </c>
      <c r="G878" s="296"/>
      <c r="H878" s="299">
        <v>198.07</v>
      </c>
      <c r="I878" s="300"/>
      <c r="J878" s="296"/>
      <c r="K878" s="296"/>
      <c r="L878" s="301"/>
      <c r="M878" s="302"/>
      <c r="N878" s="303"/>
      <c r="O878" s="303"/>
      <c r="P878" s="303"/>
      <c r="Q878" s="303"/>
      <c r="R878" s="303"/>
      <c r="S878" s="303"/>
      <c r="T878" s="304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T878" s="305" t="s">
        <v>236</v>
      </c>
      <c r="AU878" s="305" t="s">
        <v>89</v>
      </c>
      <c r="AV878" s="15" t="s">
        <v>100</v>
      </c>
      <c r="AW878" s="15" t="s">
        <v>34</v>
      </c>
      <c r="AX878" s="15" t="s">
        <v>87</v>
      </c>
      <c r="AY878" s="305" t="s">
        <v>211</v>
      </c>
    </row>
    <row r="879" spans="1:65" s="2" customFormat="1" ht="21.75" customHeight="1">
      <c r="A879" s="41"/>
      <c r="B879" s="42"/>
      <c r="C879" s="253" t="s">
        <v>1556</v>
      </c>
      <c r="D879" s="253" t="s">
        <v>214</v>
      </c>
      <c r="E879" s="254" t="s">
        <v>1557</v>
      </c>
      <c r="F879" s="255" t="s">
        <v>1558</v>
      </c>
      <c r="G879" s="256" t="s">
        <v>269</v>
      </c>
      <c r="H879" s="257">
        <v>69.415</v>
      </c>
      <c r="I879" s="258"/>
      <c r="J879" s="259">
        <f>ROUND(I879*H879,2)</f>
        <v>0</v>
      </c>
      <c r="K879" s="260"/>
      <c r="L879" s="44"/>
      <c r="M879" s="261" t="s">
        <v>1</v>
      </c>
      <c r="N879" s="262" t="s">
        <v>46</v>
      </c>
      <c r="O879" s="94"/>
      <c r="P879" s="263">
        <f>O879*H879</f>
        <v>0</v>
      </c>
      <c r="Q879" s="263">
        <v>0.025</v>
      </c>
      <c r="R879" s="263">
        <f>Q879*H879</f>
        <v>1.7353750000000003</v>
      </c>
      <c r="S879" s="263">
        <v>0</v>
      </c>
      <c r="T879" s="264">
        <f>S879*H879</f>
        <v>0</v>
      </c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R879" s="265" t="s">
        <v>528</v>
      </c>
      <c r="AT879" s="265" t="s">
        <v>214</v>
      </c>
      <c r="AU879" s="265" t="s">
        <v>89</v>
      </c>
      <c r="AY879" s="18" t="s">
        <v>211</v>
      </c>
      <c r="BE879" s="155">
        <f>IF(N879="základní",J879,0)</f>
        <v>0</v>
      </c>
      <c r="BF879" s="155">
        <f>IF(N879="snížená",J879,0)</f>
        <v>0</v>
      </c>
      <c r="BG879" s="155">
        <f>IF(N879="zákl. přenesená",J879,0)</f>
        <v>0</v>
      </c>
      <c r="BH879" s="155">
        <f>IF(N879="sníž. přenesená",J879,0)</f>
        <v>0</v>
      </c>
      <c r="BI879" s="155">
        <f>IF(N879="nulová",J879,0)</f>
        <v>0</v>
      </c>
      <c r="BJ879" s="18" t="s">
        <v>87</v>
      </c>
      <c r="BK879" s="155">
        <f>ROUND(I879*H879,2)</f>
        <v>0</v>
      </c>
      <c r="BL879" s="18" t="s">
        <v>528</v>
      </c>
      <c r="BM879" s="265" t="s">
        <v>1559</v>
      </c>
    </row>
    <row r="880" spans="1:51" s="13" customFormat="1" ht="12">
      <c r="A880" s="13"/>
      <c r="B880" s="266"/>
      <c r="C880" s="267"/>
      <c r="D880" s="268" t="s">
        <v>236</v>
      </c>
      <c r="E880" s="269" t="s">
        <v>1</v>
      </c>
      <c r="F880" s="270" t="s">
        <v>1542</v>
      </c>
      <c r="G880" s="267"/>
      <c r="H880" s="269" t="s">
        <v>1</v>
      </c>
      <c r="I880" s="271"/>
      <c r="J880" s="267"/>
      <c r="K880" s="267"/>
      <c r="L880" s="272"/>
      <c r="M880" s="273"/>
      <c r="N880" s="274"/>
      <c r="O880" s="274"/>
      <c r="P880" s="274"/>
      <c r="Q880" s="274"/>
      <c r="R880" s="274"/>
      <c r="S880" s="274"/>
      <c r="T880" s="275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76" t="s">
        <v>236</v>
      </c>
      <c r="AU880" s="276" t="s">
        <v>89</v>
      </c>
      <c r="AV880" s="13" t="s">
        <v>87</v>
      </c>
      <c r="AW880" s="13" t="s">
        <v>34</v>
      </c>
      <c r="AX880" s="13" t="s">
        <v>81</v>
      </c>
      <c r="AY880" s="276" t="s">
        <v>211</v>
      </c>
    </row>
    <row r="881" spans="1:51" s="13" customFormat="1" ht="12">
      <c r="A881" s="13"/>
      <c r="B881" s="266"/>
      <c r="C881" s="267"/>
      <c r="D881" s="268" t="s">
        <v>236</v>
      </c>
      <c r="E881" s="269" t="s">
        <v>1</v>
      </c>
      <c r="F881" s="270" t="s">
        <v>1560</v>
      </c>
      <c r="G881" s="267"/>
      <c r="H881" s="269" t="s">
        <v>1</v>
      </c>
      <c r="I881" s="271"/>
      <c r="J881" s="267"/>
      <c r="K881" s="267"/>
      <c r="L881" s="272"/>
      <c r="M881" s="273"/>
      <c r="N881" s="274"/>
      <c r="O881" s="274"/>
      <c r="P881" s="274"/>
      <c r="Q881" s="274"/>
      <c r="R881" s="274"/>
      <c r="S881" s="274"/>
      <c r="T881" s="275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76" t="s">
        <v>236</v>
      </c>
      <c r="AU881" s="276" t="s">
        <v>89</v>
      </c>
      <c r="AV881" s="13" t="s">
        <v>87</v>
      </c>
      <c r="AW881" s="13" t="s">
        <v>34</v>
      </c>
      <c r="AX881" s="13" t="s">
        <v>81</v>
      </c>
      <c r="AY881" s="276" t="s">
        <v>211</v>
      </c>
    </row>
    <row r="882" spans="1:51" s="13" customFormat="1" ht="12">
      <c r="A882" s="13"/>
      <c r="B882" s="266"/>
      <c r="C882" s="267"/>
      <c r="D882" s="268" t="s">
        <v>236</v>
      </c>
      <c r="E882" s="269" t="s">
        <v>1</v>
      </c>
      <c r="F882" s="270" t="s">
        <v>1561</v>
      </c>
      <c r="G882" s="267"/>
      <c r="H882" s="269" t="s">
        <v>1</v>
      </c>
      <c r="I882" s="271"/>
      <c r="J882" s="267"/>
      <c r="K882" s="267"/>
      <c r="L882" s="272"/>
      <c r="M882" s="273"/>
      <c r="N882" s="274"/>
      <c r="O882" s="274"/>
      <c r="P882" s="274"/>
      <c r="Q882" s="274"/>
      <c r="R882" s="274"/>
      <c r="S882" s="274"/>
      <c r="T882" s="275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76" t="s">
        <v>236</v>
      </c>
      <c r="AU882" s="276" t="s">
        <v>89</v>
      </c>
      <c r="AV882" s="13" t="s">
        <v>87</v>
      </c>
      <c r="AW882" s="13" t="s">
        <v>34</v>
      </c>
      <c r="AX882" s="13" t="s">
        <v>81</v>
      </c>
      <c r="AY882" s="276" t="s">
        <v>211</v>
      </c>
    </row>
    <row r="883" spans="1:51" s="13" customFormat="1" ht="12">
      <c r="A883" s="13"/>
      <c r="B883" s="266"/>
      <c r="C883" s="267"/>
      <c r="D883" s="268" t="s">
        <v>236</v>
      </c>
      <c r="E883" s="269" t="s">
        <v>1</v>
      </c>
      <c r="F883" s="270" t="s">
        <v>1562</v>
      </c>
      <c r="G883" s="267"/>
      <c r="H883" s="269" t="s">
        <v>1</v>
      </c>
      <c r="I883" s="271"/>
      <c r="J883" s="267"/>
      <c r="K883" s="267"/>
      <c r="L883" s="272"/>
      <c r="M883" s="273"/>
      <c r="N883" s="274"/>
      <c r="O883" s="274"/>
      <c r="P883" s="274"/>
      <c r="Q883" s="274"/>
      <c r="R883" s="274"/>
      <c r="S883" s="274"/>
      <c r="T883" s="275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76" t="s">
        <v>236</v>
      </c>
      <c r="AU883" s="276" t="s">
        <v>89</v>
      </c>
      <c r="AV883" s="13" t="s">
        <v>87</v>
      </c>
      <c r="AW883" s="13" t="s">
        <v>34</v>
      </c>
      <c r="AX883" s="13" t="s">
        <v>81</v>
      </c>
      <c r="AY883" s="276" t="s">
        <v>211</v>
      </c>
    </row>
    <row r="884" spans="1:51" s="13" customFormat="1" ht="12">
      <c r="A884" s="13"/>
      <c r="B884" s="266"/>
      <c r="C884" s="267"/>
      <c r="D884" s="268" t="s">
        <v>236</v>
      </c>
      <c r="E884" s="269" t="s">
        <v>1</v>
      </c>
      <c r="F884" s="270" t="s">
        <v>1561</v>
      </c>
      <c r="G884" s="267"/>
      <c r="H884" s="269" t="s">
        <v>1</v>
      </c>
      <c r="I884" s="271"/>
      <c r="J884" s="267"/>
      <c r="K884" s="267"/>
      <c r="L884" s="272"/>
      <c r="M884" s="273"/>
      <c r="N884" s="274"/>
      <c r="O884" s="274"/>
      <c r="P884" s="274"/>
      <c r="Q884" s="274"/>
      <c r="R884" s="274"/>
      <c r="S884" s="274"/>
      <c r="T884" s="275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76" t="s">
        <v>236</v>
      </c>
      <c r="AU884" s="276" t="s">
        <v>89</v>
      </c>
      <c r="AV884" s="13" t="s">
        <v>87</v>
      </c>
      <c r="AW884" s="13" t="s">
        <v>34</v>
      </c>
      <c r="AX884" s="13" t="s">
        <v>81</v>
      </c>
      <c r="AY884" s="276" t="s">
        <v>211</v>
      </c>
    </row>
    <row r="885" spans="1:51" s="13" customFormat="1" ht="12">
      <c r="A885" s="13"/>
      <c r="B885" s="266"/>
      <c r="C885" s="267"/>
      <c r="D885" s="268" t="s">
        <v>236</v>
      </c>
      <c r="E885" s="269" t="s">
        <v>1</v>
      </c>
      <c r="F885" s="270" t="s">
        <v>1563</v>
      </c>
      <c r="G885" s="267"/>
      <c r="H885" s="269" t="s">
        <v>1</v>
      </c>
      <c r="I885" s="271"/>
      <c r="J885" s="267"/>
      <c r="K885" s="267"/>
      <c r="L885" s="272"/>
      <c r="M885" s="273"/>
      <c r="N885" s="274"/>
      <c r="O885" s="274"/>
      <c r="P885" s="274"/>
      <c r="Q885" s="274"/>
      <c r="R885" s="274"/>
      <c r="S885" s="274"/>
      <c r="T885" s="275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76" t="s">
        <v>236</v>
      </c>
      <c r="AU885" s="276" t="s">
        <v>89</v>
      </c>
      <c r="AV885" s="13" t="s">
        <v>87</v>
      </c>
      <c r="AW885" s="13" t="s">
        <v>34</v>
      </c>
      <c r="AX885" s="13" t="s">
        <v>81</v>
      </c>
      <c r="AY885" s="276" t="s">
        <v>211</v>
      </c>
    </row>
    <row r="886" spans="1:51" s="13" customFormat="1" ht="12">
      <c r="A886" s="13"/>
      <c r="B886" s="266"/>
      <c r="C886" s="267"/>
      <c r="D886" s="268" t="s">
        <v>236</v>
      </c>
      <c r="E886" s="269" t="s">
        <v>1</v>
      </c>
      <c r="F886" s="270" t="s">
        <v>1547</v>
      </c>
      <c r="G886" s="267"/>
      <c r="H886" s="269" t="s">
        <v>1</v>
      </c>
      <c r="I886" s="271"/>
      <c r="J886" s="267"/>
      <c r="K886" s="267"/>
      <c r="L886" s="272"/>
      <c r="M886" s="273"/>
      <c r="N886" s="274"/>
      <c r="O886" s="274"/>
      <c r="P886" s="274"/>
      <c r="Q886" s="274"/>
      <c r="R886" s="274"/>
      <c r="S886" s="274"/>
      <c r="T886" s="275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76" t="s">
        <v>236</v>
      </c>
      <c r="AU886" s="276" t="s">
        <v>89</v>
      </c>
      <c r="AV886" s="13" t="s">
        <v>87</v>
      </c>
      <c r="AW886" s="13" t="s">
        <v>34</v>
      </c>
      <c r="AX886" s="13" t="s">
        <v>81</v>
      </c>
      <c r="AY886" s="276" t="s">
        <v>211</v>
      </c>
    </row>
    <row r="887" spans="1:51" s="14" customFormat="1" ht="12">
      <c r="A887" s="14"/>
      <c r="B887" s="277"/>
      <c r="C887" s="278"/>
      <c r="D887" s="268" t="s">
        <v>236</v>
      </c>
      <c r="E887" s="279" t="s">
        <v>1</v>
      </c>
      <c r="F887" s="280" t="s">
        <v>1564</v>
      </c>
      <c r="G887" s="278"/>
      <c r="H887" s="281">
        <v>20.85</v>
      </c>
      <c r="I887" s="282"/>
      <c r="J887" s="278"/>
      <c r="K887" s="278"/>
      <c r="L887" s="283"/>
      <c r="M887" s="284"/>
      <c r="N887" s="285"/>
      <c r="O887" s="285"/>
      <c r="P887" s="285"/>
      <c r="Q887" s="285"/>
      <c r="R887" s="285"/>
      <c r="S887" s="285"/>
      <c r="T887" s="286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87" t="s">
        <v>236</v>
      </c>
      <c r="AU887" s="287" t="s">
        <v>89</v>
      </c>
      <c r="AV887" s="14" t="s">
        <v>89</v>
      </c>
      <c r="AW887" s="14" t="s">
        <v>34</v>
      </c>
      <c r="AX887" s="14" t="s">
        <v>81</v>
      </c>
      <c r="AY887" s="287" t="s">
        <v>211</v>
      </c>
    </row>
    <row r="888" spans="1:51" s="14" customFormat="1" ht="12">
      <c r="A888" s="14"/>
      <c r="B888" s="277"/>
      <c r="C888" s="278"/>
      <c r="D888" s="268" t="s">
        <v>236</v>
      </c>
      <c r="E888" s="279" t="s">
        <v>1</v>
      </c>
      <c r="F888" s="280" t="s">
        <v>1565</v>
      </c>
      <c r="G888" s="278"/>
      <c r="H888" s="281">
        <v>-5.6</v>
      </c>
      <c r="I888" s="282"/>
      <c r="J888" s="278"/>
      <c r="K888" s="278"/>
      <c r="L888" s="283"/>
      <c r="M888" s="284"/>
      <c r="N888" s="285"/>
      <c r="O888" s="285"/>
      <c r="P888" s="285"/>
      <c r="Q888" s="285"/>
      <c r="R888" s="285"/>
      <c r="S888" s="285"/>
      <c r="T888" s="286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87" t="s">
        <v>236</v>
      </c>
      <c r="AU888" s="287" t="s">
        <v>89</v>
      </c>
      <c r="AV888" s="14" t="s">
        <v>89</v>
      </c>
      <c r="AW888" s="14" t="s">
        <v>34</v>
      </c>
      <c r="AX888" s="14" t="s">
        <v>81</v>
      </c>
      <c r="AY888" s="287" t="s">
        <v>211</v>
      </c>
    </row>
    <row r="889" spans="1:51" s="13" customFormat="1" ht="12">
      <c r="A889" s="13"/>
      <c r="B889" s="266"/>
      <c r="C889" s="267"/>
      <c r="D889" s="268" t="s">
        <v>236</v>
      </c>
      <c r="E889" s="269" t="s">
        <v>1</v>
      </c>
      <c r="F889" s="270" t="s">
        <v>640</v>
      </c>
      <c r="G889" s="267"/>
      <c r="H889" s="269" t="s">
        <v>1</v>
      </c>
      <c r="I889" s="271"/>
      <c r="J889" s="267"/>
      <c r="K889" s="267"/>
      <c r="L889" s="272"/>
      <c r="M889" s="273"/>
      <c r="N889" s="274"/>
      <c r="O889" s="274"/>
      <c r="P889" s="274"/>
      <c r="Q889" s="274"/>
      <c r="R889" s="274"/>
      <c r="S889" s="274"/>
      <c r="T889" s="275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76" t="s">
        <v>236</v>
      </c>
      <c r="AU889" s="276" t="s">
        <v>89</v>
      </c>
      <c r="AV889" s="13" t="s">
        <v>87</v>
      </c>
      <c r="AW889" s="13" t="s">
        <v>34</v>
      </c>
      <c r="AX889" s="13" t="s">
        <v>81</v>
      </c>
      <c r="AY889" s="276" t="s">
        <v>211</v>
      </c>
    </row>
    <row r="890" spans="1:51" s="14" customFormat="1" ht="12">
      <c r="A890" s="14"/>
      <c r="B890" s="277"/>
      <c r="C890" s="278"/>
      <c r="D890" s="268" t="s">
        <v>236</v>
      </c>
      <c r="E890" s="279" t="s">
        <v>1</v>
      </c>
      <c r="F890" s="280" t="s">
        <v>1566</v>
      </c>
      <c r="G890" s="278"/>
      <c r="H890" s="281">
        <v>37.35</v>
      </c>
      <c r="I890" s="282"/>
      <c r="J890" s="278"/>
      <c r="K890" s="278"/>
      <c r="L890" s="283"/>
      <c r="M890" s="284"/>
      <c r="N890" s="285"/>
      <c r="O890" s="285"/>
      <c r="P890" s="285"/>
      <c r="Q890" s="285"/>
      <c r="R890" s="285"/>
      <c r="S890" s="285"/>
      <c r="T890" s="286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87" t="s">
        <v>236</v>
      </c>
      <c r="AU890" s="287" t="s">
        <v>89</v>
      </c>
      <c r="AV890" s="14" t="s">
        <v>89</v>
      </c>
      <c r="AW890" s="14" t="s">
        <v>34</v>
      </c>
      <c r="AX890" s="14" t="s">
        <v>81</v>
      </c>
      <c r="AY890" s="287" t="s">
        <v>211</v>
      </c>
    </row>
    <row r="891" spans="1:51" s="14" customFormat="1" ht="12">
      <c r="A891" s="14"/>
      <c r="B891" s="277"/>
      <c r="C891" s="278"/>
      <c r="D891" s="268" t="s">
        <v>236</v>
      </c>
      <c r="E891" s="279" t="s">
        <v>1</v>
      </c>
      <c r="F891" s="280" t="s">
        <v>1567</v>
      </c>
      <c r="G891" s="278"/>
      <c r="H891" s="281">
        <v>-8.4</v>
      </c>
      <c r="I891" s="282"/>
      <c r="J891" s="278"/>
      <c r="K891" s="278"/>
      <c r="L891" s="283"/>
      <c r="M891" s="284"/>
      <c r="N891" s="285"/>
      <c r="O891" s="285"/>
      <c r="P891" s="285"/>
      <c r="Q891" s="285"/>
      <c r="R891" s="285"/>
      <c r="S891" s="285"/>
      <c r="T891" s="286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87" t="s">
        <v>236</v>
      </c>
      <c r="AU891" s="287" t="s">
        <v>89</v>
      </c>
      <c r="AV891" s="14" t="s">
        <v>89</v>
      </c>
      <c r="AW891" s="14" t="s">
        <v>34</v>
      </c>
      <c r="AX891" s="14" t="s">
        <v>81</v>
      </c>
      <c r="AY891" s="287" t="s">
        <v>211</v>
      </c>
    </row>
    <row r="892" spans="1:51" s="13" customFormat="1" ht="12">
      <c r="A892" s="13"/>
      <c r="B892" s="266"/>
      <c r="C892" s="267"/>
      <c r="D892" s="268" t="s">
        <v>236</v>
      </c>
      <c r="E892" s="269" t="s">
        <v>1</v>
      </c>
      <c r="F892" s="270" t="s">
        <v>663</v>
      </c>
      <c r="G892" s="267"/>
      <c r="H892" s="269" t="s">
        <v>1</v>
      </c>
      <c r="I892" s="271"/>
      <c r="J892" s="267"/>
      <c r="K892" s="267"/>
      <c r="L892" s="272"/>
      <c r="M892" s="273"/>
      <c r="N892" s="274"/>
      <c r="O892" s="274"/>
      <c r="P892" s="274"/>
      <c r="Q892" s="274"/>
      <c r="R892" s="274"/>
      <c r="S892" s="274"/>
      <c r="T892" s="275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76" t="s">
        <v>236</v>
      </c>
      <c r="AU892" s="276" t="s">
        <v>89</v>
      </c>
      <c r="AV892" s="13" t="s">
        <v>87</v>
      </c>
      <c r="AW892" s="13" t="s">
        <v>34</v>
      </c>
      <c r="AX892" s="13" t="s">
        <v>81</v>
      </c>
      <c r="AY892" s="276" t="s">
        <v>211</v>
      </c>
    </row>
    <row r="893" spans="1:51" s="14" customFormat="1" ht="12">
      <c r="A893" s="14"/>
      <c r="B893" s="277"/>
      <c r="C893" s="278"/>
      <c r="D893" s="268" t="s">
        <v>236</v>
      </c>
      <c r="E893" s="279" t="s">
        <v>1</v>
      </c>
      <c r="F893" s="280" t="s">
        <v>1568</v>
      </c>
      <c r="G893" s="278"/>
      <c r="H893" s="281">
        <v>22.56</v>
      </c>
      <c r="I893" s="282"/>
      <c r="J893" s="278"/>
      <c r="K893" s="278"/>
      <c r="L893" s="283"/>
      <c r="M893" s="284"/>
      <c r="N893" s="285"/>
      <c r="O893" s="285"/>
      <c r="P893" s="285"/>
      <c r="Q893" s="285"/>
      <c r="R893" s="285"/>
      <c r="S893" s="285"/>
      <c r="T893" s="286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87" t="s">
        <v>236</v>
      </c>
      <c r="AU893" s="287" t="s">
        <v>89</v>
      </c>
      <c r="AV893" s="14" t="s">
        <v>89</v>
      </c>
      <c r="AW893" s="14" t="s">
        <v>34</v>
      </c>
      <c r="AX893" s="14" t="s">
        <v>81</v>
      </c>
      <c r="AY893" s="287" t="s">
        <v>211</v>
      </c>
    </row>
    <row r="894" spans="1:51" s="14" customFormat="1" ht="12">
      <c r="A894" s="14"/>
      <c r="B894" s="277"/>
      <c r="C894" s="278"/>
      <c r="D894" s="268" t="s">
        <v>236</v>
      </c>
      <c r="E894" s="279" t="s">
        <v>1</v>
      </c>
      <c r="F894" s="280" t="s">
        <v>1565</v>
      </c>
      <c r="G894" s="278"/>
      <c r="H894" s="281">
        <v>-5.6</v>
      </c>
      <c r="I894" s="282"/>
      <c r="J894" s="278"/>
      <c r="K894" s="278"/>
      <c r="L894" s="283"/>
      <c r="M894" s="284"/>
      <c r="N894" s="285"/>
      <c r="O894" s="285"/>
      <c r="P894" s="285"/>
      <c r="Q894" s="285"/>
      <c r="R894" s="285"/>
      <c r="S894" s="285"/>
      <c r="T894" s="286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87" t="s">
        <v>236</v>
      </c>
      <c r="AU894" s="287" t="s">
        <v>89</v>
      </c>
      <c r="AV894" s="14" t="s">
        <v>89</v>
      </c>
      <c r="AW894" s="14" t="s">
        <v>34</v>
      </c>
      <c r="AX894" s="14" t="s">
        <v>81</v>
      </c>
      <c r="AY894" s="287" t="s">
        <v>211</v>
      </c>
    </row>
    <row r="895" spans="1:51" s="13" customFormat="1" ht="12">
      <c r="A895" s="13"/>
      <c r="B895" s="266"/>
      <c r="C895" s="267"/>
      <c r="D895" s="268" t="s">
        <v>236</v>
      </c>
      <c r="E895" s="269" t="s">
        <v>1</v>
      </c>
      <c r="F895" s="270" t="s">
        <v>666</v>
      </c>
      <c r="G895" s="267"/>
      <c r="H895" s="269" t="s">
        <v>1</v>
      </c>
      <c r="I895" s="271"/>
      <c r="J895" s="267"/>
      <c r="K895" s="267"/>
      <c r="L895" s="272"/>
      <c r="M895" s="273"/>
      <c r="N895" s="274"/>
      <c r="O895" s="274"/>
      <c r="P895" s="274"/>
      <c r="Q895" s="274"/>
      <c r="R895" s="274"/>
      <c r="S895" s="274"/>
      <c r="T895" s="275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76" t="s">
        <v>236</v>
      </c>
      <c r="AU895" s="276" t="s">
        <v>89</v>
      </c>
      <c r="AV895" s="13" t="s">
        <v>87</v>
      </c>
      <c r="AW895" s="13" t="s">
        <v>34</v>
      </c>
      <c r="AX895" s="13" t="s">
        <v>81</v>
      </c>
      <c r="AY895" s="276" t="s">
        <v>211</v>
      </c>
    </row>
    <row r="896" spans="1:51" s="14" customFormat="1" ht="12">
      <c r="A896" s="14"/>
      <c r="B896" s="277"/>
      <c r="C896" s="278"/>
      <c r="D896" s="268" t="s">
        <v>236</v>
      </c>
      <c r="E896" s="279" t="s">
        <v>1</v>
      </c>
      <c r="F896" s="280" t="s">
        <v>1569</v>
      </c>
      <c r="G896" s="278"/>
      <c r="H896" s="281">
        <v>11.055</v>
      </c>
      <c r="I896" s="282"/>
      <c r="J896" s="278"/>
      <c r="K896" s="278"/>
      <c r="L896" s="283"/>
      <c r="M896" s="284"/>
      <c r="N896" s="285"/>
      <c r="O896" s="285"/>
      <c r="P896" s="285"/>
      <c r="Q896" s="285"/>
      <c r="R896" s="285"/>
      <c r="S896" s="285"/>
      <c r="T896" s="286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87" t="s">
        <v>236</v>
      </c>
      <c r="AU896" s="287" t="s">
        <v>89</v>
      </c>
      <c r="AV896" s="14" t="s">
        <v>89</v>
      </c>
      <c r="AW896" s="14" t="s">
        <v>34</v>
      </c>
      <c r="AX896" s="14" t="s">
        <v>81</v>
      </c>
      <c r="AY896" s="287" t="s">
        <v>211</v>
      </c>
    </row>
    <row r="897" spans="1:51" s="14" customFormat="1" ht="12">
      <c r="A897" s="14"/>
      <c r="B897" s="277"/>
      <c r="C897" s="278"/>
      <c r="D897" s="268" t="s">
        <v>236</v>
      </c>
      <c r="E897" s="279" t="s">
        <v>1</v>
      </c>
      <c r="F897" s="280" t="s">
        <v>1553</v>
      </c>
      <c r="G897" s="278"/>
      <c r="H897" s="281">
        <v>-2.8</v>
      </c>
      <c r="I897" s="282"/>
      <c r="J897" s="278"/>
      <c r="K897" s="278"/>
      <c r="L897" s="283"/>
      <c r="M897" s="284"/>
      <c r="N897" s="285"/>
      <c r="O897" s="285"/>
      <c r="P897" s="285"/>
      <c r="Q897" s="285"/>
      <c r="R897" s="285"/>
      <c r="S897" s="285"/>
      <c r="T897" s="286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87" t="s">
        <v>236</v>
      </c>
      <c r="AU897" s="287" t="s">
        <v>89</v>
      </c>
      <c r="AV897" s="14" t="s">
        <v>89</v>
      </c>
      <c r="AW897" s="14" t="s">
        <v>34</v>
      </c>
      <c r="AX897" s="14" t="s">
        <v>81</v>
      </c>
      <c r="AY897" s="287" t="s">
        <v>211</v>
      </c>
    </row>
    <row r="898" spans="1:51" s="15" customFormat="1" ht="12">
      <c r="A898" s="15"/>
      <c r="B898" s="295"/>
      <c r="C898" s="296"/>
      <c r="D898" s="268" t="s">
        <v>236</v>
      </c>
      <c r="E898" s="297" t="s">
        <v>1570</v>
      </c>
      <c r="F898" s="298" t="s">
        <v>438</v>
      </c>
      <c r="G898" s="296"/>
      <c r="H898" s="299">
        <v>69.415</v>
      </c>
      <c r="I898" s="300"/>
      <c r="J898" s="296"/>
      <c r="K898" s="296"/>
      <c r="L898" s="301"/>
      <c r="M898" s="302"/>
      <c r="N898" s="303"/>
      <c r="O898" s="303"/>
      <c r="P898" s="303"/>
      <c r="Q898" s="303"/>
      <c r="R898" s="303"/>
      <c r="S898" s="303"/>
      <c r="T898" s="304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T898" s="305" t="s">
        <v>236</v>
      </c>
      <c r="AU898" s="305" t="s">
        <v>89</v>
      </c>
      <c r="AV898" s="15" t="s">
        <v>100</v>
      </c>
      <c r="AW898" s="15" t="s">
        <v>34</v>
      </c>
      <c r="AX898" s="15" t="s">
        <v>87</v>
      </c>
      <c r="AY898" s="305" t="s">
        <v>211</v>
      </c>
    </row>
    <row r="899" spans="1:65" s="2" customFormat="1" ht="21.75" customHeight="1">
      <c r="A899" s="41"/>
      <c r="B899" s="42"/>
      <c r="C899" s="253" t="s">
        <v>1571</v>
      </c>
      <c r="D899" s="253" t="s">
        <v>214</v>
      </c>
      <c r="E899" s="254" t="s">
        <v>1572</v>
      </c>
      <c r="F899" s="255" t="s">
        <v>1573</v>
      </c>
      <c r="G899" s="256" t="s">
        <v>269</v>
      </c>
      <c r="H899" s="257">
        <v>118.926</v>
      </c>
      <c r="I899" s="258"/>
      <c r="J899" s="259">
        <f>ROUND(I899*H899,2)</f>
        <v>0</v>
      </c>
      <c r="K899" s="260"/>
      <c r="L899" s="44"/>
      <c r="M899" s="261" t="s">
        <v>1</v>
      </c>
      <c r="N899" s="262" t="s">
        <v>46</v>
      </c>
      <c r="O899" s="94"/>
      <c r="P899" s="263">
        <f>O899*H899</f>
        <v>0</v>
      </c>
      <c r="Q899" s="263">
        <v>0.015</v>
      </c>
      <c r="R899" s="263">
        <f>Q899*H899</f>
        <v>1.78389</v>
      </c>
      <c r="S899" s="263">
        <v>0</v>
      </c>
      <c r="T899" s="264">
        <f>S899*H899</f>
        <v>0</v>
      </c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R899" s="265" t="s">
        <v>528</v>
      </c>
      <c r="AT899" s="265" t="s">
        <v>214</v>
      </c>
      <c r="AU899" s="265" t="s">
        <v>89</v>
      </c>
      <c r="AY899" s="18" t="s">
        <v>211</v>
      </c>
      <c r="BE899" s="155">
        <f>IF(N899="základní",J899,0)</f>
        <v>0</v>
      </c>
      <c r="BF899" s="155">
        <f>IF(N899="snížená",J899,0)</f>
        <v>0</v>
      </c>
      <c r="BG899" s="155">
        <f>IF(N899="zákl. přenesená",J899,0)</f>
        <v>0</v>
      </c>
      <c r="BH899" s="155">
        <f>IF(N899="sníž. přenesená",J899,0)</f>
        <v>0</v>
      </c>
      <c r="BI899" s="155">
        <f>IF(N899="nulová",J899,0)</f>
        <v>0</v>
      </c>
      <c r="BJ899" s="18" t="s">
        <v>87</v>
      </c>
      <c r="BK899" s="155">
        <f>ROUND(I899*H899,2)</f>
        <v>0</v>
      </c>
      <c r="BL899" s="18" t="s">
        <v>528</v>
      </c>
      <c r="BM899" s="265" t="s">
        <v>1574</v>
      </c>
    </row>
    <row r="900" spans="1:51" s="13" customFormat="1" ht="12">
      <c r="A900" s="13"/>
      <c r="B900" s="266"/>
      <c r="C900" s="267"/>
      <c r="D900" s="268" t="s">
        <v>236</v>
      </c>
      <c r="E900" s="269" t="s">
        <v>1</v>
      </c>
      <c r="F900" s="270" t="s">
        <v>1542</v>
      </c>
      <c r="G900" s="267"/>
      <c r="H900" s="269" t="s">
        <v>1</v>
      </c>
      <c r="I900" s="271"/>
      <c r="J900" s="267"/>
      <c r="K900" s="267"/>
      <c r="L900" s="272"/>
      <c r="M900" s="273"/>
      <c r="N900" s="274"/>
      <c r="O900" s="274"/>
      <c r="P900" s="274"/>
      <c r="Q900" s="274"/>
      <c r="R900" s="274"/>
      <c r="S900" s="274"/>
      <c r="T900" s="275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76" t="s">
        <v>236</v>
      </c>
      <c r="AU900" s="276" t="s">
        <v>89</v>
      </c>
      <c r="AV900" s="13" t="s">
        <v>87</v>
      </c>
      <c r="AW900" s="13" t="s">
        <v>34</v>
      </c>
      <c r="AX900" s="13" t="s">
        <v>81</v>
      </c>
      <c r="AY900" s="276" t="s">
        <v>211</v>
      </c>
    </row>
    <row r="901" spans="1:51" s="13" customFormat="1" ht="12">
      <c r="A901" s="13"/>
      <c r="B901" s="266"/>
      <c r="C901" s="267"/>
      <c r="D901" s="268" t="s">
        <v>236</v>
      </c>
      <c r="E901" s="269" t="s">
        <v>1</v>
      </c>
      <c r="F901" s="270" t="s">
        <v>1575</v>
      </c>
      <c r="G901" s="267"/>
      <c r="H901" s="269" t="s">
        <v>1</v>
      </c>
      <c r="I901" s="271"/>
      <c r="J901" s="267"/>
      <c r="K901" s="267"/>
      <c r="L901" s="272"/>
      <c r="M901" s="273"/>
      <c r="N901" s="274"/>
      <c r="O901" s="274"/>
      <c r="P901" s="274"/>
      <c r="Q901" s="274"/>
      <c r="R901" s="274"/>
      <c r="S901" s="274"/>
      <c r="T901" s="275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76" t="s">
        <v>236</v>
      </c>
      <c r="AU901" s="276" t="s">
        <v>89</v>
      </c>
      <c r="AV901" s="13" t="s">
        <v>87</v>
      </c>
      <c r="AW901" s="13" t="s">
        <v>34</v>
      </c>
      <c r="AX901" s="13" t="s">
        <v>81</v>
      </c>
      <c r="AY901" s="276" t="s">
        <v>211</v>
      </c>
    </row>
    <row r="902" spans="1:51" s="13" customFormat="1" ht="12">
      <c r="A902" s="13"/>
      <c r="B902" s="266"/>
      <c r="C902" s="267"/>
      <c r="D902" s="268" t="s">
        <v>236</v>
      </c>
      <c r="E902" s="269" t="s">
        <v>1</v>
      </c>
      <c r="F902" s="270" t="s">
        <v>1576</v>
      </c>
      <c r="G902" s="267"/>
      <c r="H902" s="269" t="s">
        <v>1</v>
      </c>
      <c r="I902" s="271"/>
      <c r="J902" s="267"/>
      <c r="K902" s="267"/>
      <c r="L902" s="272"/>
      <c r="M902" s="273"/>
      <c r="N902" s="274"/>
      <c r="O902" s="274"/>
      <c r="P902" s="274"/>
      <c r="Q902" s="274"/>
      <c r="R902" s="274"/>
      <c r="S902" s="274"/>
      <c r="T902" s="275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76" t="s">
        <v>236</v>
      </c>
      <c r="AU902" s="276" t="s">
        <v>89</v>
      </c>
      <c r="AV902" s="13" t="s">
        <v>87</v>
      </c>
      <c r="AW902" s="13" t="s">
        <v>34</v>
      </c>
      <c r="AX902" s="13" t="s">
        <v>81</v>
      </c>
      <c r="AY902" s="276" t="s">
        <v>211</v>
      </c>
    </row>
    <row r="903" spans="1:51" s="13" customFormat="1" ht="12">
      <c r="A903" s="13"/>
      <c r="B903" s="266"/>
      <c r="C903" s="267"/>
      <c r="D903" s="268" t="s">
        <v>236</v>
      </c>
      <c r="E903" s="269" t="s">
        <v>1</v>
      </c>
      <c r="F903" s="270" t="s">
        <v>1576</v>
      </c>
      <c r="G903" s="267"/>
      <c r="H903" s="269" t="s">
        <v>1</v>
      </c>
      <c r="I903" s="271"/>
      <c r="J903" s="267"/>
      <c r="K903" s="267"/>
      <c r="L903" s="272"/>
      <c r="M903" s="273"/>
      <c r="N903" s="274"/>
      <c r="O903" s="274"/>
      <c r="P903" s="274"/>
      <c r="Q903" s="274"/>
      <c r="R903" s="274"/>
      <c r="S903" s="274"/>
      <c r="T903" s="275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76" t="s">
        <v>236</v>
      </c>
      <c r="AU903" s="276" t="s">
        <v>89</v>
      </c>
      <c r="AV903" s="13" t="s">
        <v>87</v>
      </c>
      <c r="AW903" s="13" t="s">
        <v>34</v>
      </c>
      <c r="AX903" s="13" t="s">
        <v>81</v>
      </c>
      <c r="AY903" s="276" t="s">
        <v>211</v>
      </c>
    </row>
    <row r="904" spans="1:51" s="13" customFormat="1" ht="12">
      <c r="A904" s="13"/>
      <c r="B904" s="266"/>
      <c r="C904" s="267"/>
      <c r="D904" s="268" t="s">
        <v>236</v>
      </c>
      <c r="E904" s="269" t="s">
        <v>1</v>
      </c>
      <c r="F904" s="270" t="s">
        <v>1547</v>
      </c>
      <c r="G904" s="267"/>
      <c r="H904" s="269" t="s">
        <v>1</v>
      </c>
      <c r="I904" s="271"/>
      <c r="J904" s="267"/>
      <c r="K904" s="267"/>
      <c r="L904" s="272"/>
      <c r="M904" s="273"/>
      <c r="N904" s="274"/>
      <c r="O904" s="274"/>
      <c r="P904" s="274"/>
      <c r="Q904" s="274"/>
      <c r="R904" s="274"/>
      <c r="S904" s="274"/>
      <c r="T904" s="275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76" t="s">
        <v>236</v>
      </c>
      <c r="AU904" s="276" t="s">
        <v>89</v>
      </c>
      <c r="AV904" s="13" t="s">
        <v>87</v>
      </c>
      <c r="AW904" s="13" t="s">
        <v>34</v>
      </c>
      <c r="AX904" s="13" t="s">
        <v>81</v>
      </c>
      <c r="AY904" s="276" t="s">
        <v>211</v>
      </c>
    </row>
    <row r="905" spans="1:51" s="14" customFormat="1" ht="12">
      <c r="A905" s="14"/>
      <c r="B905" s="277"/>
      <c r="C905" s="278"/>
      <c r="D905" s="268" t="s">
        <v>236</v>
      </c>
      <c r="E905" s="279" t="s">
        <v>1</v>
      </c>
      <c r="F905" s="280" t="s">
        <v>1577</v>
      </c>
      <c r="G905" s="278"/>
      <c r="H905" s="281">
        <v>98.226</v>
      </c>
      <c r="I905" s="282"/>
      <c r="J905" s="278"/>
      <c r="K905" s="278"/>
      <c r="L905" s="283"/>
      <c r="M905" s="284"/>
      <c r="N905" s="285"/>
      <c r="O905" s="285"/>
      <c r="P905" s="285"/>
      <c r="Q905" s="285"/>
      <c r="R905" s="285"/>
      <c r="S905" s="285"/>
      <c r="T905" s="286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87" t="s">
        <v>236</v>
      </c>
      <c r="AU905" s="287" t="s">
        <v>89</v>
      </c>
      <c r="AV905" s="14" t="s">
        <v>89</v>
      </c>
      <c r="AW905" s="14" t="s">
        <v>34</v>
      </c>
      <c r="AX905" s="14" t="s">
        <v>81</v>
      </c>
      <c r="AY905" s="287" t="s">
        <v>211</v>
      </c>
    </row>
    <row r="906" spans="1:51" s="13" customFormat="1" ht="12">
      <c r="A906" s="13"/>
      <c r="B906" s="266"/>
      <c r="C906" s="267"/>
      <c r="D906" s="268" t="s">
        <v>236</v>
      </c>
      <c r="E906" s="269" t="s">
        <v>1</v>
      </c>
      <c r="F906" s="270" t="s">
        <v>666</v>
      </c>
      <c r="G906" s="267"/>
      <c r="H906" s="269" t="s">
        <v>1</v>
      </c>
      <c r="I906" s="271"/>
      <c r="J906" s="267"/>
      <c r="K906" s="267"/>
      <c r="L906" s="272"/>
      <c r="M906" s="273"/>
      <c r="N906" s="274"/>
      <c r="O906" s="274"/>
      <c r="P906" s="274"/>
      <c r="Q906" s="274"/>
      <c r="R906" s="274"/>
      <c r="S906" s="274"/>
      <c r="T906" s="275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76" t="s">
        <v>236</v>
      </c>
      <c r="AU906" s="276" t="s">
        <v>89</v>
      </c>
      <c r="AV906" s="13" t="s">
        <v>87</v>
      </c>
      <c r="AW906" s="13" t="s">
        <v>34</v>
      </c>
      <c r="AX906" s="13" t="s">
        <v>81</v>
      </c>
      <c r="AY906" s="276" t="s">
        <v>211</v>
      </c>
    </row>
    <row r="907" spans="1:51" s="14" customFormat="1" ht="12">
      <c r="A907" s="14"/>
      <c r="B907" s="277"/>
      <c r="C907" s="278"/>
      <c r="D907" s="268" t="s">
        <v>236</v>
      </c>
      <c r="E907" s="279" t="s">
        <v>1</v>
      </c>
      <c r="F907" s="280" t="s">
        <v>1578</v>
      </c>
      <c r="G907" s="278"/>
      <c r="H907" s="281">
        <v>20.7</v>
      </c>
      <c r="I907" s="282"/>
      <c r="J907" s="278"/>
      <c r="K907" s="278"/>
      <c r="L907" s="283"/>
      <c r="M907" s="284"/>
      <c r="N907" s="285"/>
      <c r="O907" s="285"/>
      <c r="P907" s="285"/>
      <c r="Q907" s="285"/>
      <c r="R907" s="285"/>
      <c r="S907" s="285"/>
      <c r="T907" s="286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T907" s="287" t="s">
        <v>236</v>
      </c>
      <c r="AU907" s="287" t="s">
        <v>89</v>
      </c>
      <c r="AV907" s="14" t="s">
        <v>89</v>
      </c>
      <c r="AW907" s="14" t="s">
        <v>34</v>
      </c>
      <c r="AX907" s="14" t="s">
        <v>81</v>
      </c>
      <c r="AY907" s="287" t="s">
        <v>211</v>
      </c>
    </row>
    <row r="908" spans="1:51" s="15" customFormat="1" ht="12">
      <c r="A908" s="15"/>
      <c r="B908" s="295"/>
      <c r="C908" s="296"/>
      <c r="D908" s="268" t="s">
        <v>236</v>
      </c>
      <c r="E908" s="297" t="s">
        <v>1579</v>
      </c>
      <c r="F908" s="298" t="s">
        <v>438</v>
      </c>
      <c r="G908" s="296"/>
      <c r="H908" s="299">
        <v>118.926</v>
      </c>
      <c r="I908" s="300"/>
      <c r="J908" s="296"/>
      <c r="K908" s="296"/>
      <c r="L908" s="301"/>
      <c r="M908" s="302"/>
      <c r="N908" s="303"/>
      <c r="O908" s="303"/>
      <c r="P908" s="303"/>
      <c r="Q908" s="303"/>
      <c r="R908" s="303"/>
      <c r="S908" s="303"/>
      <c r="T908" s="304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T908" s="305" t="s">
        <v>236</v>
      </c>
      <c r="AU908" s="305" t="s">
        <v>89</v>
      </c>
      <c r="AV908" s="15" t="s">
        <v>100</v>
      </c>
      <c r="AW908" s="15" t="s">
        <v>34</v>
      </c>
      <c r="AX908" s="15" t="s">
        <v>87</v>
      </c>
      <c r="AY908" s="305" t="s">
        <v>211</v>
      </c>
    </row>
    <row r="909" spans="1:65" s="2" customFormat="1" ht="21.75" customHeight="1">
      <c r="A909" s="41"/>
      <c r="B909" s="42"/>
      <c r="C909" s="253" t="s">
        <v>1580</v>
      </c>
      <c r="D909" s="253" t="s">
        <v>214</v>
      </c>
      <c r="E909" s="254" t="s">
        <v>1581</v>
      </c>
      <c r="F909" s="255" t="s">
        <v>1582</v>
      </c>
      <c r="G909" s="256" t="s">
        <v>269</v>
      </c>
      <c r="H909" s="257">
        <v>87.513</v>
      </c>
      <c r="I909" s="258"/>
      <c r="J909" s="259">
        <f>ROUND(I909*H909,2)</f>
        <v>0</v>
      </c>
      <c r="K909" s="260"/>
      <c r="L909" s="44"/>
      <c r="M909" s="261" t="s">
        <v>1</v>
      </c>
      <c r="N909" s="262" t="s">
        <v>46</v>
      </c>
      <c r="O909" s="94"/>
      <c r="P909" s="263">
        <f>O909*H909</f>
        <v>0</v>
      </c>
      <c r="Q909" s="263">
        <v>0.02</v>
      </c>
      <c r="R909" s="263">
        <f>Q909*H909</f>
        <v>1.7502600000000001</v>
      </c>
      <c r="S909" s="263">
        <v>0</v>
      </c>
      <c r="T909" s="264">
        <f>S909*H909</f>
        <v>0</v>
      </c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R909" s="265" t="s">
        <v>528</v>
      </c>
      <c r="AT909" s="265" t="s">
        <v>214</v>
      </c>
      <c r="AU909" s="265" t="s">
        <v>89</v>
      </c>
      <c r="AY909" s="18" t="s">
        <v>211</v>
      </c>
      <c r="BE909" s="155">
        <f>IF(N909="základní",J909,0)</f>
        <v>0</v>
      </c>
      <c r="BF909" s="155">
        <f>IF(N909="snížená",J909,0)</f>
        <v>0</v>
      </c>
      <c r="BG909" s="155">
        <f>IF(N909="zákl. přenesená",J909,0)</f>
        <v>0</v>
      </c>
      <c r="BH909" s="155">
        <f>IF(N909="sníž. přenesená",J909,0)</f>
        <v>0</v>
      </c>
      <c r="BI909" s="155">
        <f>IF(N909="nulová",J909,0)</f>
        <v>0</v>
      </c>
      <c r="BJ909" s="18" t="s">
        <v>87</v>
      </c>
      <c r="BK909" s="155">
        <f>ROUND(I909*H909,2)</f>
        <v>0</v>
      </c>
      <c r="BL909" s="18" t="s">
        <v>528</v>
      </c>
      <c r="BM909" s="265" t="s">
        <v>1583</v>
      </c>
    </row>
    <row r="910" spans="1:51" s="13" customFormat="1" ht="12">
      <c r="A910" s="13"/>
      <c r="B910" s="266"/>
      <c r="C910" s="267"/>
      <c r="D910" s="268" t="s">
        <v>236</v>
      </c>
      <c r="E910" s="269" t="s">
        <v>1</v>
      </c>
      <c r="F910" s="270" t="s">
        <v>1542</v>
      </c>
      <c r="G910" s="267"/>
      <c r="H910" s="269" t="s">
        <v>1</v>
      </c>
      <c r="I910" s="271"/>
      <c r="J910" s="267"/>
      <c r="K910" s="267"/>
      <c r="L910" s="272"/>
      <c r="M910" s="273"/>
      <c r="N910" s="274"/>
      <c r="O910" s="274"/>
      <c r="P910" s="274"/>
      <c r="Q910" s="274"/>
      <c r="R910" s="274"/>
      <c r="S910" s="274"/>
      <c r="T910" s="275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76" t="s">
        <v>236</v>
      </c>
      <c r="AU910" s="276" t="s">
        <v>89</v>
      </c>
      <c r="AV910" s="13" t="s">
        <v>87</v>
      </c>
      <c r="AW910" s="13" t="s">
        <v>34</v>
      </c>
      <c r="AX910" s="13" t="s">
        <v>81</v>
      </c>
      <c r="AY910" s="276" t="s">
        <v>211</v>
      </c>
    </row>
    <row r="911" spans="1:51" s="13" customFormat="1" ht="12">
      <c r="A911" s="13"/>
      <c r="B911" s="266"/>
      <c r="C911" s="267"/>
      <c r="D911" s="268" t="s">
        <v>236</v>
      </c>
      <c r="E911" s="269" t="s">
        <v>1</v>
      </c>
      <c r="F911" s="270" t="s">
        <v>1584</v>
      </c>
      <c r="G911" s="267"/>
      <c r="H911" s="269" t="s">
        <v>1</v>
      </c>
      <c r="I911" s="271"/>
      <c r="J911" s="267"/>
      <c r="K911" s="267"/>
      <c r="L911" s="272"/>
      <c r="M911" s="273"/>
      <c r="N911" s="274"/>
      <c r="O911" s="274"/>
      <c r="P911" s="274"/>
      <c r="Q911" s="274"/>
      <c r="R911" s="274"/>
      <c r="S911" s="274"/>
      <c r="T911" s="275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76" t="s">
        <v>236</v>
      </c>
      <c r="AU911" s="276" t="s">
        <v>89</v>
      </c>
      <c r="AV911" s="13" t="s">
        <v>87</v>
      </c>
      <c r="AW911" s="13" t="s">
        <v>34</v>
      </c>
      <c r="AX911" s="13" t="s">
        <v>81</v>
      </c>
      <c r="AY911" s="276" t="s">
        <v>211</v>
      </c>
    </row>
    <row r="912" spans="1:51" s="13" customFormat="1" ht="12">
      <c r="A912" s="13"/>
      <c r="B912" s="266"/>
      <c r="C912" s="267"/>
      <c r="D912" s="268" t="s">
        <v>236</v>
      </c>
      <c r="E912" s="269" t="s">
        <v>1</v>
      </c>
      <c r="F912" s="270" t="s">
        <v>1585</v>
      </c>
      <c r="G912" s="267"/>
      <c r="H912" s="269" t="s">
        <v>1</v>
      </c>
      <c r="I912" s="271"/>
      <c r="J912" s="267"/>
      <c r="K912" s="267"/>
      <c r="L912" s="272"/>
      <c r="M912" s="273"/>
      <c r="N912" s="274"/>
      <c r="O912" s="274"/>
      <c r="P912" s="274"/>
      <c r="Q912" s="274"/>
      <c r="R912" s="274"/>
      <c r="S912" s="274"/>
      <c r="T912" s="275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76" t="s">
        <v>236</v>
      </c>
      <c r="AU912" s="276" t="s">
        <v>89</v>
      </c>
      <c r="AV912" s="13" t="s">
        <v>87</v>
      </c>
      <c r="AW912" s="13" t="s">
        <v>34</v>
      </c>
      <c r="AX912" s="13" t="s">
        <v>81</v>
      </c>
      <c r="AY912" s="276" t="s">
        <v>211</v>
      </c>
    </row>
    <row r="913" spans="1:51" s="13" customFormat="1" ht="12">
      <c r="A913" s="13"/>
      <c r="B913" s="266"/>
      <c r="C913" s="267"/>
      <c r="D913" s="268" t="s">
        <v>236</v>
      </c>
      <c r="E913" s="269" t="s">
        <v>1</v>
      </c>
      <c r="F913" s="270" t="s">
        <v>1586</v>
      </c>
      <c r="G913" s="267"/>
      <c r="H913" s="269" t="s">
        <v>1</v>
      </c>
      <c r="I913" s="271"/>
      <c r="J913" s="267"/>
      <c r="K913" s="267"/>
      <c r="L913" s="272"/>
      <c r="M913" s="273"/>
      <c r="N913" s="274"/>
      <c r="O913" s="274"/>
      <c r="P913" s="274"/>
      <c r="Q913" s="274"/>
      <c r="R913" s="274"/>
      <c r="S913" s="274"/>
      <c r="T913" s="275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76" t="s">
        <v>236</v>
      </c>
      <c r="AU913" s="276" t="s">
        <v>89</v>
      </c>
      <c r="AV913" s="13" t="s">
        <v>87</v>
      </c>
      <c r="AW913" s="13" t="s">
        <v>34</v>
      </c>
      <c r="AX913" s="13" t="s">
        <v>81</v>
      </c>
      <c r="AY913" s="276" t="s">
        <v>211</v>
      </c>
    </row>
    <row r="914" spans="1:51" s="13" customFormat="1" ht="12">
      <c r="A914" s="13"/>
      <c r="B914" s="266"/>
      <c r="C914" s="267"/>
      <c r="D914" s="268" t="s">
        <v>236</v>
      </c>
      <c r="E914" s="269" t="s">
        <v>1</v>
      </c>
      <c r="F914" s="270" t="s">
        <v>1547</v>
      </c>
      <c r="G914" s="267"/>
      <c r="H914" s="269" t="s">
        <v>1</v>
      </c>
      <c r="I914" s="271"/>
      <c r="J914" s="267"/>
      <c r="K914" s="267"/>
      <c r="L914" s="272"/>
      <c r="M914" s="273"/>
      <c r="N914" s="274"/>
      <c r="O914" s="274"/>
      <c r="P914" s="274"/>
      <c r="Q914" s="274"/>
      <c r="R914" s="274"/>
      <c r="S914" s="274"/>
      <c r="T914" s="275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76" t="s">
        <v>236</v>
      </c>
      <c r="AU914" s="276" t="s">
        <v>89</v>
      </c>
      <c r="AV914" s="13" t="s">
        <v>87</v>
      </c>
      <c r="AW914" s="13" t="s">
        <v>34</v>
      </c>
      <c r="AX914" s="13" t="s">
        <v>81</v>
      </c>
      <c r="AY914" s="276" t="s">
        <v>211</v>
      </c>
    </row>
    <row r="915" spans="1:51" s="14" customFormat="1" ht="12">
      <c r="A915" s="14"/>
      <c r="B915" s="277"/>
      <c r="C915" s="278"/>
      <c r="D915" s="268" t="s">
        <v>236</v>
      </c>
      <c r="E915" s="279" t="s">
        <v>1</v>
      </c>
      <c r="F915" s="280" t="s">
        <v>1587</v>
      </c>
      <c r="G915" s="278"/>
      <c r="H915" s="281">
        <v>9.52</v>
      </c>
      <c r="I915" s="282"/>
      <c r="J915" s="278"/>
      <c r="K915" s="278"/>
      <c r="L915" s="283"/>
      <c r="M915" s="284"/>
      <c r="N915" s="285"/>
      <c r="O915" s="285"/>
      <c r="P915" s="285"/>
      <c r="Q915" s="285"/>
      <c r="R915" s="285"/>
      <c r="S915" s="285"/>
      <c r="T915" s="286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87" t="s">
        <v>236</v>
      </c>
      <c r="AU915" s="287" t="s">
        <v>89</v>
      </c>
      <c r="AV915" s="14" t="s">
        <v>89</v>
      </c>
      <c r="AW915" s="14" t="s">
        <v>34</v>
      </c>
      <c r="AX915" s="14" t="s">
        <v>81</v>
      </c>
      <c r="AY915" s="287" t="s">
        <v>211</v>
      </c>
    </row>
    <row r="916" spans="1:51" s="13" customFormat="1" ht="12">
      <c r="A916" s="13"/>
      <c r="B916" s="266"/>
      <c r="C916" s="267"/>
      <c r="D916" s="268" t="s">
        <v>236</v>
      </c>
      <c r="E916" s="269" t="s">
        <v>1</v>
      </c>
      <c r="F916" s="270" t="s">
        <v>640</v>
      </c>
      <c r="G916" s="267"/>
      <c r="H916" s="269" t="s">
        <v>1</v>
      </c>
      <c r="I916" s="271"/>
      <c r="J916" s="267"/>
      <c r="K916" s="267"/>
      <c r="L916" s="272"/>
      <c r="M916" s="273"/>
      <c r="N916" s="274"/>
      <c r="O916" s="274"/>
      <c r="P916" s="274"/>
      <c r="Q916" s="274"/>
      <c r="R916" s="274"/>
      <c r="S916" s="274"/>
      <c r="T916" s="275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76" t="s">
        <v>236</v>
      </c>
      <c r="AU916" s="276" t="s">
        <v>89</v>
      </c>
      <c r="AV916" s="13" t="s">
        <v>87</v>
      </c>
      <c r="AW916" s="13" t="s">
        <v>34</v>
      </c>
      <c r="AX916" s="13" t="s">
        <v>81</v>
      </c>
      <c r="AY916" s="276" t="s">
        <v>211</v>
      </c>
    </row>
    <row r="917" spans="1:51" s="14" customFormat="1" ht="12">
      <c r="A917" s="14"/>
      <c r="B917" s="277"/>
      <c r="C917" s="278"/>
      <c r="D917" s="268" t="s">
        <v>236</v>
      </c>
      <c r="E917" s="279" t="s">
        <v>1</v>
      </c>
      <c r="F917" s="280" t="s">
        <v>1588</v>
      </c>
      <c r="G917" s="278"/>
      <c r="H917" s="281">
        <v>26.88</v>
      </c>
      <c r="I917" s="282"/>
      <c r="J917" s="278"/>
      <c r="K917" s="278"/>
      <c r="L917" s="283"/>
      <c r="M917" s="284"/>
      <c r="N917" s="285"/>
      <c r="O917" s="285"/>
      <c r="P917" s="285"/>
      <c r="Q917" s="285"/>
      <c r="R917" s="285"/>
      <c r="S917" s="285"/>
      <c r="T917" s="286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87" t="s">
        <v>236</v>
      </c>
      <c r="AU917" s="287" t="s">
        <v>89</v>
      </c>
      <c r="AV917" s="14" t="s">
        <v>89</v>
      </c>
      <c r="AW917" s="14" t="s">
        <v>34</v>
      </c>
      <c r="AX917" s="14" t="s">
        <v>81</v>
      </c>
      <c r="AY917" s="287" t="s">
        <v>211</v>
      </c>
    </row>
    <row r="918" spans="1:51" s="14" customFormat="1" ht="12">
      <c r="A918" s="14"/>
      <c r="B918" s="277"/>
      <c r="C918" s="278"/>
      <c r="D918" s="268" t="s">
        <v>236</v>
      </c>
      <c r="E918" s="279" t="s">
        <v>1</v>
      </c>
      <c r="F918" s="280" t="s">
        <v>1589</v>
      </c>
      <c r="G918" s="278"/>
      <c r="H918" s="281">
        <v>2.7</v>
      </c>
      <c r="I918" s="282"/>
      <c r="J918" s="278"/>
      <c r="K918" s="278"/>
      <c r="L918" s="283"/>
      <c r="M918" s="284"/>
      <c r="N918" s="285"/>
      <c r="O918" s="285"/>
      <c r="P918" s="285"/>
      <c r="Q918" s="285"/>
      <c r="R918" s="285"/>
      <c r="S918" s="285"/>
      <c r="T918" s="286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87" t="s">
        <v>236</v>
      </c>
      <c r="AU918" s="287" t="s">
        <v>89</v>
      </c>
      <c r="AV918" s="14" t="s">
        <v>89</v>
      </c>
      <c r="AW918" s="14" t="s">
        <v>34</v>
      </c>
      <c r="AX918" s="14" t="s">
        <v>81</v>
      </c>
      <c r="AY918" s="287" t="s">
        <v>211</v>
      </c>
    </row>
    <row r="919" spans="1:51" s="14" customFormat="1" ht="12">
      <c r="A919" s="14"/>
      <c r="B919" s="277"/>
      <c r="C919" s="278"/>
      <c r="D919" s="268" t="s">
        <v>236</v>
      </c>
      <c r="E919" s="279" t="s">
        <v>1</v>
      </c>
      <c r="F919" s="280" t="s">
        <v>1590</v>
      </c>
      <c r="G919" s="278"/>
      <c r="H919" s="281">
        <v>5.76</v>
      </c>
      <c r="I919" s="282"/>
      <c r="J919" s="278"/>
      <c r="K919" s="278"/>
      <c r="L919" s="283"/>
      <c r="M919" s="284"/>
      <c r="N919" s="285"/>
      <c r="O919" s="285"/>
      <c r="P919" s="285"/>
      <c r="Q919" s="285"/>
      <c r="R919" s="285"/>
      <c r="S919" s="285"/>
      <c r="T919" s="286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87" t="s">
        <v>236</v>
      </c>
      <c r="AU919" s="287" t="s">
        <v>89</v>
      </c>
      <c r="AV919" s="14" t="s">
        <v>89</v>
      </c>
      <c r="AW919" s="14" t="s">
        <v>34</v>
      </c>
      <c r="AX919" s="14" t="s">
        <v>81</v>
      </c>
      <c r="AY919" s="287" t="s">
        <v>211</v>
      </c>
    </row>
    <row r="920" spans="1:51" s="13" customFormat="1" ht="12">
      <c r="A920" s="13"/>
      <c r="B920" s="266"/>
      <c r="C920" s="267"/>
      <c r="D920" s="268" t="s">
        <v>236</v>
      </c>
      <c r="E920" s="269" t="s">
        <v>1</v>
      </c>
      <c r="F920" s="270" t="s">
        <v>663</v>
      </c>
      <c r="G920" s="267"/>
      <c r="H920" s="269" t="s">
        <v>1</v>
      </c>
      <c r="I920" s="271"/>
      <c r="J920" s="267"/>
      <c r="K920" s="267"/>
      <c r="L920" s="272"/>
      <c r="M920" s="273"/>
      <c r="N920" s="274"/>
      <c r="O920" s="274"/>
      <c r="P920" s="274"/>
      <c r="Q920" s="274"/>
      <c r="R920" s="274"/>
      <c r="S920" s="274"/>
      <c r="T920" s="275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76" t="s">
        <v>236</v>
      </c>
      <c r="AU920" s="276" t="s">
        <v>89</v>
      </c>
      <c r="AV920" s="13" t="s">
        <v>87</v>
      </c>
      <c r="AW920" s="13" t="s">
        <v>34</v>
      </c>
      <c r="AX920" s="13" t="s">
        <v>81</v>
      </c>
      <c r="AY920" s="276" t="s">
        <v>211</v>
      </c>
    </row>
    <row r="921" spans="1:51" s="14" customFormat="1" ht="12">
      <c r="A921" s="14"/>
      <c r="B921" s="277"/>
      <c r="C921" s="278"/>
      <c r="D921" s="268" t="s">
        <v>236</v>
      </c>
      <c r="E921" s="279" t="s">
        <v>1</v>
      </c>
      <c r="F921" s="280" t="s">
        <v>1591</v>
      </c>
      <c r="G921" s="278"/>
      <c r="H921" s="281">
        <v>28.058</v>
      </c>
      <c r="I921" s="282"/>
      <c r="J921" s="278"/>
      <c r="K921" s="278"/>
      <c r="L921" s="283"/>
      <c r="M921" s="284"/>
      <c r="N921" s="285"/>
      <c r="O921" s="285"/>
      <c r="P921" s="285"/>
      <c r="Q921" s="285"/>
      <c r="R921" s="285"/>
      <c r="S921" s="285"/>
      <c r="T921" s="286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87" t="s">
        <v>236</v>
      </c>
      <c r="AU921" s="287" t="s">
        <v>89</v>
      </c>
      <c r="AV921" s="14" t="s">
        <v>89</v>
      </c>
      <c r="AW921" s="14" t="s">
        <v>34</v>
      </c>
      <c r="AX921" s="14" t="s">
        <v>81</v>
      </c>
      <c r="AY921" s="287" t="s">
        <v>211</v>
      </c>
    </row>
    <row r="922" spans="1:51" s="13" customFormat="1" ht="12">
      <c r="A922" s="13"/>
      <c r="B922" s="266"/>
      <c r="C922" s="267"/>
      <c r="D922" s="268" t="s">
        <v>236</v>
      </c>
      <c r="E922" s="269" t="s">
        <v>1</v>
      </c>
      <c r="F922" s="270" t="s">
        <v>666</v>
      </c>
      <c r="G922" s="267"/>
      <c r="H922" s="269" t="s">
        <v>1</v>
      </c>
      <c r="I922" s="271"/>
      <c r="J922" s="267"/>
      <c r="K922" s="267"/>
      <c r="L922" s="272"/>
      <c r="M922" s="273"/>
      <c r="N922" s="274"/>
      <c r="O922" s="274"/>
      <c r="P922" s="274"/>
      <c r="Q922" s="274"/>
      <c r="R922" s="274"/>
      <c r="S922" s="274"/>
      <c r="T922" s="275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76" t="s">
        <v>236</v>
      </c>
      <c r="AU922" s="276" t="s">
        <v>89</v>
      </c>
      <c r="AV922" s="13" t="s">
        <v>87</v>
      </c>
      <c r="AW922" s="13" t="s">
        <v>34</v>
      </c>
      <c r="AX922" s="13" t="s">
        <v>81</v>
      </c>
      <c r="AY922" s="276" t="s">
        <v>211</v>
      </c>
    </row>
    <row r="923" spans="1:51" s="14" customFormat="1" ht="12">
      <c r="A923" s="14"/>
      <c r="B923" s="277"/>
      <c r="C923" s="278"/>
      <c r="D923" s="268" t="s">
        <v>236</v>
      </c>
      <c r="E923" s="279" t="s">
        <v>1</v>
      </c>
      <c r="F923" s="280" t="s">
        <v>1592</v>
      </c>
      <c r="G923" s="278"/>
      <c r="H923" s="281">
        <v>4.713</v>
      </c>
      <c r="I923" s="282"/>
      <c r="J923" s="278"/>
      <c r="K923" s="278"/>
      <c r="L923" s="283"/>
      <c r="M923" s="284"/>
      <c r="N923" s="285"/>
      <c r="O923" s="285"/>
      <c r="P923" s="285"/>
      <c r="Q923" s="285"/>
      <c r="R923" s="285"/>
      <c r="S923" s="285"/>
      <c r="T923" s="286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87" t="s">
        <v>236</v>
      </c>
      <c r="AU923" s="287" t="s">
        <v>89</v>
      </c>
      <c r="AV923" s="14" t="s">
        <v>89</v>
      </c>
      <c r="AW923" s="14" t="s">
        <v>34</v>
      </c>
      <c r="AX923" s="14" t="s">
        <v>81</v>
      </c>
      <c r="AY923" s="287" t="s">
        <v>211</v>
      </c>
    </row>
    <row r="924" spans="1:51" s="13" customFormat="1" ht="12">
      <c r="A924" s="13"/>
      <c r="B924" s="266"/>
      <c r="C924" s="267"/>
      <c r="D924" s="268" t="s">
        <v>236</v>
      </c>
      <c r="E924" s="269" t="s">
        <v>1</v>
      </c>
      <c r="F924" s="270" t="s">
        <v>1593</v>
      </c>
      <c r="G924" s="267"/>
      <c r="H924" s="269" t="s">
        <v>1</v>
      </c>
      <c r="I924" s="271"/>
      <c r="J924" s="267"/>
      <c r="K924" s="267"/>
      <c r="L924" s="272"/>
      <c r="M924" s="273"/>
      <c r="N924" s="274"/>
      <c r="O924" s="274"/>
      <c r="P924" s="274"/>
      <c r="Q924" s="274"/>
      <c r="R924" s="274"/>
      <c r="S924" s="274"/>
      <c r="T924" s="275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76" t="s">
        <v>236</v>
      </c>
      <c r="AU924" s="276" t="s">
        <v>89</v>
      </c>
      <c r="AV924" s="13" t="s">
        <v>87</v>
      </c>
      <c r="AW924" s="13" t="s">
        <v>34</v>
      </c>
      <c r="AX924" s="13" t="s">
        <v>81</v>
      </c>
      <c r="AY924" s="276" t="s">
        <v>211</v>
      </c>
    </row>
    <row r="925" spans="1:51" s="14" customFormat="1" ht="12">
      <c r="A925" s="14"/>
      <c r="B925" s="277"/>
      <c r="C925" s="278"/>
      <c r="D925" s="268" t="s">
        <v>236</v>
      </c>
      <c r="E925" s="279" t="s">
        <v>1</v>
      </c>
      <c r="F925" s="280" t="s">
        <v>1594</v>
      </c>
      <c r="G925" s="278"/>
      <c r="H925" s="281">
        <v>5.67</v>
      </c>
      <c r="I925" s="282"/>
      <c r="J925" s="278"/>
      <c r="K925" s="278"/>
      <c r="L925" s="283"/>
      <c r="M925" s="284"/>
      <c r="N925" s="285"/>
      <c r="O925" s="285"/>
      <c r="P925" s="285"/>
      <c r="Q925" s="285"/>
      <c r="R925" s="285"/>
      <c r="S925" s="285"/>
      <c r="T925" s="286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87" t="s">
        <v>236</v>
      </c>
      <c r="AU925" s="287" t="s">
        <v>89</v>
      </c>
      <c r="AV925" s="14" t="s">
        <v>89</v>
      </c>
      <c r="AW925" s="14" t="s">
        <v>34</v>
      </c>
      <c r="AX925" s="14" t="s">
        <v>81</v>
      </c>
      <c r="AY925" s="287" t="s">
        <v>211</v>
      </c>
    </row>
    <row r="926" spans="1:51" s="13" customFormat="1" ht="12">
      <c r="A926" s="13"/>
      <c r="B926" s="266"/>
      <c r="C926" s="267"/>
      <c r="D926" s="268" t="s">
        <v>236</v>
      </c>
      <c r="E926" s="269" t="s">
        <v>1</v>
      </c>
      <c r="F926" s="270" t="s">
        <v>1595</v>
      </c>
      <c r="G926" s="267"/>
      <c r="H926" s="269" t="s">
        <v>1</v>
      </c>
      <c r="I926" s="271"/>
      <c r="J926" s="267"/>
      <c r="K926" s="267"/>
      <c r="L926" s="272"/>
      <c r="M926" s="273"/>
      <c r="N926" s="274"/>
      <c r="O926" s="274"/>
      <c r="P926" s="274"/>
      <c r="Q926" s="274"/>
      <c r="R926" s="274"/>
      <c r="S926" s="274"/>
      <c r="T926" s="275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76" t="s">
        <v>236</v>
      </c>
      <c r="AU926" s="276" t="s">
        <v>89</v>
      </c>
      <c r="AV926" s="13" t="s">
        <v>87</v>
      </c>
      <c r="AW926" s="13" t="s">
        <v>34</v>
      </c>
      <c r="AX926" s="13" t="s">
        <v>81</v>
      </c>
      <c r="AY926" s="276" t="s">
        <v>211</v>
      </c>
    </row>
    <row r="927" spans="1:51" s="14" customFormat="1" ht="12">
      <c r="A927" s="14"/>
      <c r="B927" s="277"/>
      <c r="C927" s="278"/>
      <c r="D927" s="268" t="s">
        <v>236</v>
      </c>
      <c r="E927" s="279" t="s">
        <v>1</v>
      </c>
      <c r="F927" s="280" t="s">
        <v>1596</v>
      </c>
      <c r="G927" s="278"/>
      <c r="H927" s="281">
        <v>2.08</v>
      </c>
      <c r="I927" s="282"/>
      <c r="J927" s="278"/>
      <c r="K927" s="278"/>
      <c r="L927" s="283"/>
      <c r="M927" s="284"/>
      <c r="N927" s="285"/>
      <c r="O927" s="285"/>
      <c r="P927" s="285"/>
      <c r="Q927" s="285"/>
      <c r="R927" s="285"/>
      <c r="S927" s="285"/>
      <c r="T927" s="286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87" t="s">
        <v>236</v>
      </c>
      <c r="AU927" s="287" t="s">
        <v>89</v>
      </c>
      <c r="AV927" s="14" t="s">
        <v>89</v>
      </c>
      <c r="AW927" s="14" t="s">
        <v>34</v>
      </c>
      <c r="AX927" s="14" t="s">
        <v>81</v>
      </c>
      <c r="AY927" s="287" t="s">
        <v>211</v>
      </c>
    </row>
    <row r="928" spans="1:51" s="14" customFormat="1" ht="12">
      <c r="A928" s="14"/>
      <c r="B928" s="277"/>
      <c r="C928" s="278"/>
      <c r="D928" s="268" t="s">
        <v>236</v>
      </c>
      <c r="E928" s="279" t="s">
        <v>1</v>
      </c>
      <c r="F928" s="280" t="s">
        <v>1597</v>
      </c>
      <c r="G928" s="278"/>
      <c r="H928" s="281">
        <v>2.132</v>
      </c>
      <c r="I928" s="282"/>
      <c r="J928" s="278"/>
      <c r="K928" s="278"/>
      <c r="L928" s="283"/>
      <c r="M928" s="284"/>
      <c r="N928" s="285"/>
      <c r="O928" s="285"/>
      <c r="P928" s="285"/>
      <c r="Q928" s="285"/>
      <c r="R928" s="285"/>
      <c r="S928" s="285"/>
      <c r="T928" s="286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87" t="s">
        <v>236</v>
      </c>
      <c r="AU928" s="287" t="s">
        <v>89</v>
      </c>
      <c r="AV928" s="14" t="s">
        <v>89</v>
      </c>
      <c r="AW928" s="14" t="s">
        <v>34</v>
      </c>
      <c r="AX928" s="14" t="s">
        <v>81</v>
      </c>
      <c r="AY928" s="287" t="s">
        <v>211</v>
      </c>
    </row>
    <row r="929" spans="1:51" s="15" customFormat="1" ht="12">
      <c r="A929" s="15"/>
      <c r="B929" s="295"/>
      <c r="C929" s="296"/>
      <c r="D929" s="268" t="s">
        <v>236</v>
      </c>
      <c r="E929" s="297" t="s">
        <v>1598</v>
      </c>
      <c r="F929" s="298" t="s">
        <v>438</v>
      </c>
      <c r="G929" s="296"/>
      <c r="H929" s="299">
        <v>87.513</v>
      </c>
      <c r="I929" s="300"/>
      <c r="J929" s="296"/>
      <c r="K929" s="296"/>
      <c r="L929" s="301"/>
      <c r="M929" s="302"/>
      <c r="N929" s="303"/>
      <c r="O929" s="303"/>
      <c r="P929" s="303"/>
      <c r="Q929" s="303"/>
      <c r="R929" s="303"/>
      <c r="S929" s="303"/>
      <c r="T929" s="304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T929" s="305" t="s">
        <v>236</v>
      </c>
      <c r="AU929" s="305" t="s">
        <v>89</v>
      </c>
      <c r="AV929" s="15" t="s">
        <v>100</v>
      </c>
      <c r="AW929" s="15" t="s">
        <v>34</v>
      </c>
      <c r="AX929" s="15" t="s">
        <v>87</v>
      </c>
      <c r="AY929" s="305" t="s">
        <v>211</v>
      </c>
    </row>
    <row r="930" spans="1:65" s="2" customFormat="1" ht="24.15" customHeight="1">
      <c r="A930" s="41"/>
      <c r="B930" s="42"/>
      <c r="C930" s="253" t="s">
        <v>1599</v>
      </c>
      <c r="D930" s="253" t="s">
        <v>214</v>
      </c>
      <c r="E930" s="254" t="s">
        <v>1600</v>
      </c>
      <c r="F930" s="255" t="s">
        <v>1601</v>
      </c>
      <c r="G930" s="256" t="s">
        <v>269</v>
      </c>
      <c r="H930" s="257">
        <v>22.5</v>
      </c>
      <c r="I930" s="258"/>
      <c r="J930" s="259">
        <f>ROUND(I930*H930,2)</f>
        <v>0</v>
      </c>
      <c r="K930" s="260"/>
      <c r="L930" s="44"/>
      <c r="M930" s="261" t="s">
        <v>1</v>
      </c>
      <c r="N930" s="262" t="s">
        <v>46</v>
      </c>
      <c r="O930" s="94"/>
      <c r="P930" s="263">
        <f>O930*H930</f>
        <v>0</v>
      </c>
      <c r="Q930" s="263">
        <v>0.0167</v>
      </c>
      <c r="R930" s="263">
        <f>Q930*H930</f>
        <v>0.37575</v>
      </c>
      <c r="S930" s="263">
        <v>0</v>
      </c>
      <c r="T930" s="264">
        <f>S930*H930</f>
        <v>0</v>
      </c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R930" s="265" t="s">
        <v>528</v>
      </c>
      <c r="AT930" s="265" t="s">
        <v>214</v>
      </c>
      <c r="AU930" s="265" t="s">
        <v>89</v>
      </c>
      <c r="AY930" s="18" t="s">
        <v>211</v>
      </c>
      <c r="BE930" s="155">
        <f>IF(N930="základní",J930,0)</f>
        <v>0</v>
      </c>
      <c r="BF930" s="155">
        <f>IF(N930="snížená",J930,0)</f>
        <v>0</v>
      </c>
      <c r="BG930" s="155">
        <f>IF(N930="zákl. přenesená",J930,0)</f>
        <v>0</v>
      </c>
      <c r="BH930" s="155">
        <f>IF(N930="sníž. přenesená",J930,0)</f>
        <v>0</v>
      </c>
      <c r="BI930" s="155">
        <f>IF(N930="nulová",J930,0)</f>
        <v>0</v>
      </c>
      <c r="BJ930" s="18" t="s">
        <v>87</v>
      </c>
      <c r="BK930" s="155">
        <f>ROUND(I930*H930,2)</f>
        <v>0</v>
      </c>
      <c r="BL930" s="18" t="s">
        <v>528</v>
      </c>
      <c r="BM930" s="265" t="s">
        <v>1602</v>
      </c>
    </row>
    <row r="931" spans="1:51" s="13" customFormat="1" ht="12">
      <c r="A931" s="13"/>
      <c r="B931" s="266"/>
      <c r="C931" s="267"/>
      <c r="D931" s="268" t="s">
        <v>236</v>
      </c>
      <c r="E931" s="269" t="s">
        <v>1</v>
      </c>
      <c r="F931" s="270" t="s">
        <v>1603</v>
      </c>
      <c r="G931" s="267"/>
      <c r="H931" s="269" t="s">
        <v>1</v>
      </c>
      <c r="I931" s="271"/>
      <c r="J931" s="267"/>
      <c r="K931" s="267"/>
      <c r="L931" s="272"/>
      <c r="M931" s="273"/>
      <c r="N931" s="274"/>
      <c r="O931" s="274"/>
      <c r="P931" s="274"/>
      <c r="Q931" s="274"/>
      <c r="R931" s="274"/>
      <c r="S931" s="274"/>
      <c r="T931" s="275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76" t="s">
        <v>236</v>
      </c>
      <c r="AU931" s="276" t="s">
        <v>89</v>
      </c>
      <c r="AV931" s="13" t="s">
        <v>87</v>
      </c>
      <c r="AW931" s="13" t="s">
        <v>34</v>
      </c>
      <c r="AX931" s="13" t="s">
        <v>81</v>
      </c>
      <c r="AY931" s="276" t="s">
        <v>211</v>
      </c>
    </row>
    <row r="932" spans="1:51" s="14" customFormat="1" ht="12">
      <c r="A932" s="14"/>
      <c r="B932" s="277"/>
      <c r="C932" s="278"/>
      <c r="D932" s="268" t="s">
        <v>236</v>
      </c>
      <c r="E932" s="279" t="s">
        <v>1</v>
      </c>
      <c r="F932" s="280" t="s">
        <v>1604</v>
      </c>
      <c r="G932" s="278"/>
      <c r="H932" s="281">
        <v>12</v>
      </c>
      <c r="I932" s="282"/>
      <c r="J932" s="278"/>
      <c r="K932" s="278"/>
      <c r="L932" s="283"/>
      <c r="M932" s="284"/>
      <c r="N932" s="285"/>
      <c r="O932" s="285"/>
      <c r="P932" s="285"/>
      <c r="Q932" s="285"/>
      <c r="R932" s="285"/>
      <c r="S932" s="285"/>
      <c r="T932" s="286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87" t="s">
        <v>236</v>
      </c>
      <c r="AU932" s="287" t="s">
        <v>89</v>
      </c>
      <c r="AV932" s="14" t="s">
        <v>89</v>
      </c>
      <c r="AW932" s="14" t="s">
        <v>34</v>
      </c>
      <c r="AX932" s="14" t="s">
        <v>81</v>
      </c>
      <c r="AY932" s="287" t="s">
        <v>211</v>
      </c>
    </row>
    <row r="933" spans="1:51" s="14" customFormat="1" ht="12">
      <c r="A933" s="14"/>
      <c r="B933" s="277"/>
      <c r="C933" s="278"/>
      <c r="D933" s="268" t="s">
        <v>236</v>
      </c>
      <c r="E933" s="279" t="s">
        <v>1</v>
      </c>
      <c r="F933" s="280" t="s">
        <v>1605</v>
      </c>
      <c r="G933" s="278"/>
      <c r="H933" s="281">
        <v>10.5</v>
      </c>
      <c r="I933" s="282"/>
      <c r="J933" s="278"/>
      <c r="K933" s="278"/>
      <c r="L933" s="283"/>
      <c r="M933" s="284"/>
      <c r="N933" s="285"/>
      <c r="O933" s="285"/>
      <c r="P933" s="285"/>
      <c r="Q933" s="285"/>
      <c r="R933" s="285"/>
      <c r="S933" s="285"/>
      <c r="T933" s="286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87" t="s">
        <v>236</v>
      </c>
      <c r="AU933" s="287" t="s">
        <v>89</v>
      </c>
      <c r="AV933" s="14" t="s">
        <v>89</v>
      </c>
      <c r="AW933" s="14" t="s">
        <v>34</v>
      </c>
      <c r="AX933" s="14" t="s">
        <v>81</v>
      </c>
      <c r="AY933" s="287" t="s">
        <v>211</v>
      </c>
    </row>
    <row r="934" spans="1:51" s="15" customFormat="1" ht="12">
      <c r="A934" s="15"/>
      <c r="B934" s="295"/>
      <c r="C934" s="296"/>
      <c r="D934" s="268" t="s">
        <v>236</v>
      </c>
      <c r="E934" s="297" t="s">
        <v>1606</v>
      </c>
      <c r="F934" s="298" t="s">
        <v>438</v>
      </c>
      <c r="G934" s="296"/>
      <c r="H934" s="299">
        <v>22.5</v>
      </c>
      <c r="I934" s="300"/>
      <c r="J934" s="296"/>
      <c r="K934" s="296"/>
      <c r="L934" s="301"/>
      <c r="M934" s="302"/>
      <c r="N934" s="303"/>
      <c r="O934" s="303"/>
      <c r="P934" s="303"/>
      <c r="Q934" s="303"/>
      <c r="R934" s="303"/>
      <c r="S934" s="303"/>
      <c r="T934" s="304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T934" s="305" t="s">
        <v>236</v>
      </c>
      <c r="AU934" s="305" t="s">
        <v>89</v>
      </c>
      <c r="AV934" s="15" t="s">
        <v>100</v>
      </c>
      <c r="AW934" s="15" t="s">
        <v>34</v>
      </c>
      <c r="AX934" s="15" t="s">
        <v>87</v>
      </c>
      <c r="AY934" s="305" t="s">
        <v>211</v>
      </c>
    </row>
    <row r="935" spans="1:65" s="2" customFormat="1" ht="24.15" customHeight="1">
      <c r="A935" s="41"/>
      <c r="B935" s="42"/>
      <c r="C935" s="253" t="s">
        <v>1607</v>
      </c>
      <c r="D935" s="253" t="s">
        <v>214</v>
      </c>
      <c r="E935" s="254" t="s">
        <v>1608</v>
      </c>
      <c r="F935" s="255" t="s">
        <v>1609</v>
      </c>
      <c r="G935" s="256" t="s">
        <v>269</v>
      </c>
      <c r="H935" s="257">
        <v>48.315</v>
      </c>
      <c r="I935" s="258"/>
      <c r="J935" s="259">
        <f>ROUND(I935*H935,2)</f>
        <v>0</v>
      </c>
      <c r="K935" s="260"/>
      <c r="L935" s="44"/>
      <c r="M935" s="261" t="s">
        <v>1</v>
      </c>
      <c r="N935" s="262" t="s">
        <v>46</v>
      </c>
      <c r="O935" s="94"/>
      <c r="P935" s="263">
        <f>O935*H935</f>
        <v>0</v>
      </c>
      <c r="Q935" s="263">
        <v>0.03159</v>
      </c>
      <c r="R935" s="263">
        <f>Q935*H935</f>
        <v>1.52627085</v>
      </c>
      <c r="S935" s="263">
        <v>0</v>
      </c>
      <c r="T935" s="264">
        <f>S935*H935</f>
        <v>0</v>
      </c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R935" s="265" t="s">
        <v>528</v>
      </c>
      <c r="AT935" s="265" t="s">
        <v>214</v>
      </c>
      <c r="AU935" s="265" t="s">
        <v>89</v>
      </c>
      <c r="AY935" s="18" t="s">
        <v>211</v>
      </c>
      <c r="BE935" s="155">
        <f>IF(N935="základní",J935,0)</f>
        <v>0</v>
      </c>
      <c r="BF935" s="155">
        <f>IF(N935="snížená",J935,0)</f>
        <v>0</v>
      </c>
      <c r="BG935" s="155">
        <f>IF(N935="zákl. přenesená",J935,0)</f>
        <v>0</v>
      </c>
      <c r="BH935" s="155">
        <f>IF(N935="sníž. přenesená",J935,0)</f>
        <v>0</v>
      </c>
      <c r="BI935" s="155">
        <f>IF(N935="nulová",J935,0)</f>
        <v>0</v>
      </c>
      <c r="BJ935" s="18" t="s">
        <v>87</v>
      </c>
      <c r="BK935" s="155">
        <f>ROUND(I935*H935,2)</f>
        <v>0</v>
      </c>
      <c r="BL935" s="18" t="s">
        <v>528</v>
      </c>
      <c r="BM935" s="265" t="s">
        <v>1610</v>
      </c>
    </row>
    <row r="936" spans="1:51" s="14" customFormat="1" ht="12">
      <c r="A936" s="14"/>
      <c r="B936" s="277"/>
      <c r="C936" s="278"/>
      <c r="D936" s="268" t="s">
        <v>236</v>
      </c>
      <c r="E936" s="279" t="s">
        <v>1</v>
      </c>
      <c r="F936" s="280" t="s">
        <v>1611</v>
      </c>
      <c r="G936" s="278"/>
      <c r="H936" s="281">
        <v>8.84</v>
      </c>
      <c r="I936" s="282"/>
      <c r="J936" s="278"/>
      <c r="K936" s="278"/>
      <c r="L936" s="283"/>
      <c r="M936" s="284"/>
      <c r="N936" s="285"/>
      <c r="O936" s="285"/>
      <c r="P936" s="285"/>
      <c r="Q936" s="285"/>
      <c r="R936" s="285"/>
      <c r="S936" s="285"/>
      <c r="T936" s="286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87" t="s">
        <v>236</v>
      </c>
      <c r="AU936" s="287" t="s">
        <v>89</v>
      </c>
      <c r="AV936" s="14" t="s">
        <v>89</v>
      </c>
      <c r="AW936" s="14" t="s">
        <v>34</v>
      </c>
      <c r="AX936" s="14" t="s">
        <v>81</v>
      </c>
      <c r="AY936" s="287" t="s">
        <v>211</v>
      </c>
    </row>
    <row r="937" spans="1:51" s="14" customFormat="1" ht="12">
      <c r="A937" s="14"/>
      <c r="B937" s="277"/>
      <c r="C937" s="278"/>
      <c r="D937" s="268" t="s">
        <v>236</v>
      </c>
      <c r="E937" s="279" t="s">
        <v>1</v>
      </c>
      <c r="F937" s="280" t="s">
        <v>1612</v>
      </c>
      <c r="G937" s="278"/>
      <c r="H937" s="281">
        <v>8.85</v>
      </c>
      <c r="I937" s="282"/>
      <c r="J937" s="278"/>
      <c r="K937" s="278"/>
      <c r="L937" s="283"/>
      <c r="M937" s="284"/>
      <c r="N937" s="285"/>
      <c r="O937" s="285"/>
      <c r="P937" s="285"/>
      <c r="Q937" s="285"/>
      <c r="R937" s="285"/>
      <c r="S937" s="285"/>
      <c r="T937" s="286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87" t="s">
        <v>236</v>
      </c>
      <c r="AU937" s="287" t="s">
        <v>89</v>
      </c>
      <c r="AV937" s="14" t="s">
        <v>89</v>
      </c>
      <c r="AW937" s="14" t="s">
        <v>34</v>
      </c>
      <c r="AX937" s="14" t="s">
        <v>81</v>
      </c>
      <c r="AY937" s="287" t="s">
        <v>211</v>
      </c>
    </row>
    <row r="938" spans="1:51" s="14" customFormat="1" ht="12">
      <c r="A938" s="14"/>
      <c r="B938" s="277"/>
      <c r="C938" s="278"/>
      <c r="D938" s="268" t="s">
        <v>236</v>
      </c>
      <c r="E938" s="279" t="s">
        <v>1</v>
      </c>
      <c r="F938" s="280" t="s">
        <v>1613</v>
      </c>
      <c r="G938" s="278"/>
      <c r="H938" s="281">
        <v>30.625</v>
      </c>
      <c r="I938" s="282"/>
      <c r="J938" s="278"/>
      <c r="K938" s="278"/>
      <c r="L938" s="283"/>
      <c r="M938" s="284"/>
      <c r="N938" s="285"/>
      <c r="O938" s="285"/>
      <c r="P938" s="285"/>
      <c r="Q938" s="285"/>
      <c r="R938" s="285"/>
      <c r="S938" s="285"/>
      <c r="T938" s="286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87" t="s">
        <v>236</v>
      </c>
      <c r="AU938" s="287" t="s">
        <v>89</v>
      </c>
      <c r="AV938" s="14" t="s">
        <v>89</v>
      </c>
      <c r="AW938" s="14" t="s">
        <v>34</v>
      </c>
      <c r="AX938" s="14" t="s">
        <v>81</v>
      </c>
      <c r="AY938" s="287" t="s">
        <v>211</v>
      </c>
    </row>
    <row r="939" spans="1:51" s="15" customFormat="1" ht="12">
      <c r="A939" s="15"/>
      <c r="B939" s="295"/>
      <c r="C939" s="296"/>
      <c r="D939" s="268" t="s">
        <v>236</v>
      </c>
      <c r="E939" s="297" t="s">
        <v>345</v>
      </c>
      <c r="F939" s="298" t="s">
        <v>438</v>
      </c>
      <c r="G939" s="296"/>
      <c r="H939" s="299">
        <v>48.315</v>
      </c>
      <c r="I939" s="300"/>
      <c r="J939" s="296"/>
      <c r="K939" s="296"/>
      <c r="L939" s="301"/>
      <c r="M939" s="302"/>
      <c r="N939" s="303"/>
      <c r="O939" s="303"/>
      <c r="P939" s="303"/>
      <c r="Q939" s="303"/>
      <c r="R939" s="303"/>
      <c r="S939" s="303"/>
      <c r="T939" s="304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T939" s="305" t="s">
        <v>236</v>
      </c>
      <c r="AU939" s="305" t="s">
        <v>89</v>
      </c>
      <c r="AV939" s="15" t="s">
        <v>100</v>
      </c>
      <c r="AW939" s="15" t="s">
        <v>34</v>
      </c>
      <c r="AX939" s="15" t="s">
        <v>87</v>
      </c>
      <c r="AY939" s="305" t="s">
        <v>211</v>
      </c>
    </row>
    <row r="940" spans="1:65" s="2" customFormat="1" ht="21.75" customHeight="1">
      <c r="A940" s="41"/>
      <c r="B940" s="42"/>
      <c r="C940" s="253" t="s">
        <v>1614</v>
      </c>
      <c r="D940" s="253" t="s">
        <v>214</v>
      </c>
      <c r="E940" s="254" t="s">
        <v>1615</v>
      </c>
      <c r="F940" s="255" t="s">
        <v>1616</v>
      </c>
      <c r="G940" s="256" t="s">
        <v>269</v>
      </c>
      <c r="H940" s="257">
        <v>48.315</v>
      </c>
      <c r="I940" s="258"/>
      <c r="J940" s="259">
        <f>ROUND(I940*H940,2)</f>
        <v>0</v>
      </c>
      <c r="K940" s="260"/>
      <c r="L940" s="44"/>
      <c r="M940" s="261" t="s">
        <v>1</v>
      </c>
      <c r="N940" s="262" t="s">
        <v>46</v>
      </c>
      <c r="O940" s="94"/>
      <c r="P940" s="263">
        <f>O940*H940</f>
        <v>0</v>
      </c>
      <c r="Q940" s="263">
        <v>0</v>
      </c>
      <c r="R940" s="263">
        <f>Q940*H940</f>
        <v>0</v>
      </c>
      <c r="S940" s="263">
        <v>0</v>
      </c>
      <c r="T940" s="264">
        <f>S940*H940</f>
        <v>0</v>
      </c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R940" s="265" t="s">
        <v>528</v>
      </c>
      <c r="AT940" s="265" t="s">
        <v>214</v>
      </c>
      <c r="AU940" s="265" t="s">
        <v>89</v>
      </c>
      <c r="AY940" s="18" t="s">
        <v>211</v>
      </c>
      <c r="BE940" s="155">
        <f>IF(N940="základní",J940,0)</f>
        <v>0</v>
      </c>
      <c r="BF940" s="155">
        <f>IF(N940="snížená",J940,0)</f>
        <v>0</v>
      </c>
      <c r="BG940" s="155">
        <f>IF(N940="zákl. přenesená",J940,0)</f>
        <v>0</v>
      </c>
      <c r="BH940" s="155">
        <f>IF(N940="sníž. přenesená",J940,0)</f>
        <v>0</v>
      </c>
      <c r="BI940" s="155">
        <f>IF(N940="nulová",J940,0)</f>
        <v>0</v>
      </c>
      <c r="BJ940" s="18" t="s">
        <v>87</v>
      </c>
      <c r="BK940" s="155">
        <f>ROUND(I940*H940,2)</f>
        <v>0</v>
      </c>
      <c r="BL940" s="18" t="s">
        <v>528</v>
      </c>
      <c r="BM940" s="265" t="s">
        <v>1617</v>
      </c>
    </row>
    <row r="941" spans="1:51" s="14" customFormat="1" ht="12">
      <c r="A941" s="14"/>
      <c r="B941" s="277"/>
      <c r="C941" s="278"/>
      <c r="D941" s="268" t="s">
        <v>236</v>
      </c>
      <c r="E941" s="279" t="s">
        <v>1</v>
      </c>
      <c r="F941" s="280" t="s">
        <v>345</v>
      </c>
      <c r="G941" s="278"/>
      <c r="H941" s="281">
        <v>48.315</v>
      </c>
      <c r="I941" s="282"/>
      <c r="J941" s="278"/>
      <c r="K941" s="278"/>
      <c r="L941" s="283"/>
      <c r="M941" s="284"/>
      <c r="N941" s="285"/>
      <c r="O941" s="285"/>
      <c r="P941" s="285"/>
      <c r="Q941" s="285"/>
      <c r="R941" s="285"/>
      <c r="S941" s="285"/>
      <c r="T941" s="286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87" t="s">
        <v>236</v>
      </c>
      <c r="AU941" s="287" t="s">
        <v>89</v>
      </c>
      <c r="AV941" s="14" t="s">
        <v>89</v>
      </c>
      <c r="AW941" s="14" t="s">
        <v>34</v>
      </c>
      <c r="AX941" s="14" t="s">
        <v>87</v>
      </c>
      <c r="AY941" s="287" t="s">
        <v>211</v>
      </c>
    </row>
    <row r="942" spans="1:65" s="2" customFormat="1" ht="24.15" customHeight="1">
      <c r="A942" s="41"/>
      <c r="B942" s="42"/>
      <c r="C942" s="317" t="s">
        <v>1618</v>
      </c>
      <c r="D942" s="317" t="s">
        <v>589</v>
      </c>
      <c r="E942" s="318" t="s">
        <v>1619</v>
      </c>
      <c r="F942" s="319" t="s">
        <v>1620</v>
      </c>
      <c r="G942" s="320" t="s">
        <v>269</v>
      </c>
      <c r="H942" s="321">
        <v>49.281</v>
      </c>
      <c r="I942" s="322"/>
      <c r="J942" s="323">
        <f>ROUND(I942*H942,2)</f>
        <v>0</v>
      </c>
      <c r="K942" s="324"/>
      <c r="L942" s="325"/>
      <c r="M942" s="326" t="s">
        <v>1</v>
      </c>
      <c r="N942" s="327" t="s">
        <v>46</v>
      </c>
      <c r="O942" s="94"/>
      <c r="P942" s="263">
        <f>O942*H942</f>
        <v>0</v>
      </c>
      <c r="Q942" s="263">
        <v>0.0045</v>
      </c>
      <c r="R942" s="263">
        <f>Q942*H942</f>
        <v>0.22176449999999998</v>
      </c>
      <c r="S942" s="263">
        <v>0</v>
      </c>
      <c r="T942" s="264">
        <f>S942*H942</f>
        <v>0</v>
      </c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R942" s="265" t="s">
        <v>634</v>
      </c>
      <c r="AT942" s="265" t="s">
        <v>589</v>
      </c>
      <c r="AU942" s="265" t="s">
        <v>89</v>
      </c>
      <c r="AY942" s="18" t="s">
        <v>211</v>
      </c>
      <c r="BE942" s="155">
        <f>IF(N942="základní",J942,0)</f>
        <v>0</v>
      </c>
      <c r="BF942" s="155">
        <f>IF(N942="snížená",J942,0)</f>
        <v>0</v>
      </c>
      <c r="BG942" s="155">
        <f>IF(N942="zákl. přenesená",J942,0)</f>
        <v>0</v>
      </c>
      <c r="BH942" s="155">
        <f>IF(N942="sníž. přenesená",J942,0)</f>
        <v>0</v>
      </c>
      <c r="BI942" s="155">
        <f>IF(N942="nulová",J942,0)</f>
        <v>0</v>
      </c>
      <c r="BJ942" s="18" t="s">
        <v>87</v>
      </c>
      <c r="BK942" s="155">
        <f>ROUND(I942*H942,2)</f>
        <v>0</v>
      </c>
      <c r="BL942" s="18" t="s">
        <v>528</v>
      </c>
      <c r="BM942" s="265" t="s">
        <v>1621</v>
      </c>
    </row>
    <row r="943" spans="1:51" s="14" customFormat="1" ht="12">
      <c r="A943" s="14"/>
      <c r="B943" s="277"/>
      <c r="C943" s="278"/>
      <c r="D943" s="268" t="s">
        <v>236</v>
      </c>
      <c r="E943" s="278"/>
      <c r="F943" s="280" t="s">
        <v>1622</v>
      </c>
      <c r="G943" s="278"/>
      <c r="H943" s="281">
        <v>49.281</v>
      </c>
      <c r="I943" s="282"/>
      <c r="J943" s="278"/>
      <c r="K943" s="278"/>
      <c r="L943" s="283"/>
      <c r="M943" s="284"/>
      <c r="N943" s="285"/>
      <c r="O943" s="285"/>
      <c r="P943" s="285"/>
      <c r="Q943" s="285"/>
      <c r="R943" s="285"/>
      <c r="S943" s="285"/>
      <c r="T943" s="286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T943" s="287" t="s">
        <v>236</v>
      </c>
      <c r="AU943" s="287" t="s">
        <v>89</v>
      </c>
      <c r="AV943" s="14" t="s">
        <v>89</v>
      </c>
      <c r="AW943" s="14" t="s">
        <v>4</v>
      </c>
      <c r="AX943" s="14" t="s">
        <v>87</v>
      </c>
      <c r="AY943" s="287" t="s">
        <v>211</v>
      </c>
    </row>
    <row r="944" spans="1:65" s="2" customFormat="1" ht="24.15" customHeight="1">
      <c r="A944" s="41"/>
      <c r="B944" s="42"/>
      <c r="C944" s="253" t="s">
        <v>1623</v>
      </c>
      <c r="D944" s="253" t="s">
        <v>214</v>
      </c>
      <c r="E944" s="254" t="s">
        <v>1624</v>
      </c>
      <c r="F944" s="255" t="s">
        <v>1625</v>
      </c>
      <c r="G944" s="256" t="s">
        <v>269</v>
      </c>
      <c r="H944" s="257">
        <v>160.9</v>
      </c>
      <c r="I944" s="258"/>
      <c r="J944" s="259">
        <f>ROUND(I944*H944,2)</f>
        <v>0</v>
      </c>
      <c r="K944" s="260"/>
      <c r="L944" s="44"/>
      <c r="M944" s="261" t="s">
        <v>1</v>
      </c>
      <c r="N944" s="262" t="s">
        <v>46</v>
      </c>
      <c r="O944" s="94"/>
      <c r="P944" s="263">
        <f>O944*H944</f>
        <v>0</v>
      </c>
      <c r="Q944" s="263">
        <v>0.0122</v>
      </c>
      <c r="R944" s="263">
        <f>Q944*H944</f>
        <v>1.9629800000000002</v>
      </c>
      <c r="S944" s="263">
        <v>0</v>
      </c>
      <c r="T944" s="264">
        <f>S944*H944</f>
        <v>0</v>
      </c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R944" s="265" t="s">
        <v>528</v>
      </c>
      <c r="AT944" s="265" t="s">
        <v>214</v>
      </c>
      <c r="AU944" s="265" t="s">
        <v>89</v>
      </c>
      <c r="AY944" s="18" t="s">
        <v>211</v>
      </c>
      <c r="BE944" s="155">
        <f>IF(N944="základní",J944,0)</f>
        <v>0</v>
      </c>
      <c r="BF944" s="155">
        <f>IF(N944="snížená",J944,0)</f>
        <v>0</v>
      </c>
      <c r="BG944" s="155">
        <f>IF(N944="zákl. přenesená",J944,0)</f>
        <v>0</v>
      </c>
      <c r="BH944" s="155">
        <f>IF(N944="sníž. přenesená",J944,0)</f>
        <v>0</v>
      </c>
      <c r="BI944" s="155">
        <f>IF(N944="nulová",J944,0)</f>
        <v>0</v>
      </c>
      <c r="BJ944" s="18" t="s">
        <v>87</v>
      </c>
      <c r="BK944" s="155">
        <f>ROUND(I944*H944,2)</f>
        <v>0</v>
      </c>
      <c r="BL944" s="18" t="s">
        <v>528</v>
      </c>
      <c r="BM944" s="265" t="s">
        <v>1626</v>
      </c>
    </row>
    <row r="945" spans="1:51" s="13" customFormat="1" ht="12">
      <c r="A945" s="13"/>
      <c r="B945" s="266"/>
      <c r="C945" s="267"/>
      <c r="D945" s="268" t="s">
        <v>236</v>
      </c>
      <c r="E945" s="269" t="s">
        <v>1</v>
      </c>
      <c r="F945" s="270" t="s">
        <v>1627</v>
      </c>
      <c r="G945" s="267"/>
      <c r="H945" s="269" t="s">
        <v>1</v>
      </c>
      <c r="I945" s="271"/>
      <c r="J945" s="267"/>
      <c r="K945" s="267"/>
      <c r="L945" s="272"/>
      <c r="M945" s="273"/>
      <c r="N945" s="274"/>
      <c r="O945" s="274"/>
      <c r="P945" s="274"/>
      <c r="Q945" s="274"/>
      <c r="R945" s="274"/>
      <c r="S945" s="274"/>
      <c r="T945" s="275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76" t="s">
        <v>236</v>
      </c>
      <c r="AU945" s="276" t="s">
        <v>89</v>
      </c>
      <c r="AV945" s="13" t="s">
        <v>87</v>
      </c>
      <c r="AW945" s="13" t="s">
        <v>34</v>
      </c>
      <c r="AX945" s="13" t="s">
        <v>81</v>
      </c>
      <c r="AY945" s="276" t="s">
        <v>211</v>
      </c>
    </row>
    <row r="946" spans="1:51" s="13" customFormat="1" ht="12">
      <c r="A946" s="13"/>
      <c r="B946" s="266"/>
      <c r="C946" s="267"/>
      <c r="D946" s="268" t="s">
        <v>236</v>
      </c>
      <c r="E946" s="269" t="s">
        <v>1</v>
      </c>
      <c r="F946" s="270" t="s">
        <v>638</v>
      </c>
      <c r="G946" s="267"/>
      <c r="H946" s="269" t="s">
        <v>1</v>
      </c>
      <c r="I946" s="271"/>
      <c r="J946" s="267"/>
      <c r="K946" s="267"/>
      <c r="L946" s="272"/>
      <c r="M946" s="273"/>
      <c r="N946" s="274"/>
      <c r="O946" s="274"/>
      <c r="P946" s="274"/>
      <c r="Q946" s="274"/>
      <c r="R946" s="274"/>
      <c r="S946" s="274"/>
      <c r="T946" s="275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76" t="s">
        <v>236</v>
      </c>
      <c r="AU946" s="276" t="s">
        <v>89</v>
      </c>
      <c r="AV946" s="13" t="s">
        <v>87</v>
      </c>
      <c r="AW946" s="13" t="s">
        <v>34</v>
      </c>
      <c r="AX946" s="13" t="s">
        <v>81</v>
      </c>
      <c r="AY946" s="276" t="s">
        <v>211</v>
      </c>
    </row>
    <row r="947" spans="1:51" s="14" customFormat="1" ht="12">
      <c r="A947" s="14"/>
      <c r="B947" s="277"/>
      <c r="C947" s="278"/>
      <c r="D947" s="268" t="s">
        <v>236</v>
      </c>
      <c r="E947" s="279" t="s">
        <v>1</v>
      </c>
      <c r="F947" s="280" t="s">
        <v>1628</v>
      </c>
      <c r="G947" s="278"/>
      <c r="H947" s="281">
        <v>147.18</v>
      </c>
      <c r="I947" s="282"/>
      <c r="J947" s="278"/>
      <c r="K947" s="278"/>
      <c r="L947" s="283"/>
      <c r="M947" s="284"/>
      <c r="N947" s="285"/>
      <c r="O947" s="285"/>
      <c r="P947" s="285"/>
      <c r="Q947" s="285"/>
      <c r="R947" s="285"/>
      <c r="S947" s="285"/>
      <c r="T947" s="286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87" t="s">
        <v>236</v>
      </c>
      <c r="AU947" s="287" t="s">
        <v>89</v>
      </c>
      <c r="AV947" s="14" t="s">
        <v>89</v>
      </c>
      <c r="AW947" s="14" t="s">
        <v>34</v>
      </c>
      <c r="AX947" s="14" t="s">
        <v>81</v>
      </c>
      <c r="AY947" s="287" t="s">
        <v>211</v>
      </c>
    </row>
    <row r="948" spans="1:51" s="13" customFormat="1" ht="12">
      <c r="A948" s="13"/>
      <c r="B948" s="266"/>
      <c r="C948" s="267"/>
      <c r="D948" s="268" t="s">
        <v>236</v>
      </c>
      <c r="E948" s="269" t="s">
        <v>1</v>
      </c>
      <c r="F948" s="270" t="s">
        <v>640</v>
      </c>
      <c r="G948" s="267"/>
      <c r="H948" s="269" t="s">
        <v>1</v>
      </c>
      <c r="I948" s="271"/>
      <c r="J948" s="267"/>
      <c r="K948" s="267"/>
      <c r="L948" s="272"/>
      <c r="M948" s="273"/>
      <c r="N948" s="274"/>
      <c r="O948" s="274"/>
      <c r="P948" s="274"/>
      <c r="Q948" s="274"/>
      <c r="R948" s="274"/>
      <c r="S948" s="274"/>
      <c r="T948" s="275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76" t="s">
        <v>236</v>
      </c>
      <c r="AU948" s="276" t="s">
        <v>89</v>
      </c>
      <c r="AV948" s="13" t="s">
        <v>87</v>
      </c>
      <c r="AW948" s="13" t="s">
        <v>34</v>
      </c>
      <c r="AX948" s="13" t="s">
        <v>81</v>
      </c>
      <c r="AY948" s="276" t="s">
        <v>211</v>
      </c>
    </row>
    <row r="949" spans="1:51" s="14" customFormat="1" ht="12">
      <c r="A949" s="14"/>
      <c r="B949" s="277"/>
      <c r="C949" s="278"/>
      <c r="D949" s="268" t="s">
        <v>236</v>
      </c>
      <c r="E949" s="279" t="s">
        <v>1</v>
      </c>
      <c r="F949" s="280" t="s">
        <v>1629</v>
      </c>
      <c r="G949" s="278"/>
      <c r="H949" s="281">
        <v>6.75</v>
      </c>
      <c r="I949" s="282"/>
      <c r="J949" s="278"/>
      <c r="K949" s="278"/>
      <c r="L949" s="283"/>
      <c r="M949" s="284"/>
      <c r="N949" s="285"/>
      <c r="O949" s="285"/>
      <c r="P949" s="285"/>
      <c r="Q949" s="285"/>
      <c r="R949" s="285"/>
      <c r="S949" s="285"/>
      <c r="T949" s="286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87" t="s">
        <v>236</v>
      </c>
      <c r="AU949" s="287" t="s">
        <v>89</v>
      </c>
      <c r="AV949" s="14" t="s">
        <v>89</v>
      </c>
      <c r="AW949" s="14" t="s">
        <v>34</v>
      </c>
      <c r="AX949" s="14" t="s">
        <v>81</v>
      </c>
      <c r="AY949" s="287" t="s">
        <v>211</v>
      </c>
    </row>
    <row r="950" spans="1:51" s="13" customFormat="1" ht="12">
      <c r="A950" s="13"/>
      <c r="B950" s="266"/>
      <c r="C950" s="267"/>
      <c r="D950" s="268" t="s">
        <v>236</v>
      </c>
      <c r="E950" s="269" t="s">
        <v>1</v>
      </c>
      <c r="F950" s="270" t="s">
        <v>663</v>
      </c>
      <c r="G950" s="267"/>
      <c r="H950" s="269" t="s">
        <v>1</v>
      </c>
      <c r="I950" s="271"/>
      <c r="J950" s="267"/>
      <c r="K950" s="267"/>
      <c r="L950" s="272"/>
      <c r="M950" s="273"/>
      <c r="N950" s="274"/>
      <c r="O950" s="274"/>
      <c r="P950" s="274"/>
      <c r="Q950" s="274"/>
      <c r="R950" s="274"/>
      <c r="S950" s="274"/>
      <c r="T950" s="275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76" t="s">
        <v>236</v>
      </c>
      <c r="AU950" s="276" t="s">
        <v>89</v>
      </c>
      <c r="AV950" s="13" t="s">
        <v>87</v>
      </c>
      <c r="AW950" s="13" t="s">
        <v>34</v>
      </c>
      <c r="AX950" s="13" t="s">
        <v>81</v>
      </c>
      <c r="AY950" s="276" t="s">
        <v>211</v>
      </c>
    </row>
    <row r="951" spans="1:51" s="14" customFormat="1" ht="12">
      <c r="A951" s="14"/>
      <c r="B951" s="277"/>
      <c r="C951" s="278"/>
      <c r="D951" s="268" t="s">
        <v>236</v>
      </c>
      <c r="E951" s="279" t="s">
        <v>1</v>
      </c>
      <c r="F951" s="280" t="s">
        <v>1630</v>
      </c>
      <c r="G951" s="278"/>
      <c r="H951" s="281">
        <v>6.97</v>
      </c>
      <c r="I951" s="282"/>
      <c r="J951" s="278"/>
      <c r="K951" s="278"/>
      <c r="L951" s="283"/>
      <c r="M951" s="284"/>
      <c r="N951" s="285"/>
      <c r="O951" s="285"/>
      <c r="P951" s="285"/>
      <c r="Q951" s="285"/>
      <c r="R951" s="285"/>
      <c r="S951" s="285"/>
      <c r="T951" s="286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87" t="s">
        <v>236</v>
      </c>
      <c r="AU951" s="287" t="s">
        <v>89</v>
      </c>
      <c r="AV951" s="14" t="s">
        <v>89</v>
      </c>
      <c r="AW951" s="14" t="s">
        <v>34</v>
      </c>
      <c r="AX951" s="14" t="s">
        <v>81</v>
      </c>
      <c r="AY951" s="287" t="s">
        <v>211</v>
      </c>
    </row>
    <row r="952" spans="1:51" s="15" customFormat="1" ht="12">
      <c r="A952" s="15"/>
      <c r="B952" s="295"/>
      <c r="C952" s="296"/>
      <c r="D952" s="268" t="s">
        <v>236</v>
      </c>
      <c r="E952" s="297" t="s">
        <v>1</v>
      </c>
      <c r="F952" s="298" t="s">
        <v>438</v>
      </c>
      <c r="G952" s="296"/>
      <c r="H952" s="299">
        <v>160.9</v>
      </c>
      <c r="I952" s="300"/>
      <c r="J952" s="296"/>
      <c r="K952" s="296"/>
      <c r="L952" s="301"/>
      <c r="M952" s="302"/>
      <c r="N952" s="303"/>
      <c r="O952" s="303"/>
      <c r="P952" s="303"/>
      <c r="Q952" s="303"/>
      <c r="R952" s="303"/>
      <c r="S952" s="303"/>
      <c r="T952" s="304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T952" s="305" t="s">
        <v>236</v>
      </c>
      <c r="AU952" s="305" t="s">
        <v>89</v>
      </c>
      <c r="AV952" s="15" t="s">
        <v>100</v>
      </c>
      <c r="AW952" s="15" t="s">
        <v>34</v>
      </c>
      <c r="AX952" s="15" t="s">
        <v>87</v>
      </c>
      <c r="AY952" s="305" t="s">
        <v>211</v>
      </c>
    </row>
    <row r="953" spans="1:65" s="2" customFormat="1" ht="24.15" customHeight="1">
      <c r="A953" s="41"/>
      <c r="B953" s="42"/>
      <c r="C953" s="253" t="s">
        <v>1631</v>
      </c>
      <c r="D953" s="253" t="s">
        <v>214</v>
      </c>
      <c r="E953" s="254" t="s">
        <v>1632</v>
      </c>
      <c r="F953" s="255" t="s">
        <v>1633</v>
      </c>
      <c r="G953" s="256" t="s">
        <v>269</v>
      </c>
      <c r="H953" s="257">
        <v>176.89</v>
      </c>
      <c r="I953" s="258"/>
      <c r="J953" s="259">
        <f>ROUND(I953*H953,2)</f>
        <v>0</v>
      </c>
      <c r="K953" s="260"/>
      <c r="L953" s="44"/>
      <c r="M953" s="261" t="s">
        <v>1</v>
      </c>
      <c r="N953" s="262" t="s">
        <v>46</v>
      </c>
      <c r="O953" s="94"/>
      <c r="P953" s="263">
        <f>O953*H953</f>
        <v>0</v>
      </c>
      <c r="Q953" s="263">
        <v>0.01608</v>
      </c>
      <c r="R953" s="263">
        <f>Q953*H953</f>
        <v>2.8443912</v>
      </c>
      <c r="S953" s="263">
        <v>0</v>
      </c>
      <c r="T953" s="264">
        <f>S953*H953</f>
        <v>0</v>
      </c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R953" s="265" t="s">
        <v>528</v>
      </c>
      <c r="AT953" s="265" t="s">
        <v>214</v>
      </c>
      <c r="AU953" s="265" t="s">
        <v>89</v>
      </c>
      <c r="AY953" s="18" t="s">
        <v>211</v>
      </c>
      <c r="BE953" s="155">
        <f>IF(N953="základní",J953,0)</f>
        <v>0</v>
      </c>
      <c r="BF953" s="155">
        <f>IF(N953="snížená",J953,0)</f>
        <v>0</v>
      </c>
      <c r="BG953" s="155">
        <f>IF(N953="zákl. přenesená",J953,0)</f>
        <v>0</v>
      </c>
      <c r="BH953" s="155">
        <f>IF(N953="sníž. přenesená",J953,0)</f>
        <v>0</v>
      </c>
      <c r="BI953" s="155">
        <f>IF(N953="nulová",J953,0)</f>
        <v>0</v>
      </c>
      <c r="BJ953" s="18" t="s">
        <v>87</v>
      </c>
      <c r="BK953" s="155">
        <f>ROUND(I953*H953,2)</f>
        <v>0</v>
      </c>
      <c r="BL953" s="18" t="s">
        <v>528</v>
      </c>
      <c r="BM953" s="265" t="s">
        <v>1634</v>
      </c>
    </row>
    <row r="954" spans="1:51" s="13" customFormat="1" ht="12">
      <c r="A954" s="13"/>
      <c r="B954" s="266"/>
      <c r="C954" s="267"/>
      <c r="D954" s="268" t="s">
        <v>236</v>
      </c>
      <c r="E954" s="269" t="s">
        <v>1</v>
      </c>
      <c r="F954" s="270" t="s">
        <v>1627</v>
      </c>
      <c r="G954" s="267"/>
      <c r="H954" s="269" t="s">
        <v>1</v>
      </c>
      <c r="I954" s="271"/>
      <c r="J954" s="267"/>
      <c r="K954" s="267"/>
      <c r="L954" s="272"/>
      <c r="M954" s="273"/>
      <c r="N954" s="274"/>
      <c r="O954" s="274"/>
      <c r="P954" s="274"/>
      <c r="Q954" s="274"/>
      <c r="R954" s="274"/>
      <c r="S954" s="274"/>
      <c r="T954" s="275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76" t="s">
        <v>236</v>
      </c>
      <c r="AU954" s="276" t="s">
        <v>89</v>
      </c>
      <c r="AV954" s="13" t="s">
        <v>87</v>
      </c>
      <c r="AW954" s="13" t="s">
        <v>34</v>
      </c>
      <c r="AX954" s="13" t="s">
        <v>81</v>
      </c>
      <c r="AY954" s="276" t="s">
        <v>211</v>
      </c>
    </row>
    <row r="955" spans="1:51" s="13" customFormat="1" ht="12">
      <c r="A955" s="13"/>
      <c r="B955" s="266"/>
      <c r="C955" s="267"/>
      <c r="D955" s="268" t="s">
        <v>236</v>
      </c>
      <c r="E955" s="269" t="s">
        <v>1</v>
      </c>
      <c r="F955" s="270" t="s">
        <v>638</v>
      </c>
      <c r="G955" s="267"/>
      <c r="H955" s="269" t="s">
        <v>1</v>
      </c>
      <c r="I955" s="271"/>
      <c r="J955" s="267"/>
      <c r="K955" s="267"/>
      <c r="L955" s="272"/>
      <c r="M955" s="273"/>
      <c r="N955" s="274"/>
      <c r="O955" s="274"/>
      <c r="P955" s="274"/>
      <c r="Q955" s="274"/>
      <c r="R955" s="274"/>
      <c r="S955" s="274"/>
      <c r="T955" s="275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76" t="s">
        <v>236</v>
      </c>
      <c r="AU955" s="276" t="s">
        <v>89</v>
      </c>
      <c r="AV955" s="13" t="s">
        <v>87</v>
      </c>
      <c r="AW955" s="13" t="s">
        <v>34</v>
      </c>
      <c r="AX955" s="13" t="s">
        <v>81</v>
      </c>
      <c r="AY955" s="276" t="s">
        <v>211</v>
      </c>
    </row>
    <row r="956" spans="1:51" s="14" customFormat="1" ht="12">
      <c r="A956" s="14"/>
      <c r="B956" s="277"/>
      <c r="C956" s="278"/>
      <c r="D956" s="268" t="s">
        <v>236</v>
      </c>
      <c r="E956" s="279" t="s">
        <v>1</v>
      </c>
      <c r="F956" s="280" t="s">
        <v>1635</v>
      </c>
      <c r="G956" s="278"/>
      <c r="H956" s="281">
        <v>83.08</v>
      </c>
      <c r="I956" s="282"/>
      <c r="J956" s="278"/>
      <c r="K956" s="278"/>
      <c r="L956" s="283"/>
      <c r="M956" s="284"/>
      <c r="N956" s="285"/>
      <c r="O956" s="285"/>
      <c r="P956" s="285"/>
      <c r="Q956" s="285"/>
      <c r="R956" s="285"/>
      <c r="S956" s="285"/>
      <c r="T956" s="286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87" t="s">
        <v>236</v>
      </c>
      <c r="AU956" s="287" t="s">
        <v>89</v>
      </c>
      <c r="AV956" s="14" t="s">
        <v>89</v>
      </c>
      <c r="AW956" s="14" t="s">
        <v>34</v>
      </c>
      <c r="AX956" s="14" t="s">
        <v>81</v>
      </c>
      <c r="AY956" s="287" t="s">
        <v>211</v>
      </c>
    </row>
    <row r="957" spans="1:51" s="13" customFormat="1" ht="12">
      <c r="A957" s="13"/>
      <c r="B957" s="266"/>
      <c r="C957" s="267"/>
      <c r="D957" s="268" t="s">
        <v>236</v>
      </c>
      <c r="E957" s="269" t="s">
        <v>1</v>
      </c>
      <c r="F957" s="270" t="s">
        <v>640</v>
      </c>
      <c r="G957" s="267"/>
      <c r="H957" s="269" t="s">
        <v>1</v>
      </c>
      <c r="I957" s="271"/>
      <c r="J957" s="267"/>
      <c r="K957" s="267"/>
      <c r="L957" s="272"/>
      <c r="M957" s="273"/>
      <c r="N957" s="274"/>
      <c r="O957" s="274"/>
      <c r="P957" s="274"/>
      <c r="Q957" s="274"/>
      <c r="R957" s="274"/>
      <c r="S957" s="274"/>
      <c r="T957" s="275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76" t="s">
        <v>236</v>
      </c>
      <c r="AU957" s="276" t="s">
        <v>89</v>
      </c>
      <c r="AV957" s="13" t="s">
        <v>87</v>
      </c>
      <c r="AW957" s="13" t="s">
        <v>34</v>
      </c>
      <c r="AX957" s="13" t="s">
        <v>81</v>
      </c>
      <c r="AY957" s="276" t="s">
        <v>211</v>
      </c>
    </row>
    <row r="958" spans="1:51" s="14" customFormat="1" ht="12">
      <c r="A958" s="14"/>
      <c r="B958" s="277"/>
      <c r="C958" s="278"/>
      <c r="D958" s="268" t="s">
        <v>236</v>
      </c>
      <c r="E958" s="279" t="s">
        <v>1</v>
      </c>
      <c r="F958" s="280" t="s">
        <v>1636</v>
      </c>
      <c r="G958" s="278"/>
      <c r="H958" s="281">
        <v>70.98</v>
      </c>
      <c r="I958" s="282"/>
      <c r="J958" s="278"/>
      <c r="K958" s="278"/>
      <c r="L958" s="283"/>
      <c r="M958" s="284"/>
      <c r="N958" s="285"/>
      <c r="O958" s="285"/>
      <c r="P958" s="285"/>
      <c r="Q958" s="285"/>
      <c r="R958" s="285"/>
      <c r="S958" s="285"/>
      <c r="T958" s="286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87" t="s">
        <v>236</v>
      </c>
      <c r="AU958" s="287" t="s">
        <v>89</v>
      </c>
      <c r="AV958" s="14" t="s">
        <v>89</v>
      </c>
      <c r="AW958" s="14" t="s">
        <v>34</v>
      </c>
      <c r="AX958" s="14" t="s">
        <v>81</v>
      </c>
      <c r="AY958" s="287" t="s">
        <v>211</v>
      </c>
    </row>
    <row r="959" spans="1:51" s="13" customFormat="1" ht="12">
      <c r="A959" s="13"/>
      <c r="B959" s="266"/>
      <c r="C959" s="267"/>
      <c r="D959" s="268" t="s">
        <v>236</v>
      </c>
      <c r="E959" s="269" t="s">
        <v>1</v>
      </c>
      <c r="F959" s="270" t="s">
        <v>663</v>
      </c>
      <c r="G959" s="267"/>
      <c r="H959" s="269" t="s">
        <v>1</v>
      </c>
      <c r="I959" s="271"/>
      <c r="J959" s="267"/>
      <c r="K959" s="267"/>
      <c r="L959" s="272"/>
      <c r="M959" s="273"/>
      <c r="N959" s="274"/>
      <c r="O959" s="274"/>
      <c r="P959" s="274"/>
      <c r="Q959" s="274"/>
      <c r="R959" s="274"/>
      <c r="S959" s="274"/>
      <c r="T959" s="275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76" t="s">
        <v>236</v>
      </c>
      <c r="AU959" s="276" t="s">
        <v>89</v>
      </c>
      <c r="AV959" s="13" t="s">
        <v>87</v>
      </c>
      <c r="AW959" s="13" t="s">
        <v>34</v>
      </c>
      <c r="AX959" s="13" t="s">
        <v>81</v>
      </c>
      <c r="AY959" s="276" t="s">
        <v>211</v>
      </c>
    </row>
    <row r="960" spans="1:51" s="14" customFormat="1" ht="12">
      <c r="A960" s="14"/>
      <c r="B960" s="277"/>
      <c r="C960" s="278"/>
      <c r="D960" s="268" t="s">
        <v>236</v>
      </c>
      <c r="E960" s="279" t="s">
        <v>1</v>
      </c>
      <c r="F960" s="280" t="s">
        <v>1637</v>
      </c>
      <c r="G960" s="278"/>
      <c r="H960" s="281">
        <v>22.83</v>
      </c>
      <c r="I960" s="282"/>
      <c r="J960" s="278"/>
      <c r="K960" s="278"/>
      <c r="L960" s="283"/>
      <c r="M960" s="284"/>
      <c r="N960" s="285"/>
      <c r="O960" s="285"/>
      <c r="P960" s="285"/>
      <c r="Q960" s="285"/>
      <c r="R960" s="285"/>
      <c r="S960" s="285"/>
      <c r="T960" s="286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87" t="s">
        <v>236</v>
      </c>
      <c r="AU960" s="287" t="s">
        <v>89</v>
      </c>
      <c r="AV960" s="14" t="s">
        <v>89</v>
      </c>
      <c r="AW960" s="14" t="s">
        <v>34</v>
      </c>
      <c r="AX960" s="14" t="s">
        <v>81</v>
      </c>
      <c r="AY960" s="287" t="s">
        <v>211</v>
      </c>
    </row>
    <row r="961" spans="1:51" s="15" customFormat="1" ht="12">
      <c r="A961" s="15"/>
      <c r="B961" s="295"/>
      <c r="C961" s="296"/>
      <c r="D961" s="268" t="s">
        <v>236</v>
      </c>
      <c r="E961" s="297" t="s">
        <v>1</v>
      </c>
      <c r="F961" s="298" t="s">
        <v>438</v>
      </c>
      <c r="G961" s="296"/>
      <c r="H961" s="299">
        <v>176.89</v>
      </c>
      <c r="I961" s="300"/>
      <c r="J961" s="296"/>
      <c r="K961" s="296"/>
      <c r="L961" s="301"/>
      <c r="M961" s="302"/>
      <c r="N961" s="303"/>
      <c r="O961" s="303"/>
      <c r="P961" s="303"/>
      <c r="Q961" s="303"/>
      <c r="R961" s="303"/>
      <c r="S961" s="303"/>
      <c r="T961" s="304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T961" s="305" t="s">
        <v>236</v>
      </c>
      <c r="AU961" s="305" t="s">
        <v>89</v>
      </c>
      <c r="AV961" s="15" t="s">
        <v>100</v>
      </c>
      <c r="AW961" s="15" t="s">
        <v>34</v>
      </c>
      <c r="AX961" s="15" t="s">
        <v>87</v>
      </c>
      <c r="AY961" s="305" t="s">
        <v>211</v>
      </c>
    </row>
    <row r="962" spans="1:65" s="2" customFormat="1" ht="24.15" customHeight="1">
      <c r="A962" s="41"/>
      <c r="B962" s="42"/>
      <c r="C962" s="253" t="s">
        <v>1638</v>
      </c>
      <c r="D962" s="253" t="s">
        <v>214</v>
      </c>
      <c r="E962" s="254" t="s">
        <v>1639</v>
      </c>
      <c r="F962" s="255" t="s">
        <v>1640</v>
      </c>
      <c r="G962" s="256" t="s">
        <v>269</v>
      </c>
      <c r="H962" s="257">
        <v>16.63</v>
      </c>
      <c r="I962" s="258"/>
      <c r="J962" s="259">
        <f>ROUND(I962*H962,2)</f>
        <v>0</v>
      </c>
      <c r="K962" s="260"/>
      <c r="L962" s="44"/>
      <c r="M962" s="261" t="s">
        <v>1</v>
      </c>
      <c r="N962" s="262" t="s">
        <v>46</v>
      </c>
      <c r="O962" s="94"/>
      <c r="P962" s="263">
        <f>O962*H962</f>
        <v>0</v>
      </c>
      <c r="Q962" s="263">
        <v>0.01379</v>
      </c>
      <c r="R962" s="263">
        <f>Q962*H962</f>
        <v>0.2293277</v>
      </c>
      <c r="S962" s="263">
        <v>0</v>
      </c>
      <c r="T962" s="264">
        <f>S962*H962</f>
        <v>0</v>
      </c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R962" s="265" t="s">
        <v>528</v>
      </c>
      <c r="AT962" s="265" t="s">
        <v>214</v>
      </c>
      <c r="AU962" s="265" t="s">
        <v>89</v>
      </c>
      <c r="AY962" s="18" t="s">
        <v>211</v>
      </c>
      <c r="BE962" s="155">
        <f>IF(N962="základní",J962,0)</f>
        <v>0</v>
      </c>
      <c r="BF962" s="155">
        <f>IF(N962="snížená",J962,0)</f>
        <v>0</v>
      </c>
      <c r="BG962" s="155">
        <f>IF(N962="zákl. přenesená",J962,0)</f>
        <v>0</v>
      </c>
      <c r="BH962" s="155">
        <f>IF(N962="sníž. přenesená",J962,0)</f>
        <v>0</v>
      </c>
      <c r="BI962" s="155">
        <f>IF(N962="nulová",J962,0)</f>
        <v>0</v>
      </c>
      <c r="BJ962" s="18" t="s">
        <v>87</v>
      </c>
      <c r="BK962" s="155">
        <f>ROUND(I962*H962,2)</f>
        <v>0</v>
      </c>
      <c r="BL962" s="18" t="s">
        <v>528</v>
      </c>
      <c r="BM962" s="265" t="s">
        <v>1641</v>
      </c>
    </row>
    <row r="963" spans="1:51" s="13" customFormat="1" ht="12">
      <c r="A963" s="13"/>
      <c r="B963" s="266"/>
      <c r="C963" s="267"/>
      <c r="D963" s="268" t="s">
        <v>236</v>
      </c>
      <c r="E963" s="269" t="s">
        <v>1</v>
      </c>
      <c r="F963" s="270" t="s">
        <v>1542</v>
      </c>
      <c r="G963" s="267"/>
      <c r="H963" s="269" t="s">
        <v>1</v>
      </c>
      <c r="I963" s="271"/>
      <c r="J963" s="267"/>
      <c r="K963" s="267"/>
      <c r="L963" s="272"/>
      <c r="M963" s="273"/>
      <c r="N963" s="274"/>
      <c r="O963" s="274"/>
      <c r="P963" s="274"/>
      <c r="Q963" s="274"/>
      <c r="R963" s="274"/>
      <c r="S963" s="274"/>
      <c r="T963" s="275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76" t="s">
        <v>236</v>
      </c>
      <c r="AU963" s="276" t="s">
        <v>89</v>
      </c>
      <c r="AV963" s="13" t="s">
        <v>87</v>
      </c>
      <c r="AW963" s="13" t="s">
        <v>34</v>
      </c>
      <c r="AX963" s="13" t="s">
        <v>81</v>
      </c>
      <c r="AY963" s="276" t="s">
        <v>211</v>
      </c>
    </row>
    <row r="964" spans="1:51" s="13" customFormat="1" ht="12">
      <c r="A964" s="13"/>
      <c r="B964" s="266"/>
      <c r="C964" s="267"/>
      <c r="D964" s="268" t="s">
        <v>236</v>
      </c>
      <c r="E964" s="269" t="s">
        <v>1</v>
      </c>
      <c r="F964" s="270" t="s">
        <v>1642</v>
      </c>
      <c r="G964" s="267"/>
      <c r="H964" s="269" t="s">
        <v>1</v>
      </c>
      <c r="I964" s="271"/>
      <c r="J964" s="267"/>
      <c r="K964" s="267"/>
      <c r="L964" s="272"/>
      <c r="M964" s="273"/>
      <c r="N964" s="274"/>
      <c r="O964" s="274"/>
      <c r="P964" s="274"/>
      <c r="Q964" s="274"/>
      <c r="R964" s="274"/>
      <c r="S964" s="274"/>
      <c r="T964" s="275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76" t="s">
        <v>236</v>
      </c>
      <c r="AU964" s="276" t="s">
        <v>89</v>
      </c>
      <c r="AV964" s="13" t="s">
        <v>87</v>
      </c>
      <c r="AW964" s="13" t="s">
        <v>34</v>
      </c>
      <c r="AX964" s="13" t="s">
        <v>81</v>
      </c>
      <c r="AY964" s="276" t="s">
        <v>211</v>
      </c>
    </row>
    <row r="965" spans="1:51" s="13" customFormat="1" ht="12">
      <c r="A965" s="13"/>
      <c r="B965" s="266"/>
      <c r="C965" s="267"/>
      <c r="D965" s="268" t="s">
        <v>236</v>
      </c>
      <c r="E965" s="269" t="s">
        <v>1</v>
      </c>
      <c r="F965" s="270" t="s">
        <v>1643</v>
      </c>
      <c r="G965" s="267"/>
      <c r="H965" s="269" t="s">
        <v>1</v>
      </c>
      <c r="I965" s="271"/>
      <c r="J965" s="267"/>
      <c r="K965" s="267"/>
      <c r="L965" s="272"/>
      <c r="M965" s="273"/>
      <c r="N965" s="274"/>
      <c r="O965" s="274"/>
      <c r="P965" s="274"/>
      <c r="Q965" s="274"/>
      <c r="R965" s="274"/>
      <c r="S965" s="274"/>
      <c r="T965" s="275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76" t="s">
        <v>236</v>
      </c>
      <c r="AU965" s="276" t="s">
        <v>89</v>
      </c>
      <c r="AV965" s="13" t="s">
        <v>87</v>
      </c>
      <c r="AW965" s="13" t="s">
        <v>34</v>
      </c>
      <c r="AX965" s="13" t="s">
        <v>81</v>
      </c>
      <c r="AY965" s="276" t="s">
        <v>211</v>
      </c>
    </row>
    <row r="966" spans="1:51" s="14" customFormat="1" ht="12">
      <c r="A966" s="14"/>
      <c r="B966" s="277"/>
      <c r="C966" s="278"/>
      <c r="D966" s="268" t="s">
        <v>236</v>
      </c>
      <c r="E966" s="279" t="s">
        <v>1</v>
      </c>
      <c r="F966" s="280" t="s">
        <v>1644</v>
      </c>
      <c r="G966" s="278"/>
      <c r="H966" s="281">
        <v>16.63</v>
      </c>
      <c r="I966" s="282"/>
      <c r="J966" s="278"/>
      <c r="K966" s="278"/>
      <c r="L966" s="283"/>
      <c r="M966" s="284"/>
      <c r="N966" s="285"/>
      <c r="O966" s="285"/>
      <c r="P966" s="285"/>
      <c r="Q966" s="285"/>
      <c r="R966" s="285"/>
      <c r="S966" s="285"/>
      <c r="T966" s="286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87" t="s">
        <v>236</v>
      </c>
      <c r="AU966" s="287" t="s">
        <v>89</v>
      </c>
      <c r="AV966" s="14" t="s">
        <v>89</v>
      </c>
      <c r="AW966" s="14" t="s">
        <v>34</v>
      </c>
      <c r="AX966" s="14" t="s">
        <v>81</v>
      </c>
      <c r="AY966" s="287" t="s">
        <v>211</v>
      </c>
    </row>
    <row r="967" spans="1:51" s="15" customFormat="1" ht="12">
      <c r="A967" s="15"/>
      <c r="B967" s="295"/>
      <c r="C967" s="296"/>
      <c r="D967" s="268" t="s">
        <v>236</v>
      </c>
      <c r="E967" s="297" t="s">
        <v>1645</v>
      </c>
      <c r="F967" s="298" t="s">
        <v>438</v>
      </c>
      <c r="G967" s="296"/>
      <c r="H967" s="299">
        <v>16.63</v>
      </c>
      <c r="I967" s="300"/>
      <c r="J967" s="296"/>
      <c r="K967" s="296"/>
      <c r="L967" s="301"/>
      <c r="M967" s="302"/>
      <c r="N967" s="303"/>
      <c r="O967" s="303"/>
      <c r="P967" s="303"/>
      <c r="Q967" s="303"/>
      <c r="R967" s="303"/>
      <c r="S967" s="303"/>
      <c r="T967" s="304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T967" s="305" t="s">
        <v>236</v>
      </c>
      <c r="AU967" s="305" t="s">
        <v>89</v>
      </c>
      <c r="AV967" s="15" t="s">
        <v>100</v>
      </c>
      <c r="AW967" s="15" t="s">
        <v>34</v>
      </c>
      <c r="AX967" s="15" t="s">
        <v>87</v>
      </c>
      <c r="AY967" s="305" t="s">
        <v>211</v>
      </c>
    </row>
    <row r="968" spans="1:65" s="2" customFormat="1" ht="33" customHeight="1">
      <c r="A968" s="41"/>
      <c r="B968" s="42"/>
      <c r="C968" s="253" t="s">
        <v>1646</v>
      </c>
      <c r="D968" s="253" t="s">
        <v>214</v>
      </c>
      <c r="E968" s="254" t="s">
        <v>1647</v>
      </c>
      <c r="F968" s="255" t="s">
        <v>1648</v>
      </c>
      <c r="G968" s="256" t="s">
        <v>269</v>
      </c>
      <c r="H968" s="257">
        <v>444.485</v>
      </c>
      <c r="I968" s="258"/>
      <c r="J968" s="259">
        <f>ROUND(I968*H968,2)</f>
        <v>0</v>
      </c>
      <c r="K968" s="260"/>
      <c r="L968" s="44"/>
      <c r="M968" s="261" t="s">
        <v>1</v>
      </c>
      <c r="N968" s="262" t="s">
        <v>46</v>
      </c>
      <c r="O968" s="94"/>
      <c r="P968" s="263">
        <f>O968*H968</f>
        <v>0</v>
      </c>
      <c r="Q968" s="263">
        <v>0.01661</v>
      </c>
      <c r="R968" s="263">
        <f>Q968*H968</f>
        <v>7.38289585</v>
      </c>
      <c r="S968" s="263">
        <v>0</v>
      </c>
      <c r="T968" s="264">
        <f>S968*H968</f>
        <v>0</v>
      </c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R968" s="265" t="s">
        <v>528</v>
      </c>
      <c r="AT968" s="265" t="s">
        <v>214</v>
      </c>
      <c r="AU968" s="265" t="s">
        <v>89</v>
      </c>
      <c r="AY968" s="18" t="s">
        <v>211</v>
      </c>
      <c r="BE968" s="155">
        <f>IF(N968="základní",J968,0)</f>
        <v>0</v>
      </c>
      <c r="BF968" s="155">
        <f>IF(N968="snížená",J968,0)</f>
        <v>0</v>
      </c>
      <c r="BG968" s="155">
        <f>IF(N968="zákl. přenesená",J968,0)</f>
        <v>0</v>
      </c>
      <c r="BH968" s="155">
        <f>IF(N968="sníž. přenesená",J968,0)</f>
        <v>0</v>
      </c>
      <c r="BI968" s="155">
        <f>IF(N968="nulová",J968,0)</f>
        <v>0</v>
      </c>
      <c r="BJ968" s="18" t="s">
        <v>87</v>
      </c>
      <c r="BK968" s="155">
        <f>ROUND(I968*H968,2)</f>
        <v>0</v>
      </c>
      <c r="BL968" s="18" t="s">
        <v>528</v>
      </c>
      <c r="BM968" s="265" t="s">
        <v>1649</v>
      </c>
    </row>
    <row r="969" spans="1:51" s="13" customFormat="1" ht="12">
      <c r="A969" s="13"/>
      <c r="B969" s="266"/>
      <c r="C969" s="267"/>
      <c r="D969" s="268" t="s">
        <v>236</v>
      </c>
      <c r="E969" s="269" t="s">
        <v>1</v>
      </c>
      <c r="F969" s="270" t="s">
        <v>1650</v>
      </c>
      <c r="G969" s="267"/>
      <c r="H969" s="269" t="s">
        <v>1</v>
      </c>
      <c r="I969" s="271"/>
      <c r="J969" s="267"/>
      <c r="K969" s="267"/>
      <c r="L969" s="272"/>
      <c r="M969" s="273"/>
      <c r="N969" s="274"/>
      <c r="O969" s="274"/>
      <c r="P969" s="274"/>
      <c r="Q969" s="274"/>
      <c r="R969" s="274"/>
      <c r="S969" s="274"/>
      <c r="T969" s="275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76" t="s">
        <v>236</v>
      </c>
      <c r="AU969" s="276" t="s">
        <v>89</v>
      </c>
      <c r="AV969" s="13" t="s">
        <v>87</v>
      </c>
      <c r="AW969" s="13" t="s">
        <v>34</v>
      </c>
      <c r="AX969" s="13" t="s">
        <v>81</v>
      </c>
      <c r="AY969" s="276" t="s">
        <v>211</v>
      </c>
    </row>
    <row r="970" spans="1:51" s="13" customFormat="1" ht="12">
      <c r="A970" s="13"/>
      <c r="B970" s="266"/>
      <c r="C970" s="267"/>
      <c r="D970" s="268" t="s">
        <v>236</v>
      </c>
      <c r="E970" s="269" t="s">
        <v>1</v>
      </c>
      <c r="F970" s="270" t="s">
        <v>1651</v>
      </c>
      <c r="G970" s="267"/>
      <c r="H970" s="269" t="s">
        <v>1</v>
      </c>
      <c r="I970" s="271"/>
      <c r="J970" s="267"/>
      <c r="K970" s="267"/>
      <c r="L970" s="272"/>
      <c r="M970" s="273"/>
      <c r="N970" s="274"/>
      <c r="O970" s="274"/>
      <c r="P970" s="274"/>
      <c r="Q970" s="274"/>
      <c r="R970" s="274"/>
      <c r="S970" s="274"/>
      <c r="T970" s="275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76" t="s">
        <v>236</v>
      </c>
      <c r="AU970" s="276" t="s">
        <v>89</v>
      </c>
      <c r="AV970" s="13" t="s">
        <v>87</v>
      </c>
      <c r="AW970" s="13" t="s">
        <v>34</v>
      </c>
      <c r="AX970" s="13" t="s">
        <v>81</v>
      </c>
      <c r="AY970" s="276" t="s">
        <v>211</v>
      </c>
    </row>
    <row r="971" spans="1:51" s="13" customFormat="1" ht="12">
      <c r="A971" s="13"/>
      <c r="B971" s="266"/>
      <c r="C971" s="267"/>
      <c r="D971" s="268" t="s">
        <v>236</v>
      </c>
      <c r="E971" s="269" t="s">
        <v>1</v>
      </c>
      <c r="F971" s="270" t="s">
        <v>638</v>
      </c>
      <c r="G971" s="267"/>
      <c r="H971" s="269" t="s">
        <v>1</v>
      </c>
      <c r="I971" s="271"/>
      <c r="J971" s="267"/>
      <c r="K971" s="267"/>
      <c r="L971" s="272"/>
      <c r="M971" s="273"/>
      <c r="N971" s="274"/>
      <c r="O971" s="274"/>
      <c r="P971" s="274"/>
      <c r="Q971" s="274"/>
      <c r="R971" s="274"/>
      <c r="S971" s="274"/>
      <c r="T971" s="275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76" t="s">
        <v>236</v>
      </c>
      <c r="AU971" s="276" t="s">
        <v>89</v>
      </c>
      <c r="AV971" s="13" t="s">
        <v>87</v>
      </c>
      <c r="AW971" s="13" t="s">
        <v>34</v>
      </c>
      <c r="AX971" s="13" t="s">
        <v>81</v>
      </c>
      <c r="AY971" s="276" t="s">
        <v>211</v>
      </c>
    </row>
    <row r="972" spans="1:51" s="14" customFormat="1" ht="12">
      <c r="A972" s="14"/>
      <c r="B972" s="277"/>
      <c r="C972" s="278"/>
      <c r="D972" s="268" t="s">
        <v>236</v>
      </c>
      <c r="E972" s="279" t="s">
        <v>1</v>
      </c>
      <c r="F972" s="280" t="s">
        <v>1652</v>
      </c>
      <c r="G972" s="278"/>
      <c r="H972" s="281">
        <v>121.74</v>
      </c>
      <c r="I972" s="282"/>
      <c r="J972" s="278"/>
      <c r="K972" s="278"/>
      <c r="L972" s="283"/>
      <c r="M972" s="284"/>
      <c r="N972" s="285"/>
      <c r="O972" s="285"/>
      <c r="P972" s="285"/>
      <c r="Q972" s="285"/>
      <c r="R972" s="285"/>
      <c r="S972" s="285"/>
      <c r="T972" s="286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T972" s="287" t="s">
        <v>236</v>
      </c>
      <c r="AU972" s="287" t="s">
        <v>89</v>
      </c>
      <c r="AV972" s="14" t="s">
        <v>89</v>
      </c>
      <c r="AW972" s="14" t="s">
        <v>34</v>
      </c>
      <c r="AX972" s="14" t="s">
        <v>81</v>
      </c>
      <c r="AY972" s="287" t="s">
        <v>211</v>
      </c>
    </row>
    <row r="973" spans="1:51" s="13" customFormat="1" ht="12">
      <c r="A973" s="13"/>
      <c r="B973" s="266"/>
      <c r="C973" s="267"/>
      <c r="D973" s="268" t="s">
        <v>236</v>
      </c>
      <c r="E973" s="269" t="s">
        <v>1</v>
      </c>
      <c r="F973" s="270" t="s">
        <v>640</v>
      </c>
      <c r="G973" s="267"/>
      <c r="H973" s="269" t="s">
        <v>1</v>
      </c>
      <c r="I973" s="271"/>
      <c r="J973" s="267"/>
      <c r="K973" s="267"/>
      <c r="L973" s="272"/>
      <c r="M973" s="273"/>
      <c r="N973" s="274"/>
      <c r="O973" s="274"/>
      <c r="P973" s="274"/>
      <c r="Q973" s="274"/>
      <c r="R973" s="274"/>
      <c r="S973" s="274"/>
      <c r="T973" s="275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76" t="s">
        <v>236</v>
      </c>
      <c r="AU973" s="276" t="s">
        <v>89</v>
      </c>
      <c r="AV973" s="13" t="s">
        <v>87</v>
      </c>
      <c r="AW973" s="13" t="s">
        <v>34</v>
      </c>
      <c r="AX973" s="13" t="s">
        <v>81</v>
      </c>
      <c r="AY973" s="276" t="s">
        <v>211</v>
      </c>
    </row>
    <row r="974" spans="1:51" s="14" customFormat="1" ht="12">
      <c r="A974" s="14"/>
      <c r="B974" s="277"/>
      <c r="C974" s="278"/>
      <c r="D974" s="268" t="s">
        <v>236</v>
      </c>
      <c r="E974" s="279" t="s">
        <v>1</v>
      </c>
      <c r="F974" s="280" t="s">
        <v>1653</v>
      </c>
      <c r="G974" s="278"/>
      <c r="H974" s="281">
        <v>220.6</v>
      </c>
      <c r="I974" s="282"/>
      <c r="J974" s="278"/>
      <c r="K974" s="278"/>
      <c r="L974" s="283"/>
      <c r="M974" s="284"/>
      <c r="N974" s="285"/>
      <c r="O974" s="285"/>
      <c r="P974" s="285"/>
      <c r="Q974" s="285"/>
      <c r="R974" s="285"/>
      <c r="S974" s="285"/>
      <c r="T974" s="286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87" t="s">
        <v>236</v>
      </c>
      <c r="AU974" s="287" t="s">
        <v>89</v>
      </c>
      <c r="AV974" s="14" t="s">
        <v>89</v>
      </c>
      <c r="AW974" s="14" t="s">
        <v>34</v>
      </c>
      <c r="AX974" s="14" t="s">
        <v>81</v>
      </c>
      <c r="AY974" s="287" t="s">
        <v>211</v>
      </c>
    </row>
    <row r="975" spans="1:51" s="13" customFormat="1" ht="12">
      <c r="A975" s="13"/>
      <c r="B975" s="266"/>
      <c r="C975" s="267"/>
      <c r="D975" s="268" t="s">
        <v>236</v>
      </c>
      <c r="E975" s="269" t="s">
        <v>1</v>
      </c>
      <c r="F975" s="270" t="s">
        <v>663</v>
      </c>
      <c r="G975" s="267"/>
      <c r="H975" s="269" t="s">
        <v>1</v>
      </c>
      <c r="I975" s="271"/>
      <c r="J975" s="267"/>
      <c r="K975" s="267"/>
      <c r="L975" s="272"/>
      <c r="M975" s="273"/>
      <c r="N975" s="274"/>
      <c r="O975" s="274"/>
      <c r="P975" s="274"/>
      <c r="Q975" s="274"/>
      <c r="R975" s="274"/>
      <c r="S975" s="274"/>
      <c r="T975" s="275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76" t="s">
        <v>236</v>
      </c>
      <c r="AU975" s="276" t="s">
        <v>89</v>
      </c>
      <c r="AV975" s="13" t="s">
        <v>87</v>
      </c>
      <c r="AW975" s="13" t="s">
        <v>34</v>
      </c>
      <c r="AX975" s="13" t="s">
        <v>81</v>
      </c>
      <c r="AY975" s="276" t="s">
        <v>211</v>
      </c>
    </row>
    <row r="976" spans="1:51" s="14" customFormat="1" ht="12">
      <c r="A976" s="14"/>
      <c r="B976" s="277"/>
      <c r="C976" s="278"/>
      <c r="D976" s="268" t="s">
        <v>236</v>
      </c>
      <c r="E976" s="279" t="s">
        <v>1</v>
      </c>
      <c r="F976" s="280" t="s">
        <v>1654</v>
      </c>
      <c r="G976" s="278"/>
      <c r="H976" s="281">
        <v>83.91</v>
      </c>
      <c r="I976" s="282"/>
      <c r="J976" s="278"/>
      <c r="K976" s="278"/>
      <c r="L976" s="283"/>
      <c r="M976" s="284"/>
      <c r="N976" s="285"/>
      <c r="O976" s="285"/>
      <c r="P976" s="285"/>
      <c r="Q976" s="285"/>
      <c r="R976" s="285"/>
      <c r="S976" s="285"/>
      <c r="T976" s="286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87" t="s">
        <v>236</v>
      </c>
      <c r="AU976" s="287" t="s">
        <v>89</v>
      </c>
      <c r="AV976" s="14" t="s">
        <v>89</v>
      </c>
      <c r="AW976" s="14" t="s">
        <v>34</v>
      </c>
      <c r="AX976" s="14" t="s">
        <v>81</v>
      </c>
      <c r="AY976" s="287" t="s">
        <v>211</v>
      </c>
    </row>
    <row r="977" spans="1:51" s="13" customFormat="1" ht="12">
      <c r="A977" s="13"/>
      <c r="B977" s="266"/>
      <c r="C977" s="267"/>
      <c r="D977" s="268" t="s">
        <v>236</v>
      </c>
      <c r="E977" s="269" t="s">
        <v>1</v>
      </c>
      <c r="F977" s="270" t="s">
        <v>666</v>
      </c>
      <c r="G977" s="267"/>
      <c r="H977" s="269" t="s">
        <v>1</v>
      </c>
      <c r="I977" s="271"/>
      <c r="J977" s="267"/>
      <c r="K977" s="267"/>
      <c r="L977" s="272"/>
      <c r="M977" s="273"/>
      <c r="N977" s="274"/>
      <c r="O977" s="274"/>
      <c r="P977" s="274"/>
      <c r="Q977" s="274"/>
      <c r="R977" s="274"/>
      <c r="S977" s="274"/>
      <c r="T977" s="275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76" t="s">
        <v>236</v>
      </c>
      <c r="AU977" s="276" t="s">
        <v>89</v>
      </c>
      <c r="AV977" s="13" t="s">
        <v>87</v>
      </c>
      <c r="AW977" s="13" t="s">
        <v>34</v>
      </c>
      <c r="AX977" s="13" t="s">
        <v>81</v>
      </c>
      <c r="AY977" s="276" t="s">
        <v>211</v>
      </c>
    </row>
    <row r="978" spans="1:51" s="14" customFormat="1" ht="12">
      <c r="A978" s="14"/>
      <c r="B978" s="277"/>
      <c r="C978" s="278"/>
      <c r="D978" s="268" t="s">
        <v>236</v>
      </c>
      <c r="E978" s="279" t="s">
        <v>1</v>
      </c>
      <c r="F978" s="280" t="s">
        <v>1655</v>
      </c>
      <c r="G978" s="278"/>
      <c r="H978" s="281">
        <v>92.07</v>
      </c>
      <c r="I978" s="282"/>
      <c r="J978" s="278"/>
      <c r="K978" s="278"/>
      <c r="L978" s="283"/>
      <c r="M978" s="284"/>
      <c r="N978" s="285"/>
      <c r="O978" s="285"/>
      <c r="P978" s="285"/>
      <c r="Q978" s="285"/>
      <c r="R978" s="285"/>
      <c r="S978" s="285"/>
      <c r="T978" s="286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87" t="s">
        <v>236</v>
      </c>
      <c r="AU978" s="287" t="s">
        <v>89</v>
      </c>
      <c r="AV978" s="14" t="s">
        <v>89</v>
      </c>
      <c r="AW978" s="14" t="s">
        <v>34</v>
      </c>
      <c r="AX978" s="14" t="s">
        <v>81</v>
      </c>
      <c r="AY978" s="287" t="s">
        <v>211</v>
      </c>
    </row>
    <row r="979" spans="1:51" s="13" customFormat="1" ht="12">
      <c r="A979" s="13"/>
      <c r="B979" s="266"/>
      <c r="C979" s="267"/>
      <c r="D979" s="268" t="s">
        <v>236</v>
      </c>
      <c r="E979" s="269" t="s">
        <v>1</v>
      </c>
      <c r="F979" s="270" t="s">
        <v>1656</v>
      </c>
      <c r="G979" s="267"/>
      <c r="H979" s="269" t="s">
        <v>1</v>
      </c>
      <c r="I979" s="271"/>
      <c r="J979" s="267"/>
      <c r="K979" s="267"/>
      <c r="L979" s="272"/>
      <c r="M979" s="273"/>
      <c r="N979" s="274"/>
      <c r="O979" s="274"/>
      <c r="P979" s="274"/>
      <c r="Q979" s="274"/>
      <c r="R979" s="274"/>
      <c r="S979" s="274"/>
      <c r="T979" s="275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76" t="s">
        <v>236</v>
      </c>
      <c r="AU979" s="276" t="s">
        <v>89</v>
      </c>
      <c r="AV979" s="13" t="s">
        <v>87</v>
      </c>
      <c r="AW979" s="13" t="s">
        <v>34</v>
      </c>
      <c r="AX979" s="13" t="s">
        <v>81</v>
      </c>
      <c r="AY979" s="276" t="s">
        <v>211</v>
      </c>
    </row>
    <row r="980" spans="1:51" s="14" customFormat="1" ht="12">
      <c r="A980" s="14"/>
      <c r="B980" s="277"/>
      <c r="C980" s="278"/>
      <c r="D980" s="268" t="s">
        <v>236</v>
      </c>
      <c r="E980" s="279" t="s">
        <v>1</v>
      </c>
      <c r="F980" s="280" t="s">
        <v>1657</v>
      </c>
      <c r="G980" s="278"/>
      <c r="H980" s="281">
        <v>-73.835</v>
      </c>
      <c r="I980" s="282"/>
      <c r="J980" s="278"/>
      <c r="K980" s="278"/>
      <c r="L980" s="283"/>
      <c r="M980" s="284"/>
      <c r="N980" s="285"/>
      <c r="O980" s="285"/>
      <c r="P980" s="285"/>
      <c r="Q980" s="285"/>
      <c r="R980" s="285"/>
      <c r="S980" s="285"/>
      <c r="T980" s="286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287" t="s">
        <v>236</v>
      </c>
      <c r="AU980" s="287" t="s">
        <v>89</v>
      </c>
      <c r="AV980" s="14" t="s">
        <v>89</v>
      </c>
      <c r="AW980" s="14" t="s">
        <v>34</v>
      </c>
      <c r="AX980" s="14" t="s">
        <v>81</v>
      </c>
      <c r="AY980" s="287" t="s">
        <v>211</v>
      </c>
    </row>
    <row r="981" spans="1:51" s="15" customFormat="1" ht="12">
      <c r="A981" s="15"/>
      <c r="B981" s="295"/>
      <c r="C981" s="296"/>
      <c r="D981" s="268" t="s">
        <v>236</v>
      </c>
      <c r="E981" s="297" t="s">
        <v>1</v>
      </c>
      <c r="F981" s="298" t="s">
        <v>438</v>
      </c>
      <c r="G981" s="296"/>
      <c r="H981" s="299">
        <v>444.485</v>
      </c>
      <c r="I981" s="300"/>
      <c r="J981" s="296"/>
      <c r="K981" s="296"/>
      <c r="L981" s="301"/>
      <c r="M981" s="302"/>
      <c r="N981" s="303"/>
      <c r="O981" s="303"/>
      <c r="P981" s="303"/>
      <c r="Q981" s="303"/>
      <c r="R981" s="303"/>
      <c r="S981" s="303"/>
      <c r="T981" s="304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T981" s="305" t="s">
        <v>236</v>
      </c>
      <c r="AU981" s="305" t="s">
        <v>89</v>
      </c>
      <c r="AV981" s="15" t="s">
        <v>100</v>
      </c>
      <c r="AW981" s="15" t="s">
        <v>34</v>
      </c>
      <c r="AX981" s="15" t="s">
        <v>87</v>
      </c>
      <c r="AY981" s="305" t="s">
        <v>211</v>
      </c>
    </row>
    <row r="982" spans="1:65" s="2" customFormat="1" ht="24.15" customHeight="1">
      <c r="A982" s="41"/>
      <c r="B982" s="42"/>
      <c r="C982" s="253" t="s">
        <v>1658</v>
      </c>
      <c r="D982" s="253" t="s">
        <v>214</v>
      </c>
      <c r="E982" s="254" t="s">
        <v>1659</v>
      </c>
      <c r="F982" s="255" t="s">
        <v>1660</v>
      </c>
      <c r="G982" s="256" t="s">
        <v>307</v>
      </c>
      <c r="H982" s="257">
        <v>643.46</v>
      </c>
      <c r="I982" s="258"/>
      <c r="J982" s="259">
        <f>ROUND(I982*H982,2)</f>
        <v>0</v>
      </c>
      <c r="K982" s="260"/>
      <c r="L982" s="44"/>
      <c r="M982" s="261" t="s">
        <v>1</v>
      </c>
      <c r="N982" s="262" t="s">
        <v>46</v>
      </c>
      <c r="O982" s="94"/>
      <c r="P982" s="263">
        <f>O982*H982</f>
        <v>0</v>
      </c>
      <c r="Q982" s="263">
        <v>0.00026</v>
      </c>
      <c r="R982" s="263">
        <f>Q982*H982</f>
        <v>0.1672996</v>
      </c>
      <c r="S982" s="263">
        <v>0</v>
      </c>
      <c r="T982" s="264">
        <f>S982*H982</f>
        <v>0</v>
      </c>
      <c r="U982" s="41"/>
      <c r="V982" s="41"/>
      <c r="W982" s="41"/>
      <c r="X982" s="41"/>
      <c r="Y982" s="41"/>
      <c r="Z982" s="41"/>
      <c r="AA982" s="41"/>
      <c r="AB982" s="41"/>
      <c r="AC982" s="41"/>
      <c r="AD982" s="41"/>
      <c r="AE982" s="41"/>
      <c r="AR982" s="265" t="s">
        <v>528</v>
      </c>
      <c r="AT982" s="265" t="s">
        <v>214</v>
      </c>
      <c r="AU982" s="265" t="s">
        <v>89</v>
      </c>
      <c r="AY982" s="18" t="s">
        <v>211</v>
      </c>
      <c r="BE982" s="155">
        <f>IF(N982="základní",J982,0)</f>
        <v>0</v>
      </c>
      <c r="BF982" s="155">
        <f>IF(N982="snížená",J982,0)</f>
        <v>0</v>
      </c>
      <c r="BG982" s="155">
        <f>IF(N982="zákl. přenesená",J982,0)</f>
        <v>0</v>
      </c>
      <c r="BH982" s="155">
        <f>IF(N982="sníž. přenesená",J982,0)</f>
        <v>0</v>
      </c>
      <c r="BI982" s="155">
        <f>IF(N982="nulová",J982,0)</f>
        <v>0</v>
      </c>
      <c r="BJ982" s="18" t="s">
        <v>87</v>
      </c>
      <c r="BK982" s="155">
        <f>ROUND(I982*H982,2)</f>
        <v>0</v>
      </c>
      <c r="BL982" s="18" t="s">
        <v>528</v>
      </c>
      <c r="BM982" s="265" t="s">
        <v>1661</v>
      </c>
    </row>
    <row r="983" spans="1:51" s="13" customFormat="1" ht="12">
      <c r="A983" s="13"/>
      <c r="B983" s="266"/>
      <c r="C983" s="267"/>
      <c r="D983" s="268" t="s">
        <v>236</v>
      </c>
      <c r="E983" s="269" t="s">
        <v>1</v>
      </c>
      <c r="F983" s="270" t="s">
        <v>1542</v>
      </c>
      <c r="G983" s="267"/>
      <c r="H983" s="269" t="s">
        <v>1</v>
      </c>
      <c r="I983" s="271"/>
      <c r="J983" s="267"/>
      <c r="K983" s="267"/>
      <c r="L983" s="272"/>
      <c r="M983" s="273"/>
      <c r="N983" s="274"/>
      <c r="O983" s="274"/>
      <c r="P983" s="274"/>
      <c r="Q983" s="274"/>
      <c r="R983" s="274"/>
      <c r="S983" s="274"/>
      <c r="T983" s="275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76" t="s">
        <v>236</v>
      </c>
      <c r="AU983" s="276" t="s">
        <v>89</v>
      </c>
      <c r="AV983" s="13" t="s">
        <v>87</v>
      </c>
      <c r="AW983" s="13" t="s">
        <v>34</v>
      </c>
      <c r="AX983" s="13" t="s">
        <v>81</v>
      </c>
      <c r="AY983" s="276" t="s">
        <v>211</v>
      </c>
    </row>
    <row r="984" spans="1:51" s="14" customFormat="1" ht="12">
      <c r="A984" s="14"/>
      <c r="B984" s="277"/>
      <c r="C984" s="278"/>
      <c r="D984" s="268" t="s">
        <v>236</v>
      </c>
      <c r="E984" s="279" t="s">
        <v>1</v>
      </c>
      <c r="F984" s="280" t="s">
        <v>1662</v>
      </c>
      <c r="G984" s="278"/>
      <c r="H984" s="281">
        <v>643.46</v>
      </c>
      <c r="I984" s="282"/>
      <c r="J984" s="278"/>
      <c r="K984" s="278"/>
      <c r="L984" s="283"/>
      <c r="M984" s="284"/>
      <c r="N984" s="285"/>
      <c r="O984" s="285"/>
      <c r="P984" s="285"/>
      <c r="Q984" s="285"/>
      <c r="R984" s="285"/>
      <c r="S984" s="285"/>
      <c r="T984" s="286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87" t="s">
        <v>236</v>
      </c>
      <c r="AU984" s="287" t="s">
        <v>89</v>
      </c>
      <c r="AV984" s="14" t="s">
        <v>89</v>
      </c>
      <c r="AW984" s="14" t="s">
        <v>34</v>
      </c>
      <c r="AX984" s="14" t="s">
        <v>87</v>
      </c>
      <c r="AY984" s="287" t="s">
        <v>211</v>
      </c>
    </row>
    <row r="985" spans="1:65" s="2" customFormat="1" ht="33" customHeight="1">
      <c r="A985" s="41"/>
      <c r="B985" s="42"/>
      <c r="C985" s="253" t="s">
        <v>1663</v>
      </c>
      <c r="D985" s="253" t="s">
        <v>214</v>
      </c>
      <c r="E985" s="254" t="s">
        <v>1664</v>
      </c>
      <c r="F985" s="255" t="s">
        <v>1665</v>
      </c>
      <c r="G985" s="256" t="s">
        <v>269</v>
      </c>
      <c r="H985" s="257">
        <v>60</v>
      </c>
      <c r="I985" s="258"/>
      <c r="J985" s="259">
        <f>ROUND(I985*H985,2)</f>
        <v>0</v>
      </c>
      <c r="K985" s="260"/>
      <c r="L985" s="44"/>
      <c r="M985" s="261" t="s">
        <v>1</v>
      </c>
      <c r="N985" s="262" t="s">
        <v>46</v>
      </c>
      <c r="O985" s="94"/>
      <c r="P985" s="263">
        <f>O985*H985</f>
        <v>0</v>
      </c>
      <c r="Q985" s="263">
        <v>0.01847</v>
      </c>
      <c r="R985" s="263">
        <f>Q985*H985</f>
        <v>1.1082</v>
      </c>
      <c r="S985" s="263">
        <v>0</v>
      </c>
      <c r="T985" s="264">
        <f>S985*H985</f>
        <v>0</v>
      </c>
      <c r="U985" s="41"/>
      <c r="V985" s="41"/>
      <c r="W985" s="41"/>
      <c r="X985" s="41"/>
      <c r="Y985" s="41"/>
      <c r="Z985" s="41"/>
      <c r="AA985" s="41"/>
      <c r="AB985" s="41"/>
      <c r="AC985" s="41"/>
      <c r="AD985" s="41"/>
      <c r="AE985" s="41"/>
      <c r="AR985" s="265" t="s">
        <v>528</v>
      </c>
      <c r="AT985" s="265" t="s">
        <v>214</v>
      </c>
      <c r="AU985" s="265" t="s">
        <v>89</v>
      </c>
      <c r="AY985" s="18" t="s">
        <v>211</v>
      </c>
      <c r="BE985" s="155">
        <f>IF(N985="základní",J985,0)</f>
        <v>0</v>
      </c>
      <c r="BF985" s="155">
        <f>IF(N985="snížená",J985,0)</f>
        <v>0</v>
      </c>
      <c r="BG985" s="155">
        <f>IF(N985="zákl. přenesená",J985,0)</f>
        <v>0</v>
      </c>
      <c r="BH985" s="155">
        <f>IF(N985="sníž. přenesená",J985,0)</f>
        <v>0</v>
      </c>
      <c r="BI985" s="155">
        <f>IF(N985="nulová",J985,0)</f>
        <v>0</v>
      </c>
      <c r="BJ985" s="18" t="s">
        <v>87</v>
      </c>
      <c r="BK985" s="155">
        <f>ROUND(I985*H985,2)</f>
        <v>0</v>
      </c>
      <c r="BL985" s="18" t="s">
        <v>528</v>
      </c>
      <c r="BM985" s="265" t="s">
        <v>1666</v>
      </c>
    </row>
    <row r="986" spans="1:51" s="13" customFormat="1" ht="12">
      <c r="A986" s="13"/>
      <c r="B986" s="266"/>
      <c r="C986" s="267"/>
      <c r="D986" s="268" t="s">
        <v>236</v>
      </c>
      <c r="E986" s="269" t="s">
        <v>1</v>
      </c>
      <c r="F986" s="270" t="s">
        <v>1667</v>
      </c>
      <c r="G986" s="267"/>
      <c r="H986" s="269" t="s">
        <v>1</v>
      </c>
      <c r="I986" s="271"/>
      <c r="J986" s="267"/>
      <c r="K986" s="267"/>
      <c r="L986" s="272"/>
      <c r="M986" s="273"/>
      <c r="N986" s="274"/>
      <c r="O986" s="274"/>
      <c r="P986" s="274"/>
      <c r="Q986" s="274"/>
      <c r="R986" s="274"/>
      <c r="S986" s="274"/>
      <c r="T986" s="275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76" t="s">
        <v>236</v>
      </c>
      <c r="AU986" s="276" t="s">
        <v>89</v>
      </c>
      <c r="AV986" s="13" t="s">
        <v>87</v>
      </c>
      <c r="AW986" s="13" t="s">
        <v>34</v>
      </c>
      <c r="AX986" s="13" t="s">
        <v>81</v>
      </c>
      <c r="AY986" s="276" t="s">
        <v>211</v>
      </c>
    </row>
    <row r="987" spans="1:51" s="13" customFormat="1" ht="12">
      <c r="A987" s="13"/>
      <c r="B987" s="266"/>
      <c r="C987" s="267"/>
      <c r="D987" s="268" t="s">
        <v>236</v>
      </c>
      <c r="E987" s="269" t="s">
        <v>1</v>
      </c>
      <c r="F987" s="270" t="s">
        <v>1668</v>
      </c>
      <c r="G987" s="267"/>
      <c r="H987" s="269" t="s">
        <v>1</v>
      </c>
      <c r="I987" s="271"/>
      <c r="J987" s="267"/>
      <c r="K987" s="267"/>
      <c r="L987" s="272"/>
      <c r="M987" s="273"/>
      <c r="N987" s="274"/>
      <c r="O987" s="274"/>
      <c r="P987" s="274"/>
      <c r="Q987" s="274"/>
      <c r="R987" s="274"/>
      <c r="S987" s="274"/>
      <c r="T987" s="275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76" t="s">
        <v>236</v>
      </c>
      <c r="AU987" s="276" t="s">
        <v>89</v>
      </c>
      <c r="AV987" s="13" t="s">
        <v>87</v>
      </c>
      <c r="AW987" s="13" t="s">
        <v>34</v>
      </c>
      <c r="AX987" s="13" t="s">
        <v>81</v>
      </c>
      <c r="AY987" s="276" t="s">
        <v>211</v>
      </c>
    </row>
    <row r="988" spans="1:51" s="14" customFormat="1" ht="12">
      <c r="A988" s="14"/>
      <c r="B988" s="277"/>
      <c r="C988" s="278"/>
      <c r="D988" s="268" t="s">
        <v>236</v>
      </c>
      <c r="E988" s="279" t="s">
        <v>1</v>
      </c>
      <c r="F988" s="280" t="s">
        <v>817</v>
      </c>
      <c r="G988" s="278"/>
      <c r="H988" s="281">
        <v>60</v>
      </c>
      <c r="I988" s="282"/>
      <c r="J988" s="278"/>
      <c r="K988" s="278"/>
      <c r="L988" s="283"/>
      <c r="M988" s="284"/>
      <c r="N988" s="285"/>
      <c r="O988" s="285"/>
      <c r="P988" s="285"/>
      <c r="Q988" s="285"/>
      <c r="R988" s="285"/>
      <c r="S988" s="285"/>
      <c r="T988" s="286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287" t="s">
        <v>236</v>
      </c>
      <c r="AU988" s="287" t="s">
        <v>89</v>
      </c>
      <c r="AV988" s="14" t="s">
        <v>89</v>
      </c>
      <c r="AW988" s="14" t="s">
        <v>34</v>
      </c>
      <c r="AX988" s="14" t="s">
        <v>87</v>
      </c>
      <c r="AY988" s="287" t="s">
        <v>211</v>
      </c>
    </row>
    <row r="989" spans="1:65" s="2" customFormat="1" ht="37.8" customHeight="1">
      <c r="A989" s="41"/>
      <c r="B989" s="42"/>
      <c r="C989" s="253" t="s">
        <v>1669</v>
      </c>
      <c r="D989" s="253" t="s">
        <v>214</v>
      </c>
      <c r="E989" s="254" t="s">
        <v>1670</v>
      </c>
      <c r="F989" s="255" t="s">
        <v>1671</v>
      </c>
      <c r="G989" s="256" t="s">
        <v>269</v>
      </c>
      <c r="H989" s="257">
        <v>60</v>
      </c>
      <c r="I989" s="258"/>
      <c r="J989" s="259">
        <f>ROUND(I989*H989,2)</f>
        <v>0</v>
      </c>
      <c r="K989" s="260"/>
      <c r="L989" s="44"/>
      <c r="M989" s="261" t="s">
        <v>1</v>
      </c>
      <c r="N989" s="262" t="s">
        <v>46</v>
      </c>
      <c r="O989" s="94"/>
      <c r="P989" s="263">
        <f>O989*H989</f>
        <v>0</v>
      </c>
      <c r="Q989" s="263">
        <v>0.00325</v>
      </c>
      <c r="R989" s="263">
        <f>Q989*H989</f>
        <v>0.19499999999999998</v>
      </c>
      <c r="S989" s="263">
        <v>0</v>
      </c>
      <c r="T989" s="264">
        <f>S989*H989</f>
        <v>0</v>
      </c>
      <c r="U989" s="41"/>
      <c r="V989" s="41"/>
      <c r="W989" s="41"/>
      <c r="X989" s="41"/>
      <c r="Y989" s="41"/>
      <c r="Z989" s="41"/>
      <c r="AA989" s="41"/>
      <c r="AB989" s="41"/>
      <c r="AC989" s="41"/>
      <c r="AD989" s="41"/>
      <c r="AE989" s="41"/>
      <c r="AR989" s="265" t="s">
        <v>528</v>
      </c>
      <c r="AT989" s="265" t="s">
        <v>214</v>
      </c>
      <c r="AU989" s="265" t="s">
        <v>89</v>
      </c>
      <c r="AY989" s="18" t="s">
        <v>211</v>
      </c>
      <c r="BE989" s="155">
        <f>IF(N989="základní",J989,0)</f>
        <v>0</v>
      </c>
      <c r="BF989" s="155">
        <f>IF(N989="snížená",J989,0)</f>
        <v>0</v>
      </c>
      <c r="BG989" s="155">
        <f>IF(N989="zákl. přenesená",J989,0)</f>
        <v>0</v>
      </c>
      <c r="BH989" s="155">
        <f>IF(N989="sníž. přenesená",J989,0)</f>
        <v>0</v>
      </c>
      <c r="BI989" s="155">
        <f>IF(N989="nulová",J989,0)</f>
        <v>0</v>
      </c>
      <c r="BJ989" s="18" t="s">
        <v>87</v>
      </c>
      <c r="BK989" s="155">
        <f>ROUND(I989*H989,2)</f>
        <v>0</v>
      </c>
      <c r="BL989" s="18" t="s">
        <v>528</v>
      </c>
      <c r="BM989" s="265" t="s">
        <v>1672</v>
      </c>
    </row>
    <row r="990" spans="1:51" s="13" customFormat="1" ht="12">
      <c r="A990" s="13"/>
      <c r="B990" s="266"/>
      <c r="C990" s="267"/>
      <c r="D990" s="268" t="s">
        <v>236</v>
      </c>
      <c r="E990" s="269" t="s">
        <v>1</v>
      </c>
      <c r="F990" s="270" t="s">
        <v>1673</v>
      </c>
      <c r="G990" s="267"/>
      <c r="H990" s="269" t="s">
        <v>1</v>
      </c>
      <c r="I990" s="271"/>
      <c r="J990" s="267"/>
      <c r="K990" s="267"/>
      <c r="L990" s="272"/>
      <c r="M990" s="273"/>
      <c r="N990" s="274"/>
      <c r="O990" s="274"/>
      <c r="P990" s="274"/>
      <c r="Q990" s="274"/>
      <c r="R990" s="274"/>
      <c r="S990" s="274"/>
      <c r="T990" s="275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76" t="s">
        <v>236</v>
      </c>
      <c r="AU990" s="276" t="s">
        <v>89</v>
      </c>
      <c r="AV990" s="13" t="s">
        <v>87</v>
      </c>
      <c r="AW990" s="13" t="s">
        <v>34</v>
      </c>
      <c r="AX990" s="13" t="s">
        <v>81</v>
      </c>
      <c r="AY990" s="276" t="s">
        <v>211</v>
      </c>
    </row>
    <row r="991" spans="1:51" s="13" customFormat="1" ht="12">
      <c r="A991" s="13"/>
      <c r="B991" s="266"/>
      <c r="C991" s="267"/>
      <c r="D991" s="268" t="s">
        <v>236</v>
      </c>
      <c r="E991" s="269" t="s">
        <v>1</v>
      </c>
      <c r="F991" s="270" t="s">
        <v>1674</v>
      </c>
      <c r="G991" s="267"/>
      <c r="H991" s="269" t="s">
        <v>1</v>
      </c>
      <c r="I991" s="271"/>
      <c r="J991" s="267"/>
      <c r="K991" s="267"/>
      <c r="L991" s="272"/>
      <c r="M991" s="273"/>
      <c r="N991" s="274"/>
      <c r="O991" s="274"/>
      <c r="P991" s="274"/>
      <c r="Q991" s="274"/>
      <c r="R991" s="274"/>
      <c r="S991" s="274"/>
      <c r="T991" s="275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76" t="s">
        <v>236</v>
      </c>
      <c r="AU991" s="276" t="s">
        <v>89</v>
      </c>
      <c r="AV991" s="13" t="s">
        <v>87</v>
      </c>
      <c r="AW991" s="13" t="s">
        <v>34</v>
      </c>
      <c r="AX991" s="13" t="s">
        <v>81</v>
      </c>
      <c r="AY991" s="276" t="s">
        <v>211</v>
      </c>
    </row>
    <row r="992" spans="1:51" s="14" customFormat="1" ht="12">
      <c r="A992" s="14"/>
      <c r="B992" s="277"/>
      <c r="C992" s="278"/>
      <c r="D992" s="268" t="s">
        <v>236</v>
      </c>
      <c r="E992" s="279" t="s">
        <v>1</v>
      </c>
      <c r="F992" s="280" t="s">
        <v>817</v>
      </c>
      <c r="G992" s="278"/>
      <c r="H992" s="281">
        <v>60</v>
      </c>
      <c r="I992" s="282"/>
      <c r="J992" s="278"/>
      <c r="K992" s="278"/>
      <c r="L992" s="283"/>
      <c r="M992" s="284"/>
      <c r="N992" s="285"/>
      <c r="O992" s="285"/>
      <c r="P992" s="285"/>
      <c r="Q992" s="285"/>
      <c r="R992" s="285"/>
      <c r="S992" s="285"/>
      <c r="T992" s="286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87" t="s">
        <v>236</v>
      </c>
      <c r="AU992" s="287" t="s">
        <v>89</v>
      </c>
      <c r="AV992" s="14" t="s">
        <v>89</v>
      </c>
      <c r="AW992" s="14" t="s">
        <v>34</v>
      </c>
      <c r="AX992" s="14" t="s">
        <v>81</v>
      </c>
      <c r="AY992" s="287" t="s">
        <v>211</v>
      </c>
    </row>
    <row r="993" spans="1:51" s="15" customFormat="1" ht="12">
      <c r="A993" s="15"/>
      <c r="B993" s="295"/>
      <c r="C993" s="296"/>
      <c r="D993" s="268" t="s">
        <v>236</v>
      </c>
      <c r="E993" s="297" t="s">
        <v>1</v>
      </c>
      <c r="F993" s="298" t="s">
        <v>438</v>
      </c>
      <c r="G993" s="296"/>
      <c r="H993" s="299">
        <v>60</v>
      </c>
      <c r="I993" s="300"/>
      <c r="J993" s="296"/>
      <c r="K993" s="296"/>
      <c r="L993" s="301"/>
      <c r="M993" s="302"/>
      <c r="N993" s="303"/>
      <c r="O993" s="303"/>
      <c r="P993" s="303"/>
      <c r="Q993" s="303"/>
      <c r="R993" s="303"/>
      <c r="S993" s="303"/>
      <c r="T993" s="304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T993" s="305" t="s">
        <v>236</v>
      </c>
      <c r="AU993" s="305" t="s">
        <v>89</v>
      </c>
      <c r="AV993" s="15" t="s">
        <v>100</v>
      </c>
      <c r="AW993" s="15" t="s">
        <v>34</v>
      </c>
      <c r="AX993" s="15" t="s">
        <v>87</v>
      </c>
      <c r="AY993" s="305" t="s">
        <v>211</v>
      </c>
    </row>
    <row r="994" spans="1:65" s="2" customFormat="1" ht="24.15" customHeight="1">
      <c r="A994" s="41"/>
      <c r="B994" s="42"/>
      <c r="C994" s="317" t="s">
        <v>1675</v>
      </c>
      <c r="D994" s="317" t="s">
        <v>589</v>
      </c>
      <c r="E994" s="318" t="s">
        <v>1676</v>
      </c>
      <c r="F994" s="319" t="s">
        <v>1677</v>
      </c>
      <c r="G994" s="320" t="s">
        <v>269</v>
      </c>
      <c r="H994" s="321">
        <v>63</v>
      </c>
      <c r="I994" s="322"/>
      <c r="J994" s="323">
        <f>ROUND(I994*H994,2)</f>
        <v>0</v>
      </c>
      <c r="K994" s="324"/>
      <c r="L994" s="325"/>
      <c r="M994" s="326" t="s">
        <v>1</v>
      </c>
      <c r="N994" s="327" t="s">
        <v>46</v>
      </c>
      <c r="O994" s="94"/>
      <c r="P994" s="263">
        <f>O994*H994</f>
        <v>0</v>
      </c>
      <c r="Q994" s="263">
        <v>0.0098</v>
      </c>
      <c r="R994" s="263">
        <f>Q994*H994</f>
        <v>0.6174</v>
      </c>
      <c r="S994" s="263">
        <v>0</v>
      </c>
      <c r="T994" s="264">
        <f>S994*H994</f>
        <v>0</v>
      </c>
      <c r="U994" s="41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R994" s="265" t="s">
        <v>634</v>
      </c>
      <c r="AT994" s="265" t="s">
        <v>589</v>
      </c>
      <c r="AU994" s="265" t="s">
        <v>89</v>
      </c>
      <c r="AY994" s="18" t="s">
        <v>211</v>
      </c>
      <c r="BE994" s="155">
        <f>IF(N994="základní",J994,0)</f>
        <v>0</v>
      </c>
      <c r="BF994" s="155">
        <f>IF(N994="snížená",J994,0)</f>
        <v>0</v>
      </c>
      <c r="BG994" s="155">
        <f>IF(N994="zákl. přenesená",J994,0)</f>
        <v>0</v>
      </c>
      <c r="BH994" s="155">
        <f>IF(N994="sníž. přenesená",J994,0)</f>
        <v>0</v>
      </c>
      <c r="BI994" s="155">
        <f>IF(N994="nulová",J994,0)</f>
        <v>0</v>
      </c>
      <c r="BJ994" s="18" t="s">
        <v>87</v>
      </c>
      <c r="BK994" s="155">
        <f>ROUND(I994*H994,2)</f>
        <v>0</v>
      </c>
      <c r="BL994" s="18" t="s">
        <v>528</v>
      </c>
      <c r="BM994" s="265" t="s">
        <v>1678</v>
      </c>
    </row>
    <row r="995" spans="1:51" s="14" customFormat="1" ht="12">
      <c r="A995" s="14"/>
      <c r="B995" s="277"/>
      <c r="C995" s="278"/>
      <c r="D995" s="268" t="s">
        <v>236</v>
      </c>
      <c r="E995" s="278"/>
      <c r="F995" s="280" t="s">
        <v>1679</v>
      </c>
      <c r="G995" s="278"/>
      <c r="H995" s="281">
        <v>63</v>
      </c>
      <c r="I995" s="282"/>
      <c r="J995" s="278"/>
      <c r="K995" s="278"/>
      <c r="L995" s="283"/>
      <c r="M995" s="284"/>
      <c r="N995" s="285"/>
      <c r="O995" s="285"/>
      <c r="P995" s="285"/>
      <c r="Q995" s="285"/>
      <c r="R995" s="285"/>
      <c r="S995" s="285"/>
      <c r="T995" s="286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T995" s="287" t="s">
        <v>236</v>
      </c>
      <c r="AU995" s="287" t="s">
        <v>89</v>
      </c>
      <c r="AV995" s="14" t="s">
        <v>89</v>
      </c>
      <c r="AW995" s="14" t="s">
        <v>4</v>
      </c>
      <c r="AX995" s="14" t="s">
        <v>87</v>
      </c>
      <c r="AY995" s="287" t="s">
        <v>211</v>
      </c>
    </row>
    <row r="996" spans="1:65" s="2" customFormat="1" ht="24.15" customHeight="1">
      <c r="A996" s="41"/>
      <c r="B996" s="42"/>
      <c r="C996" s="253" t="s">
        <v>1680</v>
      </c>
      <c r="D996" s="253" t="s">
        <v>214</v>
      </c>
      <c r="E996" s="254" t="s">
        <v>1681</v>
      </c>
      <c r="F996" s="255" t="s">
        <v>1682</v>
      </c>
      <c r="G996" s="256" t="s">
        <v>269</v>
      </c>
      <c r="H996" s="257">
        <v>335.094</v>
      </c>
      <c r="I996" s="258"/>
      <c r="J996" s="259">
        <f>ROUND(I996*H996,2)</f>
        <v>0</v>
      </c>
      <c r="K996" s="260"/>
      <c r="L996" s="44"/>
      <c r="M996" s="261" t="s">
        <v>1</v>
      </c>
      <c r="N996" s="262" t="s">
        <v>46</v>
      </c>
      <c r="O996" s="94"/>
      <c r="P996" s="263">
        <f>O996*H996</f>
        <v>0</v>
      </c>
      <c r="Q996" s="263">
        <v>0.02849</v>
      </c>
      <c r="R996" s="263">
        <f>Q996*H996</f>
        <v>9.546828060000001</v>
      </c>
      <c r="S996" s="263">
        <v>0</v>
      </c>
      <c r="T996" s="264">
        <f>S996*H996</f>
        <v>0</v>
      </c>
      <c r="U996" s="41"/>
      <c r="V996" s="41"/>
      <c r="W996" s="41"/>
      <c r="X996" s="41"/>
      <c r="Y996" s="41"/>
      <c r="Z996" s="41"/>
      <c r="AA996" s="41"/>
      <c r="AB996" s="41"/>
      <c r="AC996" s="41"/>
      <c r="AD996" s="41"/>
      <c r="AE996" s="41"/>
      <c r="AR996" s="265" t="s">
        <v>528</v>
      </c>
      <c r="AT996" s="265" t="s">
        <v>214</v>
      </c>
      <c r="AU996" s="265" t="s">
        <v>89</v>
      </c>
      <c r="AY996" s="18" t="s">
        <v>211</v>
      </c>
      <c r="BE996" s="155">
        <f>IF(N996="základní",J996,0)</f>
        <v>0</v>
      </c>
      <c r="BF996" s="155">
        <f>IF(N996="snížená",J996,0)</f>
        <v>0</v>
      </c>
      <c r="BG996" s="155">
        <f>IF(N996="zákl. přenesená",J996,0)</f>
        <v>0</v>
      </c>
      <c r="BH996" s="155">
        <f>IF(N996="sníž. přenesená",J996,0)</f>
        <v>0</v>
      </c>
      <c r="BI996" s="155">
        <f>IF(N996="nulová",J996,0)</f>
        <v>0</v>
      </c>
      <c r="BJ996" s="18" t="s">
        <v>87</v>
      </c>
      <c r="BK996" s="155">
        <f>ROUND(I996*H996,2)</f>
        <v>0</v>
      </c>
      <c r="BL996" s="18" t="s">
        <v>528</v>
      </c>
      <c r="BM996" s="265" t="s">
        <v>1683</v>
      </c>
    </row>
    <row r="997" spans="1:51" s="13" customFormat="1" ht="12">
      <c r="A997" s="13"/>
      <c r="B997" s="266"/>
      <c r="C997" s="267"/>
      <c r="D997" s="268" t="s">
        <v>236</v>
      </c>
      <c r="E997" s="269" t="s">
        <v>1</v>
      </c>
      <c r="F997" s="270" t="s">
        <v>1542</v>
      </c>
      <c r="G997" s="267"/>
      <c r="H997" s="269" t="s">
        <v>1</v>
      </c>
      <c r="I997" s="271"/>
      <c r="J997" s="267"/>
      <c r="K997" s="267"/>
      <c r="L997" s="272"/>
      <c r="M997" s="273"/>
      <c r="N997" s="274"/>
      <c r="O997" s="274"/>
      <c r="P997" s="274"/>
      <c r="Q997" s="274"/>
      <c r="R997" s="274"/>
      <c r="S997" s="274"/>
      <c r="T997" s="275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76" t="s">
        <v>236</v>
      </c>
      <c r="AU997" s="276" t="s">
        <v>89</v>
      </c>
      <c r="AV997" s="13" t="s">
        <v>87</v>
      </c>
      <c r="AW997" s="13" t="s">
        <v>34</v>
      </c>
      <c r="AX997" s="13" t="s">
        <v>81</v>
      </c>
      <c r="AY997" s="276" t="s">
        <v>211</v>
      </c>
    </row>
    <row r="998" spans="1:51" s="14" customFormat="1" ht="12">
      <c r="A998" s="14"/>
      <c r="B998" s="277"/>
      <c r="C998" s="278"/>
      <c r="D998" s="268" t="s">
        <v>236</v>
      </c>
      <c r="E998" s="279" t="s">
        <v>1</v>
      </c>
      <c r="F998" s="280" t="s">
        <v>1684</v>
      </c>
      <c r="G998" s="278"/>
      <c r="H998" s="281">
        <v>168.75</v>
      </c>
      <c r="I998" s="282"/>
      <c r="J998" s="278"/>
      <c r="K998" s="278"/>
      <c r="L998" s="283"/>
      <c r="M998" s="284"/>
      <c r="N998" s="285"/>
      <c r="O998" s="285"/>
      <c r="P998" s="285"/>
      <c r="Q998" s="285"/>
      <c r="R998" s="285"/>
      <c r="S998" s="285"/>
      <c r="T998" s="286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87" t="s">
        <v>236</v>
      </c>
      <c r="AU998" s="287" t="s">
        <v>89</v>
      </c>
      <c r="AV998" s="14" t="s">
        <v>89</v>
      </c>
      <c r="AW998" s="14" t="s">
        <v>34</v>
      </c>
      <c r="AX998" s="14" t="s">
        <v>81</v>
      </c>
      <c r="AY998" s="287" t="s">
        <v>211</v>
      </c>
    </row>
    <row r="999" spans="1:51" s="14" customFormat="1" ht="12">
      <c r="A999" s="14"/>
      <c r="B999" s="277"/>
      <c r="C999" s="278"/>
      <c r="D999" s="268" t="s">
        <v>236</v>
      </c>
      <c r="E999" s="279" t="s">
        <v>1</v>
      </c>
      <c r="F999" s="280" t="s">
        <v>1684</v>
      </c>
      <c r="G999" s="278"/>
      <c r="H999" s="281">
        <v>168.75</v>
      </c>
      <c r="I999" s="282"/>
      <c r="J999" s="278"/>
      <c r="K999" s="278"/>
      <c r="L999" s="283"/>
      <c r="M999" s="284"/>
      <c r="N999" s="285"/>
      <c r="O999" s="285"/>
      <c r="P999" s="285"/>
      <c r="Q999" s="285"/>
      <c r="R999" s="285"/>
      <c r="S999" s="285"/>
      <c r="T999" s="286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87" t="s">
        <v>236</v>
      </c>
      <c r="AU999" s="287" t="s">
        <v>89</v>
      </c>
      <c r="AV999" s="14" t="s">
        <v>89</v>
      </c>
      <c r="AW999" s="14" t="s">
        <v>34</v>
      </c>
      <c r="AX999" s="14" t="s">
        <v>81</v>
      </c>
      <c r="AY999" s="287" t="s">
        <v>211</v>
      </c>
    </row>
    <row r="1000" spans="1:51" s="14" customFormat="1" ht="12">
      <c r="A1000" s="14"/>
      <c r="B1000" s="277"/>
      <c r="C1000" s="278"/>
      <c r="D1000" s="268" t="s">
        <v>236</v>
      </c>
      <c r="E1000" s="279" t="s">
        <v>1</v>
      </c>
      <c r="F1000" s="280" t="s">
        <v>1685</v>
      </c>
      <c r="G1000" s="278"/>
      <c r="H1000" s="281">
        <v>70.924</v>
      </c>
      <c r="I1000" s="282"/>
      <c r="J1000" s="278"/>
      <c r="K1000" s="278"/>
      <c r="L1000" s="283"/>
      <c r="M1000" s="284"/>
      <c r="N1000" s="285"/>
      <c r="O1000" s="285"/>
      <c r="P1000" s="285"/>
      <c r="Q1000" s="285"/>
      <c r="R1000" s="285"/>
      <c r="S1000" s="285"/>
      <c r="T1000" s="286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87" t="s">
        <v>236</v>
      </c>
      <c r="AU1000" s="287" t="s">
        <v>89</v>
      </c>
      <c r="AV1000" s="14" t="s">
        <v>89</v>
      </c>
      <c r="AW1000" s="14" t="s">
        <v>34</v>
      </c>
      <c r="AX1000" s="14" t="s">
        <v>81</v>
      </c>
      <c r="AY1000" s="287" t="s">
        <v>211</v>
      </c>
    </row>
    <row r="1001" spans="1:51" s="13" customFormat="1" ht="12">
      <c r="A1001" s="13"/>
      <c r="B1001" s="266"/>
      <c r="C1001" s="267"/>
      <c r="D1001" s="268" t="s">
        <v>236</v>
      </c>
      <c r="E1001" s="269" t="s">
        <v>1</v>
      </c>
      <c r="F1001" s="270" t="s">
        <v>563</v>
      </c>
      <c r="G1001" s="267"/>
      <c r="H1001" s="269" t="s">
        <v>1</v>
      </c>
      <c r="I1001" s="271"/>
      <c r="J1001" s="267"/>
      <c r="K1001" s="267"/>
      <c r="L1001" s="272"/>
      <c r="M1001" s="273"/>
      <c r="N1001" s="274"/>
      <c r="O1001" s="274"/>
      <c r="P1001" s="274"/>
      <c r="Q1001" s="274"/>
      <c r="R1001" s="274"/>
      <c r="S1001" s="274"/>
      <c r="T1001" s="275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T1001" s="276" t="s">
        <v>236</v>
      </c>
      <c r="AU1001" s="276" t="s">
        <v>89</v>
      </c>
      <c r="AV1001" s="13" t="s">
        <v>87</v>
      </c>
      <c r="AW1001" s="13" t="s">
        <v>34</v>
      </c>
      <c r="AX1001" s="13" t="s">
        <v>81</v>
      </c>
      <c r="AY1001" s="276" t="s">
        <v>211</v>
      </c>
    </row>
    <row r="1002" spans="1:51" s="14" customFormat="1" ht="12">
      <c r="A1002" s="14"/>
      <c r="B1002" s="277"/>
      <c r="C1002" s="278"/>
      <c r="D1002" s="268" t="s">
        <v>236</v>
      </c>
      <c r="E1002" s="279" t="s">
        <v>1</v>
      </c>
      <c r="F1002" s="280" t="s">
        <v>1686</v>
      </c>
      <c r="G1002" s="278"/>
      <c r="H1002" s="281">
        <v>-56.7</v>
      </c>
      <c r="I1002" s="282"/>
      <c r="J1002" s="278"/>
      <c r="K1002" s="278"/>
      <c r="L1002" s="283"/>
      <c r="M1002" s="284"/>
      <c r="N1002" s="285"/>
      <c r="O1002" s="285"/>
      <c r="P1002" s="285"/>
      <c r="Q1002" s="285"/>
      <c r="R1002" s="285"/>
      <c r="S1002" s="285"/>
      <c r="T1002" s="286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T1002" s="287" t="s">
        <v>236</v>
      </c>
      <c r="AU1002" s="287" t="s">
        <v>89</v>
      </c>
      <c r="AV1002" s="14" t="s">
        <v>89</v>
      </c>
      <c r="AW1002" s="14" t="s">
        <v>34</v>
      </c>
      <c r="AX1002" s="14" t="s">
        <v>81</v>
      </c>
      <c r="AY1002" s="287" t="s">
        <v>211</v>
      </c>
    </row>
    <row r="1003" spans="1:51" s="13" customFormat="1" ht="12">
      <c r="A1003" s="13"/>
      <c r="B1003" s="266"/>
      <c r="C1003" s="267"/>
      <c r="D1003" s="268" t="s">
        <v>236</v>
      </c>
      <c r="E1003" s="269" t="s">
        <v>1</v>
      </c>
      <c r="F1003" s="270" t="s">
        <v>1687</v>
      </c>
      <c r="G1003" s="267"/>
      <c r="H1003" s="269" t="s">
        <v>1</v>
      </c>
      <c r="I1003" s="271"/>
      <c r="J1003" s="267"/>
      <c r="K1003" s="267"/>
      <c r="L1003" s="272"/>
      <c r="M1003" s="273"/>
      <c r="N1003" s="274"/>
      <c r="O1003" s="274"/>
      <c r="P1003" s="274"/>
      <c r="Q1003" s="274"/>
      <c r="R1003" s="274"/>
      <c r="S1003" s="274"/>
      <c r="T1003" s="275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76" t="s">
        <v>236</v>
      </c>
      <c r="AU1003" s="276" t="s">
        <v>89</v>
      </c>
      <c r="AV1003" s="13" t="s">
        <v>87</v>
      </c>
      <c r="AW1003" s="13" t="s">
        <v>34</v>
      </c>
      <c r="AX1003" s="13" t="s">
        <v>81</v>
      </c>
      <c r="AY1003" s="276" t="s">
        <v>211</v>
      </c>
    </row>
    <row r="1004" spans="1:51" s="14" customFormat="1" ht="12">
      <c r="A1004" s="14"/>
      <c r="B1004" s="277"/>
      <c r="C1004" s="278"/>
      <c r="D1004" s="268" t="s">
        <v>236</v>
      </c>
      <c r="E1004" s="279" t="s">
        <v>1</v>
      </c>
      <c r="F1004" s="280" t="s">
        <v>1688</v>
      </c>
      <c r="G1004" s="278"/>
      <c r="H1004" s="281">
        <v>-16.63</v>
      </c>
      <c r="I1004" s="282"/>
      <c r="J1004" s="278"/>
      <c r="K1004" s="278"/>
      <c r="L1004" s="283"/>
      <c r="M1004" s="284"/>
      <c r="N1004" s="285"/>
      <c r="O1004" s="285"/>
      <c r="P1004" s="285"/>
      <c r="Q1004" s="285"/>
      <c r="R1004" s="285"/>
      <c r="S1004" s="285"/>
      <c r="T1004" s="286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87" t="s">
        <v>236</v>
      </c>
      <c r="AU1004" s="287" t="s">
        <v>89</v>
      </c>
      <c r="AV1004" s="14" t="s">
        <v>89</v>
      </c>
      <c r="AW1004" s="14" t="s">
        <v>34</v>
      </c>
      <c r="AX1004" s="14" t="s">
        <v>81</v>
      </c>
      <c r="AY1004" s="287" t="s">
        <v>211</v>
      </c>
    </row>
    <row r="1005" spans="1:51" s="15" customFormat="1" ht="12">
      <c r="A1005" s="15"/>
      <c r="B1005" s="295"/>
      <c r="C1005" s="296"/>
      <c r="D1005" s="268" t="s">
        <v>236</v>
      </c>
      <c r="E1005" s="297" t="s">
        <v>1689</v>
      </c>
      <c r="F1005" s="298" t="s">
        <v>438</v>
      </c>
      <c r="G1005" s="296"/>
      <c r="H1005" s="299">
        <v>335.094</v>
      </c>
      <c r="I1005" s="300"/>
      <c r="J1005" s="296"/>
      <c r="K1005" s="296"/>
      <c r="L1005" s="301"/>
      <c r="M1005" s="302"/>
      <c r="N1005" s="303"/>
      <c r="O1005" s="303"/>
      <c r="P1005" s="303"/>
      <c r="Q1005" s="303"/>
      <c r="R1005" s="303"/>
      <c r="S1005" s="303"/>
      <c r="T1005" s="304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T1005" s="305" t="s">
        <v>236</v>
      </c>
      <c r="AU1005" s="305" t="s">
        <v>89</v>
      </c>
      <c r="AV1005" s="15" t="s">
        <v>100</v>
      </c>
      <c r="AW1005" s="15" t="s">
        <v>34</v>
      </c>
      <c r="AX1005" s="15" t="s">
        <v>87</v>
      </c>
      <c r="AY1005" s="305" t="s">
        <v>211</v>
      </c>
    </row>
    <row r="1006" spans="1:65" s="2" customFormat="1" ht="24.15" customHeight="1">
      <c r="A1006" s="41"/>
      <c r="B1006" s="42"/>
      <c r="C1006" s="253" t="s">
        <v>1690</v>
      </c>
      <c r="D1006" s="253" t="s">
        <v>214</v>
      </c>
      <c r="E1006" s="254" t="s">
        <v>1691</v>
      </c>
      <c r="F1006" s="255" t="s">
        <v>1692</v>
      </c>
      <c r="G1006" s="256" t="s">
        <v>307</v>
      </c>
      <c r="H1006" s="257">
        <v>10</v>
      </c>
      <c r="I1006" s="258"/>
      <c r="J1006" s="259">
        <f>ROUND(I1006*H1006,2)</f>
        <v>0</v>
      </c>
      <c r="K1006" s="260"/>
      <c r="L1006" s="44"/>
      <c r="M1006" s="261" t="s">
        <v>1</v>
      </c>
      <c r="N1006" s="262" t="s">
        <v>46</v>
      </c>
      <c r="O1006" s="94"/>
      <c r="P1006" s="263">
        <f>O1006*H1006</f>
        <v>0</v>
      </c>
      <c r="Q1006" s="263">
        <v>0.01238</v>
      </c>
      <c r="R1006" s="263">
        <f>Q1006*H1006</f>
        <v>0.12380000000000001</v>
      </c>
      <c r="S1006" s="263">
        <v>0</v>
      </c>
      <c r="T1006" s="264">
        <f>S1006*H1006</f>
        <v>0</v>
      </c>
      <c r="U1006" s="41"/>
      <c r="V1006" s="41"/>
      <c r="W1006" s="41"/>
      <c r="X1006" s="41"/>
      <c r="Y1006" s="41"/>
      <c r="Z1006" s="41"/>
      <c r="AA1006" s="41"/>
      <c r="AB1006" s="41"/>
      <c r="AC1006" s="41"/>
      <c r="AD1006" s="41"/>
      <c r="AE1006" s="41"/>
      <c r="AR1006" s="265" t="s">
        <v>528</v>
      </c>
      <c r="AT1006" s="265" t="s">
        <v>214</v>
      </c>
      <c r="AU1006" s="265" t="s">
        <v>89</v>
      </c>
      <c r="AY1006" s="18" t="s">
        <v>211</v>
      </c>
      <c r="BE1006" s="155">
        <f>IF(N1006="základní",J1006,0)</f>
        <v>0</v>
      </c>
      <c r="BF1006" s="155">
        <f>IF(N1006="snížená",J1006,0)</f>
        <v>0</v>
      </c>
      <c r="BG1006" s="155">
        <f>IF(N1006="zákl. přenesená",J1006,0)</f>
        <v>0</v>
      </c>
      <c r="BH1006" s="155">
        <f>IF(N1006="sníž. přenesená",J1006,0)</f>
        <v>0</v>
      </c>
      <c r="BI1006" s="155">
        <f>IF(N1006="nulová",J1006,0)</f>
        <v>0</v>
      </c>
      <c r="BJ1006" s="18" t="s">
        <v>87</v>
      </c>
      <c r="BK1006" s="155">
        <f>ROUND(I1006*H1006,2)</f>
        <v>0</v>
      </c>
      <c r="BL1006" s="18" t="s">
        <v>528</v>
      </c>
      <c r="BM1006" s="265" t="s">
        <v>1693</v>
      </c>
    </row>
    <row r="1007" spans="1:51" s="14" customFormat="1" ht="12">
      <c r="A1007" s="14"/>
      <c r="B1007" s="277"/>
      <c r="C1007" s="278"/>
      <c r="D1007" s="268" t="s">
        <v>236</v>
      </c>
      <c r="E1007" s="279" t="s">
        <v>1</v>
      </c>
      <c r="F1007" s="280" t="s">
        <v>1694</v>
      </c>
      <c r="G1007" s="278"/>
      <c r="H1007" s="281">
        <v>10</v>
      </c>
      <c r="I1007" s="282"/>
      <c r="J1007" s="278"/>
      <c r="K1007" s="278"/>
      <c r="L1007" s="283"/>
      <c r="M1007" s="284"/>
      <c r="N1007" s="285"/>
      <c r="O1007" s="285"/>
      <c r="P1007" s="285"/>
      <c r="Q1007" s="285"/>
      <c r="R1007" s="285"/>
      <c r="S1007" s="285"/>
      <c r="T1007" s="286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87" t="s">
        <v>236</v>
      </c>
      <c r="AU1007" s="287" t="s">
        <v>89</v>
      </c>
      <c r="AV1007" s="14" t="s">
        <v>89</v>
      </c>
      <c r="AW1007" s="14" t="s">
        <v>34</v>
      </c>
      <c r="AX1007" s="14" t="s">
        <v>87</v>
      </c>
      <c r="AY1007" s="287" t="s">
        <v>211</v>
      </c>
    </row>
    <row r="1008" spans="1:65" s="2" customFormat="1" ht="24.15" customHeight="1">
      <c r="A1008" s="41"/>
      <c r="B1008" s="42"/>
      <c r="C1008" s="253" t="s">
        <v>1695</v>
      </c>
      <c r="D1008" s="253" t="s">
        <v>214</v>
      </c>
      <c r="E1008" s="254" t="s">
        <v>1696</v>
      </c>
      <c r="F1008" s="255" t="s">
        <v>1697</v>
      </c>
      <c r="G1008" s="256" t="s">
        <v>307</v>
      </c>
      <c r="H1008" s="257">
        <v>23.32</v>
      </c>
      <c r="I1008" s="258"/>
      <c r="J1008" s="259">
        <f>ROUND(I1008*H1008,2)</f>
        <v>0</v>
      </c>
      <c r="K1008" s="260"/>
      <c r="L1008" s="44"/>
      <c r="M1008" s="261" t="s">
        <v>1</v>
      </c>
      <c r="N1008" s="262" t="s">
        <v>46</v>
      </c>
      <c r="O1008" s="94"/>
      <c r="P1008" s="263">
        <f>O1008*H1008</f>
        <v>0</v>
      </c>
      <c r="Q1008" s="263">
        <v>0.00623</v>
      </c>
      <c r="R1008" s="263">
        <f>Q1008*H1008</f>
        <v>0.1452836</v>
      </c>
      <c r="S1008" s="263">
        <v>0</v>
      </c>
      <c r="T1008" s="264">
        <f>S1008*H1008</f>
        <v>0</v>
      </c>
      <c r="U1008" s="41"/>
      <c r="V1008" s="41"/>
      <c r="W1008" s="41"/>
      <c r="X1008" s="41"/>
      <c r="Y1008" s="41"/>
      <c r="Z1008" s="41"/>
      <c r="AA1008" s="41"/>
      <c r="AB1008" s="41"/>
      <c r="AC1008" s="41"/>
      <c r="AD1008" s="41"/>
      <c r="AE1008" s="41"/>
      <c r="AR1008" s="265" t="s">
        <v>528</v>
      </c>
      <c r="AT1008" s="265" t="s">
        <v>214</v>
      </c>
      <c r="AU1008" s="265" t="s">
        <v>89</v>
      </c>
      <c r="AY1008" s="18" t="s">
        <v>211</v>
      </c>
      <c r="BE1008" s="155">
        <f>IF(N1008="základní",J1008,0)</f>
        <v>0</v>
      </c>
      <c r="BF1008" s="155">
        <f>IF(N1008="snížená",J1008,0)</f>
        <v>0</v>
      </c>
      <c r="BG1008" s="155">
        <f>IF(N1008="zákl. přenesená",J1008,0)</f>
        <v>0</v>
      </c>
      <c r="BH1008" s="155">
        <f>IF(N1008="sníž. přenesená",J1008,0)</f>
        <v>0</v>
      </c>
      <c r="BI1008" s="155">
        <f>IF(N1008="nulová",J1008,0)</f>
        <v>0</v>
      </c>
      <c r="BJ1008" s="18" t="s">
        <v>87</v>
      </c>
      <c r="BK1008" s="155">
        <f>ROUND(I1008*H1008,2)</f>
        <v>0</v>
      </c>
      <c r="BL1008" s="18" t="s">
        <v>528</v>
      </c>
      <c r="BM1008" s="265" t="s">
        <v>1698</v>
      </c>
    </row>
    <row r="1009" spans="1:51" s="13" customFormat="1" ht="12">
      <c r="A1009" s="13"/>
      <c r="B1009" s="266"/>
      <c r="C1009" s="267"/>
      <c r="D1009" s="268" t="s">
        <v>236</v>
      </c>
      <c r="E1009" s="269" t="s">
        <v>1</v>
      </c>
      <c r="F1009" s="270" t="s">
        <v>1699</v>
      </c>
      <c r="G1009" s="267"/>
      <c r="H1009" s="269" t="s">
        <v>1</v>
      </c>
      <c r="I1009" s="271"/>
      <c r="J1009" s="267"/>
      <c r="K1009" s="267"/>
      <c r="L1009" s="272"/>
      <c r="M1009" s="273"/>
      <c r="N1009" s="274"/>
      <c r="O1009" s="274"/>
      <c r="P1009" s="274"/>
      <c r="Q1009" s="274"/>
      <c r="R1009" s="274"/>
      <c r="S1009" s="274"/>
      <c r="T1009" s="275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76" t="s">
        <v>236</v>
      </c>
      <c r="AU1009" s="276" t="s">
        <v>89</v>
      </c>
      <c r="AV1009" s="13" t="s">
        <v>87</v>
      </c>
      <c r="AW1009" s="13" t="s">
        <v>34</v>
      </c>
      <c r="AX1009" s="13" t="s">
        <v>81</v>
      </c>
      <c r="AY1009" s="276" t="s">
        <v>211</v>
      </c>
    </row>
    <row r="1010" spans="1:51" s="14" customFormat="1" ht="12">
      <c r="A1010" s="14"/>
      <c r="B1010" s="277"/>
      <c r="C1010" s="278"/>
      <c r="D1010" s="268" t="s">
        <v>236</v>
      </c>
      <c r="E1010" s="279" t="s">
        <v>1</v>
      </c>
      <c r="F1010" s="280" t="s">
        <v>1700</v>
      </c>
      <c r="G1010" s="278"/>
      <c r="H1010" s="281">
        <v>23.32</v>
      </c>
      <c r="I1010" s="282"/>
      <c r="J1010" s="278"/>
      <c r="K1010" s="278"/>
      <c r="L1010" s="283"/>
      <c r="M1010" s="284"/>
      <c r="N1010" s="285"/>
      <c r="O1010" s="285"/>
      <c r="P1010" s="285"/>
      <c r="Q1010" s="285"/>
      <c r="R1010" s="285"/>
      <c r="S1010" s="285"/>
      <c r="T1010" s="286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87" t="s">
        <v>236</v>
      </c>
      <c r="AU1010" s="287" t="s">
        <v>89</v>
      </c>
      <c r="AV1010" s="14" t="s">
        <v>89</v>
      </c>
      <c r="AW1010" s="14" t="s">
        <v>34</v>
      </c>
      <c r="AX1010" s="14" t="s">
        <v>87</v>
      </c>
      <c r="AY1010" s="287" t="s">
        <v>211</v>
      </c>
    </row>
    <row r="1011" spans="1:65" s="2" customFormat="1" ht="16.5" customHeight="1">
      <c r="A1011" s="41"/>
      <c r="B1011" s="42"/>
      <c r="C1011" s="253" t="s">
        <v>1701</v>
      </c>
      <c r="D1011" s="253" t="s">
        <v>214</v>
      </c>
      <c r="E1011" s="254" t="s">
        <v>1702</v>
      </c>
      <c r="F1011" s="255" t="s">
        <v>1703</v>
      </c>
      <c r="G1011" s="256" t="s">
        <v>702</v>
      </c>
      <c r="H1011" s="257">
        <v>3</v>
      </c>
      <c r="I1011" s="258"/>
      <c r="J1011" s="259">
        <f>ROUND(I1011*H1011,2)</f>
        <v>0</v>
      </c>
      <c r="K1011" s="260"/>
      <c r="L1011" s="44"/>
      <c r="M1011" s="261" t="s">
        <v>1</v>
      </c>
      <c r="N1011" s="262" t="s">
        <v>46</v>
      </c>
      <c r="O1011" s="94"/>
      <c r="P1011" s="263">
        <f>O1011*H1011</f>
        <v>0</v>
      </c>
      <c r="Q1011" s="263">
        <v>1E-05</v>
      </c>
      <c r="R1011" s="263">
        <f>Q1011*H1011</f>
        <v>3.0000000000000004E-05</v>
      </c>
      <c r="S1011" s="263">
        <v>0</v>
      </c>
      <c r="T1011" s="264">
        <f>S1011*H1011</f>
        <v>0</v>
      </c>
      <c r="U1011" s="41"/>
      <c r="V1011" s="41"/>
      <c r="W1011" s="41"/>
      <c r="X1011" s="41"/>
      <c r="Y1011" s="41"/>
      <c r="Z1011" s="41"/>
      <c r="AA1011" s="41"/>
      <c r="AB1011" s="41"/>
      <c r="AC1011" s="41"/>
      <c r="AD1011" s="41"/>
      <c r="AE1011" s="41"/>
      <c r="AR1011" s="265" t="s">
        <v>528</v>
      </c>
      <c r="AT1011" s="265" t="s">
        <v>214</v>
      </c>
      <c r="AU1011" s="265" t="s">
        <v>89</v>
      </c>
      <c r="AY1011" s="18" t="s">
        <v>211</v>
      </c>
      <c r="BE1011" s="155">
        <f>IF(N1011="základní",J1011,0)</f>
        <v>0</v>
      </c>
      <c r="BF1011" s="155">
        <f>IF(N1011="snížená",J1011,0)</f>
        <v>0</v>
      </c>
      <c r="BG1011" s="155">
        <f>IF(N1011="zákl. přenesená",J1011,0)</f>
        <v>0</v>
      </c>
      <c r="BH1011" s="155">
        <f>IF(N1011="sníž. přenesená",J1011,0)</f>
        <v>0</v>
      </c>
      <c r="BI1011" s="155">
        <f>IF(N1011="nulová",J1011,0)</f>
        <v>0</v>
      </c>
      <c r="BJ1011" s="18" t="s">
        <v>87</v>
      </c>
      <c r="BK1011" s="155">
        <f>ROUND(I1011*H1011,2)</f>
        <v>0</v>
      </c>
      <c r="BL1011" s="18" t="s">
        <v>528</v>
      </c>
      <c r="BM1011" s="265" t="s">
        <v>1704</v>
      </c>
    </row>
    <row r="1012" spans="1:51" s="14" customFormat="1" ht="12">
      <c r="A1012" s="14"/>
      <c r="B1012" s="277"/>
      <c r="C1012" s="278"/>
      <c r="D1012" s="268" t="s">
        <v>236</v>
      </c>
      <c r="E1012" s="279" t="s">
        <v>1</v>
      </c>
      <c r="F1012" s="280" t="s">
        <v>96</v>
      </c>
      <c r="G1012" s="278"/>
      <c r="H1012" s="281">
        <v>3</v>
      </c>
      <c r="I1012" s="282"/>
      <c r="J1012" s="278"/>
      <c r="K1012" s="278"/>
      <c r="L1012" s="283"/>
      <c r="M1012" s="284"/>
      <c r="N1012" s="285"/>
      <c r="O1012" s="285"/>
      <c r="P1012" s="285"/>
      <c r="Q1012" s="285"/>
      <c r="R1012" s="285"/>
      <c r="S1012" s="285"/>
      <c r="T1012" s="286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T1012" s="287" t="s">
        <v>236</v>
      </c>
      <c r="AU1012" s="287" t="s">
        <v>89</v>
      </c>
      <c r="AV1012" s="14" t="s">
        <v>89</v>
      </c>
      <c r="AW1012" s="14" t="s">
        <v>34</v>
      </c>
      <c r="AX1012" s="14" t="s">
        <v>87</v>
      </c>
      <c r="AY1012" s="287" t="s">
        <v>211</v>
      </c>
    </row>
    <row r="1013" spans="1:65" s="2" customFormat="1" ht="24.15" customHeight="1">
      <c r="A1013" s="41"/>
      <c r="B1013" s="42"/>
      <c r="C1013" s="317" t="s">
        <v>1705</v>
      </c>
      <c r="D1013" s="317" t="s">
        <v>589</v>
      </c>
      <c r="E1013" s="318" t="s">
        <v>1706</v>
      </c>
      <c r="F1013" s="319" t="s">
        <v>1707</v>
      </c>
      <c r="G1013" s="320" t="s">
        <v>702</v>
      </c>
      <c r="H1013" s="321">
        <v>3</v>
      </c>
      <c r="I1013" s="322"/>
      <c r="J1013" s="323">
        <f>ROUND(I1013*H1013,2)</f>
        <v>0</v>
      </c>
      <c r="K1013" s="324"/>
      <c r="L1013" s="325"/>
      <c r="M1013" s="326" t="s">
        <v>1</v>
      </c>
      <c r="N1013" s="327" t="s">
        <v>46</v>
      </c>
      <c r="O1013" s="94"/>
      <c r="P1013" s="263">
        <f>O1013*H1013</f>
        <v>0</v>
      </c>
      <c r="Q1013" s="263">
        <v>0.0025</v>
      </c>
      <c r="R1013" s="263">
        <f>Q1013*H1013</f>
        <v>0.0075</v>
      </c>
      <c r="S1013" s="263">
        <v>0</v>
      </c>
      <c r="T1013" s="264">
        <f>S1013*H1013</f>
        <v>0</v>
      </c>
      <c r="U1013" s="41"/>
      <c r="V1013" s="41"/>
      <c r="W1013" s="41"/>
      <c r="X1013" s="41"/>
      <c r="Y1013" s="41"/>
      <c r="Z1013" s="41"/>
      <c r="AA1013" s="41"/>
      <c r="AB1013" s="41"/>
      <c r="AC1013" s="41"/>
      <c r="AD1013" s="41"/>
      <c r="AE1013" s="41"/>
      <c r="AR1013" s="265" t="s">
        <v>634</v>
      </c>
      <c r="AT1013" s="265" t="s">
        <v>589</v>
      </c>
      <c r="AU1013" s="265" t="s">
        <v>89</v>
      </c>
      <c r="AY1013" s="18" t="s">
        <v>211</v>
      </c>
      <c r="BE1013" s="155">
        <f>IF(N1013="základní",J1013,0)</f>
        <v>0</v>
      </c>
      <c r="BF1013" s="155">
        <f>IF(N1013="snížená",J1013,0)</f>
        <v>0</v>
      </c>
      <c r="BG1013" s="155">
        <f>IF(N1013="zákl. přenesená",J1013,0)</f>
        <v>0</v>
      </c>
      <c r="BH1013" s="155">
        <f>IF(N1013="sníž. přenesená",J1013,0)</f>
        <v>0</v>
      </c>
      <c r="BI1013" s="155">
        <f>IF(N1013="nulová",J1013,0)</f>
        <v>0</v>
      </c>
      <c r="BJ1013" s="18" t="s">
        <v>87</v>
      </c>
      <c r="BK1013" s="155">
        <f>ROUND(I1013*H1013,2)</f>
        <v>0</v>
      </c>
      <c r="BL1013" s="18" t="s">
        <v>528</v>
      </c>
      <c r="BM1013" s="265" t="s">
        <v>1708</v>
      </c>
    </row>
    <row r="1014" spans="1:65" s="2" customFormat="1" ht="24.15" customHeight="1">
      <c r="A1014" s="41"/>
      <c r="B1014" s="42"/>
      <c r="C1014" s="253" t="s">
        <v>579</v>
      </c>
      <c r="D1014" s="253" t="s">
        <v>214</v>
      </c>
      <c r="E1014" s="254" t="s">
        <v>1709</v>
      </c>
      <c r="F1014" s="255" t="s">
        <v>1710</v>
      </c>
      <c r="G1014" s="256" t="s">
        <v>702</v>
      </c>
      <c r="H1014" s="257">
        <v>24</v>
      </c>
      <c r="I1014" s="258"/>
      <c r="J1014" s="259">
        <f>ROUND(I1014*H1014,2)</f>
        <v>0</v>
      </c>
      <c r="K1014" s="260"/>
      <c r="L1014" s="44"/>
      <c r="M1014" s="261" t="s">
        <v>1</v>
      </c>
      <c r="N1014" s="262" t="s">
        <v>46</v>
      </c>
      <c r="O1014" s="94"/>
      <c r="P1014" s="263">
        <f>O1014*H1014</f>
        <v>0</v>
      </c>
      <c r="Q1014" s="263">
        <v>0.00022</v>
      </c>
      <c r="R1014" s="263">
        <f>Q1014*H1014</f>
        <v>0.00528</v>
      </c>
      <c r="S1014" s="263">
        <v>0</v>
      </c>
      <c r="T1014" s="264">
        <f>S1014*H1014</f>
        <v>0</v>
      </c>
      <c r="U1014" s="41"/>
      <c r="V1014" s="41"/>
      <c r="W1014" s="41"/>
      <c r="X1014" s="41"/>
      <c r="Y1014" s="41"/>
      <c r="Z1014" s="41"/>
      <c r="AA1014" s="41"/>
      <c r="AB1014" s="41"/>
      <c r="AC1014" s="41"/>
      <c r="AD1014" s="41"/>
      <c r="AE1014" s="41"/>
      <c r="AR1014" s="265" t="s">
        <v>528</v>
      </c>
      <c r="AT1014" s="265" t="s">
        <v>214</v>
      </c>
      <c r="AU1014" s="265" t="s">
        <v>89</v>
      </c>
      <c r="AY1014" s="18" t="s">
        <v>211</v>
      </c>
      <c r="BE1014" s="155">
        <f>IF(N1014="základní",J1014,0)</f>
        <v>0</v>
      </c>
      <c r="BF1014" s="155">
        <f>IF(N1014="snížená",J1014,0)</f>
        <v>0</v>
      </c>
      <c r="BG1014" s="155">
        <f>IF(N1014="zákl. přenesená",J1014,0)</f>
        <v>0</v>
      </c>
      <c r="BH1014" s="155">
        <f>IF(N1014="sníž. přenesená",J1014,0)</f>
        <v>0</v>
      </c>
      <c r="BI1014" s="155">
        <f>IF(N1014="nulová",J1014,0)</f>
        <v>0</v>
      </c>
      <c r="BJ1014" s="18" t="s">
        <v>87</v>
      </c>
      <c r="BK1014" s="155">
        <f>ROUND(I1014*H1014,2)</f>
        <v>0</v>
      </c>
      <c r="BL1014" s="18" t="s">
        <v>528</v>
      </c>
      <c r="BM1014" s="265" t="s">
        <v>1711</v>
      </c>
    </row>
    <row r="1015" spans="1:51" s="14" customFormat="1" ht="12">
      <c r="A1015" s="14"/>
      <c r="B1015" s="277"/>
      <c r="C1015" s="278"/>
      <c r="D1015" s="268" t="s">
        <v>236</v>
      </c>
      <c r="E1015" s="279" t="s">
        <v>1</v>
      </c>
      <c r="F1015" s="280" t="s">
        <v>581</v>
      </c>
      <c r="G1015" s="278"/>
      <c r="H1015" s="281">
        <v>24</v>
      </c>
      <c r="I1015" s="282"/>
      <c r="J1015" s="278"/>
      <c r="K1015" s="278"/>
      <c r="L1015" s="283"/>
      <c r="M1015" s="284"/>
      <c r="N1015" s="285"/>
      <c r="O1015" s="285"/>
      <c r="P1015" s="285"/>
      <c r="Q1015" s="285"/>
      <c r="R1015" s="285"/>
      <c r="S1015" s="285"/>
      <c r="T1015" s="286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87" t="s">
        <v>236</v>
      </c>
      <c r="AU1015" s="287" t="s">
        <v>89</v>
      </c>
      <c r="AV1015" s="14" t="s">
        <v>89</v>
      </c>
      <c r="AW1015" s="14" t="s">
        <v>34</v>
      </c>
      <c r="AX1015" s="14" t="s">
        <v>87</v>
      </c>
      <c r="AY1015" s="287" t="s">
        <v>211</v>
      </c>
    </row>
    <row r="1016" spans="1:65" s="2" customFormat="1" ht="21.75" customHeight="1">
      <c r="A1016" s="41"/>
      <c r="B1016" s="42"/>
      <c r="C1016" s="317" t="s">
        <v>1712</v>
      </c>
      <c r="D1016" s="317" t="s">
        <v>589</v>
      </c>
      <c r="E1016" s="318" t="s">
        <v>1713</v>
      </c>
      <c r="F1016" s="319" t="s">
        <v>1714</v>
      </c>
      <c r="G1016" s="320" t="s">
        <v>702</v>
      </c>
      <c r="H1016" s="321">
        <v>16</v>
      </c>
      <c r="I1016" s="322"/>
      <c r="J1016" s="323">
        <f>ROUND(I1016*H1016,2)</f>
        <v>0</v>
      </c>
      <c r="K1016" s="324"/>
      <c r="L1016" s="325"/>
      <c r="M1016" s="326" t="s">
        <v>1</v>
      </c>
      <c r="N1016" s="327" t="s">
        <v>46</v>
      </c>
      <c r="O1016" s="94"/>
      <c r="P1016" s="263">
        <f>O1016*H1016</f>
        <v>0</v>
      </c>
      <c r="Q1016" s="263">
        <v>0.02347</v>
      </c>
      <c r="R1016" s="263">
        <f>Q1016*H1016</f>
        <v>0.37552</v>
      </c>
      <c r="S1016" s="263">
        <v>0</v>
      </c>
      <c r="T1016" s="264">
        <f>S1016*H1016</f>
        <v>0</v>
      </c>
      <c r="U1016" s="41"/>
      <c r="V1016" s="41"/>
      <c r="W1016" s="41"/>
      <c r="X1016" s="41"/>
      <c r="Y1016" s="41"/>
      <c r="Z1016" s="41"/>
      <c r="AA1016" s="41"/>
      <c r="AB1016" s="41"/>
      <c r="AC1016" s="41"/>
      <c r="AD1016" s="41"/>
      <c r="AE1016" s="41"/>
      <c r="AR1016" s="265" t="s">
        <v>634</v>
      </c>
      <c r="AT1016" s="265" t="s">
        <v>589</v>
      </c>
      <c r="AU1016" s="265" t="s">
        <v>89</v>
      </c>
      <c r="AY1016" s="18" t="s">
        <v>211</v>
      </c>
      <c r="BE1016" s="155">
        <f>IF(N1016="základní",J1016,0)</f>
        <v>0</v>
      </c>
      <c r="BF1016" s="155">
        <f>IF(N1016="snížená",J1016,0)</f>
        <v>0</v>
      </c>
      <c r="BG1016" s="155">
        <f>IF(N1016="zákl. přenesená",J1016,0)</f>
        <v>0</v>
      </c>
      <c r="BH1016" s="155">
        <f>IF(N1016="sníž. přenesená",J1016,0)</f>
        <v>0</v>
      </c>
      <c r="BI1016" s="155">
        <f>IF(N1016="nulová",J1016,0)</f>
        <v>0</v>
      </c>
      <c r="BJ1016" s="18" t="s">
        <v>87</v>
      </c>
      <c r="BK1016" s="155">
        <f>ROUND(I1016*H1016,2)</f>
        <v>0</v>
      </c>
      <c r="BL1016" s="18" t="s">
        <v>528</v>
      </c>
      <c r="BM1016" s="265" t="s">
        <v>1715</v>
      </c>
    </row>
    <row r="1017" spans="1:51" s="14" customFormat="1" ht="12">
      <c r="A1017" s="14"/>
      <c r="B1017" s="277"/>
      <c r="C1017" s="278"/>
      <c r="D1017" s="268" t="s">
        <v>236</v>
      </c>
      <c r="E1017" s="279" t="s">
        <v>1</v>
      </c>
      <c r="F1017" s="280" t="s">
        <v>528</v>
      </c>
      <c r="G1017" s="278"/>
      <c r="H1017" s="281">
        <v>16</v>
      </c>
      <c r="I1017" s="282"/>
      <c r="J1017" s="278"/>
      <c r="K1017" s="278"/>
      <c r="L1017" s="283"/>
      <c r="M1017" s="284"/>
      <c r="N1017" s="285"/>
      <c r="O1017" s="285"/>
      <c r="P1017" s="285"/>
      <c r="Q1017" s="285"/>
      <c r="R1017" s="285"/>
      <c r="S1017" s="285"/>
      <c r="T1017" s="286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87" t="s">
        <v>236</v>
      </c>
      <c r="AU1017" s="287" t="s">
        <v>89</v>
      </c>
      <c r="AV1017" s="14" t="s">
        <v>89</v>
      </c>
      <c r="AW1017" s="14" t="s">
        <v>34</v>
      </c>
      <c r="AX1017" s="14" t="s">
        <v>87</v>
      </c>
      <c r="AY1017" s="287" t="s">
        <v>211</v>
      </c>
    </row>
    <row r="1018" spans="1:65" s="2" customFormat="1" ht="33" customHeight="1">
      <c r="A1018" s="41"/>
      <c r="B1018" s="42"/>
      <c r="C1018" s="317" t="s">
        <v>1716</v>
      </c>
      <c r="D1018" s="317" t="s">
        <v>589</v>
      </c>
      <c r="E1018" s="318" t="s">
        <v>1717</v>
      </c>
      <c r="F1018" s="319" t="s">
        <v>1718</v>
      </c>
      <c r="G1018" s="320" t="s">
        <v>702</v>
      </c>
      <c r="H1018" s="321">
        <v>6</v>
      </c>
      <c r="I1018" s="322"/>
      <c r="J1018" s="323">
        <f>ROUND(I1018*H1018,2)</f>
        <v>0</v>
      </c>
      <c r="K1018" s="324"/>
      <c r="L1018" s="325"/>
      <c r="M1018" s="326" t="s">
        <v>1</v>
      </c>
      <c r="N1018" s="327" t="s">
        <v>46</v>
      </c>
      <c r="O1018" s="94"/>
      <c r="P1018" s="263">
        <f>O1018*H1018</f>
        <v>0</v>
      </c>
      <c r="Q1018" s="263">
        <v>0.01489</v>
      </c>
      <c r="R1018" s="263">
        <f>Q1018*H1018</f>
        <v>0.08934</v>
      </c>
      <c r="S1018" s="263">
        <v>0</v>
      </c>
      <c r="T1018" s="264">
        <f>S1018*H1018</f>
        <v>0</v>
      </c>
      <c r="U1018" s="41"/>
      <c r="V1018" s="41"/>
      <c r="W1018" s="41"/>
      <c r="X1018" s="41"/>
      <c r="Y1018" s="41"/>
      <c r="Z1018" s="41"/>
      <c r="AA1018" s="41"/>
      <c r="AB1018" s="41"/>
      <c r="AC1018" s="41"/>
      <c r="AD1018" s="41"/>
      <c r="AE1018" s="41"/>
      <c r="AR1018" s="265" t="s">
        <v>634</v>
      </c>
      <c r="AT1018" s="265" t="s">
        <v>589</v>
      </c>
      <c r="AU1018" s="265" t="s">
        <v>89</v>
      </c>
      <c r="AY1018" s="18" t="s">
        <v>211</v>
      </c>
      <c r="BE1018" s="155">
        <f>IF(N1018="základní",J1018,0)</f>
        <v>0</v>
      </c>
      <c r="BF1018" s="155">
        <f>IF(N1018="snížená",J1018,0)</f>
        <v>0</v>
      </c>
      <c r="BG1018" s="155">
        <f>IF(N1018="zákl. přenesená",J1018,0)</f>
        <v>0</v>
      </c>
      <c r="BH1018" s="155">
        <f>IF(N1018="sníž. přenesená",J1018,0)</f>
        <v>0</v>
      </c>
      <c r="BI1018" s="155">
        <f>IF(N1018="nulová",J1018,0)</f>
        <v>0</v>
      </c>
      <c r="BJ1018" s="18" t="s">
        <v>87</v>
      </c>
      <c r="BK1018" s="155">
        <f>ROUND(I1018*H1018,2)</f>
        <v>0</v>
      </c>
      <c r="BL1018" s="18" t="s">
        <v>528</v>
      </c>
      <c r="BM1018" s="265" t="s">
        <v>1719</v>
      </c>
    </row>
    <row r="1019" spans="1:65" s="2" customFormat="1" ht="33" customHeight="1">
      <c r="A1019" s="41"/>
      <c r="B1019" s="42"/>
      <c r="C1019" s="317" t="s">
        <v>1720</v>
      </c>
      <c r="D1019" s="317" t="s">
        <v>589</v>
      </c>
      <c r="E1019" s="318" t="s">
        <v>1721</v>
      </c>
      <c r="F1019" s="319" t="s">
        <v>1722</v>
      </c>
      <c r="G1019" s="320" t="s">
        <v>702</v>
      </c>
      <c r="H1019" s="321">
        <v>1</v>
      </c>
      <c r="I1019" s="322"/>
      <c r="J1019" s="323">
        <f>ROUND(I1019*H1019,2)</f>
        <v>0</v>
      </c>
      <c r="K1019" s="324"/>
      <c r="L1019" s="325"/>
      <c r="M1019" s="326" t="s">
        <v>1</v>
      </c>
      <c r="N1019" s="327" t="s">
        <v>46</v>
      </c>
      <c r="O1019" s="94"/>
      <c r="P1019" s="263">
        <f>O1019*H1019</f>
        <v>0</v>
      </c>
      <c r="Q1019" s="263">
        <v>0.01553</v>
      </c>
      <c r="R1019" s="263">
        <f>Q1019*H1019</f>
        <v>0.01553</v>
      </c>
      <c r="S1019" s="263">
        <v>0</v>
      </c>
      <c r="T1019" s="264">
        <f>S1019*H1019</f>
        <v>0</v>
      </c>
      <c r="U1019" s="41"/>
      <c r="V1019" s="41"/>
      <c r="W1019" s="41"/>
      <c r="X1019" s="41"/>
      <c r="Y1019" s="41"/>
      <c r="Z1019" s="41"/>
      <c r="AA1019" s="41"/>
      <c r="AB1019" s="41"/>
      <c r="AC1019" s="41"/>
      <c r="AD1019" s="41"/>
      <c r="AE1019" s="41"/>
      <c r="AR1019" s="265" t="s">
        <v>634</v>
      </c>
      <c r="AT1019" s="265" t="s">
        <v>589</v>
      </c>
      <c r="AU1019" s="265" t="s">
        <v>89</v>
      </c>
      <c r="AY1019" s="18" t="s">
        <v>211</v>
      </c>
      <c r="BE1019" s="155">
        <f>IF(N1019="základní",J1019,0)</f>
        <v>0</v>
      </c>
      <c r="BF1019" s="155">
        <f>IF(N1019="snížená",J1019,0)</f>
        <v>0</v>
      </c>
      <c r="BG1019" s="155">
        <f>IF(N1019="zákl. přenesená",J1019,0)</f>
        <v>0</v>
      </c>
      <c r="BH1019" s="155">
        <f>IF(N1019="sníž. přenesená",J1019,0)</f>
        <v>0</v>
      </c>
      <c r="BI1019" s="155">
        <f>IF(N1019="nulová",J1019,0)</f>
        <v>0</v>
      </c>
      <c r="BJ1019" s="18" t="s">
        <v>87</v>
      </c>
      <c r="BK1019" s="155">
        <f>ROUND(I1019*H1019,2)</f>
        <v>0</v>
      </c>
      <c r="BL1019" s="18" t="s">
        <v>528</v>
      </c>
      <c r="BM1019" s="265" t="s">
        <v>1723</v>
      </c>
    </row>
    <row r="1020" spans="1:51" s="13" customFormat="1" ht="12">
      <c r="A1020" s="13"/>
      <c r="B1020" s="266"/>
      <c r="C1020" s="267"/>
      <c r="D1020" s="268" t="s">
        <v>236</v>
      </c>
      <c r="E1020" s="269" t="s">
        <v>1</v>
      </c>
      <c r="F1020" s="270" t="s">
        <v>1724</v>
      </c>
      <c r="G1020" s="267"/>
      <c r="H1020" s="269" t="s">
        <v>1</v>
      </c>
      <c r="I1020" s="271"/>
      <c r="J1020" s="267"/>
      <c r="K1020" s="267"/>
      <c r="L1020" s="272"/>
      <c r="M1020" s="273"/>
      <c r="N1020" s="274"/>
      <c r="O1020" s="274"/>
      <c r="P1020" s="274"/>
      <c r="Q1020" s="274"/>
      <c r="R1020" s="274"/>
      <c r="S1020" s="274"/>
      <c r="T1020" s="275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76" t="s">
        <v>236</v>
      </c>
      <c r="AU1020" s="276" t="s">
        <v>89</v>
      </c>
      <c r="AV1020" s="13" t="s">
        <v>87</v>
      </c>
      <c r="AW1020" s="13" t="s">
        <v>34</v>
      </c>
      <c r="AX1020" s="13" t="s">
        <v>81</v>
      </c>
      <c r="AY1020" s="276" t="s">
        <v>211</v>
      </c>
    </row>
    <row r="1021" spans="1:51" s="14" customFormat="1" ht="12">
      <c r="A1021" s="14"/>
      <c r="B1021" s="277"/>
      <c r="C1021" s="278"/>
      <c r="D1021" s="268" t="s">
        <v>236</v>
      </c>
      <c r="E1021" s="279" t="s">
        <v>1</v>
      </c>
      <c r="F1021" s="280" t="s">
        <v>87</v>
      </c>
      <c r="G1021" s="278"/>
      <c r="H1021" s="281">
        <v>1</v>
      </c>
      <c r="I1021" s="282"/>
      <c r="J1021" s="278"/>
      <c r="K1021" s="278"/>
      <c r="L1021" s="283"/>
      <c r="M1021" s="284"/>
      <c r="N1021" s="285"/>
      <c r="O1021" s="285"/>
      <c r="P1021" s="285"/>
      <c r="Q1021" s="285"/>
      <c r="R1021" s="285"/>
      <c r="S1021" s="285"/>
      <c r="T1021" s="286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87" t="s">
        <v>236</v>
      </c>
      <c r="AU1021" s="287" t="s">
        <v>89</v>
      </c>
      <c r="AV1021" s="14" t="s">
        <v>89</v>
      </c>
      <c r="AW1021" s="14" t="s">
        <v>34</v>
      </c>
      <c r="AX1021" s="14" t="s">
        <v>87</v>
      </c>
      <c r="AY1021" s="287" t="s">
        <v>211</v>
      </c>
    </row>
    <row r="1022" spans="1:65" s="2" customFormat="1" ht="37.8" customHeight="1">
      <c r="A1022" s="41"/>
      <c r="B1022" s="42"/>
      <c r="C1022" s="317" t="s">
        <v>1725</v>
      </c>
      <c r="D1022" s="317" t="s">
        <v>589</v>
      </c>
      <c r="E1022" s="318" t="s">
        <v>1726</v>
      </c>
      <c r="F1022" s="319" t="s">
        <v>1727</v>
      </c>
      <c r="G1022" s="320" t="s">
        <v>702</v>
      </c>
      <c r="H1022" s="321">
        <v>1</v>
      </c>
      <c r="I1022" s="322"/>
      <c r="J1022" s="323">
        <f>ROUND(I1022*H1022,2)</f>
        <v>0</v>
      </c>
      <c r="K1022" s="324"/>
      <c r="L1022" s="325"/>
      <c r="M1022" s="326" t="s">
        <v>1</v>
      </c>
      <c r="N1022" s="327" t="s">
        <v>46</v>
      </c>
      <c r="O1022" s="94"/>
      <c r="P1022" s="263">
        <f>O1022*H1022</f>
        <v>0</v>
      </c>
      <c r="Q1022" s="263">
        <v>0.01834</v>
      </c>
      <c r="R1022" s="263">
        <f>Q1022*H1022</f>
        <v>0.01834</v>
      </c>
      <c r="S1022" s="263">
        <v>0</v>
      </c>
      <c r="T1022" s="264">
        <f>S1022*H1022</f>
        <v>0</v>
      </c>
      <c r="U1022" s="41"/>
      <c r="V1022" s="41"/>
      <c r="W1022" s="41"/>
      <c r="X1022" s="41"/>
      <c r="Y1022" s="41"/>
      <c r="Z1022" s="41"/>
      <c r="AA1022" s="41"/>
      <c r="AB1022" s="41"/>
      <c r="AC1022" s="41"/>
      <c r="AD1022" s="41"/>
      <c r="AE1022" s="41"/>
      <c r="AR1022" s="265" t="s">
        <v>634</v>
      </c>
      <c r="AT1022" s="265" t="s">
        <v>589</v>
      </c>
      <c r="AU1022" s="265" t="s">
        <v>89</v>
      </c>
      <c r="AY1022" s="18" t="s">
        <v>211</v>
      </c>
      <c r="BE1022" s="155">
        <f>IF(N1022="základní",J1022,0)</f>
        <v>0</v>
      </c>
      <c r="BF1022" s="155">
        <f>IF(N1022="snížená",J1022,0)</f>
        <v>0</v>
      </c>
      <c r="BG1022" s="155">
        <f>IF(N1022="zákl. přenesená",J1022,0)</f>
        <v>0</v>
      </c>
      <c r="BH1022" s="155">
        <f>IF(N1022="sníž. přenesená",J1022,0)</f>
        <v>0</v>
      </c>
      <c r="BI1022" s="155">
        <f>IF(N1022="nulová",J1022,0)</f>
        <v>0</v>
      </c>
      <c r="BJ1022" s="18" t="s">
        <v>87</v>
      </c>
      <c r="BK1022" s="155">
        <f>ROUND(I1022*H1022,2)</f>
        <v>0</v>
      </c>
      <c r="BL1022" s="18" t="s">
        <v>528</v>
      </c>
      <c r="BM1022" s="265" t="s">
        <v>1728</v>
      </c>
    </row>
    <row r="1023" spans="1:65" s="2" customFormat="1" ht="24.15" customHeight="1">
      <c r="A1023" s="41"/>
      <c r="B1023" s="42"/>
      <c r="C1023" s="253" t="s">
        <v>1729</v>
      </c>
      <c r="D1023" s="253" t="s">
        <v>214</v>
      </c>
      <c r="E1023" s="254" t="s">
        <v>1730</v>
      </c>
      <c r="F1023" s="255" t="s">
        <v>1731</v>
      </c>
      <c r="G1023" s="256" t="s">
        <v>307</v>
      </c>
      <c r="H1023" s="257">
        <v>155.6</v>
      </c>
      <c r="I1023" s="258"/>
      <c r="J1023" s="259">
        <f>ROUND(I1023*H1023,2)</f>
        <v>0</v>
      </c>
      <c r="K1023" s="260"/>
      <c r="L1023" s="44"/>
      <c r="M1023" s="261" t="s">
        <v>1</v>
      </c>
      <c r="N1023" s="262" t="s">
        <v>46</v>
      </c>
      <c r="O1023" s="94"/>
      <c r="P1023" s="263">
        <f>O1023*H1023</f>
        <v>0</v>
      </c>
      <c r="Q1023" s="263">
        <v>0.00488</v>
      </c>
      <c r="R1023" s="263">
        <f>Q1023*H1023</f>
        <v>0.7593279999999999</v>
      </c>
      <c r="S1023" s="263">
        <v>0</v>
      </c>
      <c r="T1023" s="264">
        <f>S1023*H1023</f>
        <v>0</v>
      </c>
      <c r="U1023" s="41"/>
      <c r="V1023" s="41"/>
      <c r="W1023" s="41"/>
      <c r="X1023" s="41"/>
      <c r="Y1023" s="41"/>
      <c r="Z1023" s="41"/>
      <c r="AA1023" s="41"/>
      <c r="AB1023" s="41"/>
      <c r="AC1023" s="41"/>
      <c r="AD1023" s="41"/>
      <c r="AE1023" s="41"/>
      <c r="AR1023" s="265" t="s">
        <v>528</v>
      </c>
      <c r="AT1023" s="265" t="s">
        <v>214</v>
      </c>
      <c r="AU1023" s="265" t="s">
        <v>89</v>
      </c>
      <c r="AY1023" s="18" t="s">
        <v>211</v>
      </c>
      <c r="BE1023" s="155">
        <f>IF(N1023="základní",J1023,0)</f>
        <v>0</v>
      </c>
      <c r="BF1023" s="155">
        <f>IF(N1023="snížená",J1023,0)</f>
        <v>0</v>
      </c>
      <c r="BG1023" s="155">
        <f>IF(N1023="zákl. přenesená",J1023,0)</f>
        <v>0</v>
      </c>
      <c r="BH1023" s="155">
        <f>IF(N1023="sníž. přenesená",J1023,0)</f>
        <v>0</v>
      </c>
      <c r="BI1023" s="155">
        <f>IF(N1023="nulová",J1023,0)</f>
        <v>0</v>
      </c>
      <c r="BJ1023" s="18" t="s">
        <v>87</v>
      </c>
      <c r="BK1023" s="155">
        <f>ROUND(I1023*H1023,2)</f>
        <v>0</v>
      </c>
      <c r="BL1023" s="18" t="s">
        <v>528</v>
      </c>
      <c r="BM1023" s="265" t="s">
        <v>1732</v>
      </c>
    </row>
    <row r="1024" spans="1:51" s="13" customFormat="1" ht="12">
      <c r="A1024" s="13"/>
      <c r="B1024" s="266"/>
      <c r="C1024" s="267"/>
      <c r="D1024" s="268" t="s">
        <v>236</v>
      </c>
      <c r="E1024" s="269" t="s">
        <v>1</v>
      </c>
      <c r="F1024" s="270" t="s">
        <v>1542</v>
      </c>
      <c r="G1024" s="267"/>
      <c r="H1024" s="269" t="s">
        <v>1</v>
      </c>
      <c r="I1024" s="271"/>
      <c r="J1024" s="267"/>
      <c r="K1024" s="267"/>
      <c r="L1024" s="272"/>
      <c r="M1024" s="273"/>
      <c r="N1024" s="274"/>
      <c r="O1024" s="274"/>
      <c r="P1024" s="274"/>
      <c r="Q1024" s="274"/>
      <c r="R1024" s="274"/>
      <c r="S1024" s="274"/>
      <c r="T1024" s="275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76" t="s">
        <v>236</v>
      </c>
      <c r="AU1024" s="276" t="s">
        <v>89</v>
      </c>
      <c r="AV1024" s="13" t="s">
        <v>87</v>
      </c>
      <c r="AW1024" s="13" t="s">
        <v>34</v>
      </c>
      <c r="AX1024" s="13" t="s">
        <v>81</v>
      </c>
      <c r="AY1024" s="276" t="s">
        <v>211</v>
      </c>
    </row>
    <row r="1025" spans="1:51" s="14" customFormat="1" ht="12">
      <c r="A1025" s="14"/>
      <c r="B1025" s="277"/>
      <c r="C1025" s="278"/>
      <c r="D1025" s="268" t="s">
        <v>236</v>
      </c>
      <c r="E1025" s="279" t="s">
        <v>1</v>
      </c>
      <c r="F1025" s="280" t="s">
        <v>1733</v>
      </c>
      <c r="G1025" s="278"/>
      <c r="H1025" s="281">
        <v>137</v>
      </c>
      <c r="I1025" s="282"/>
      <c r="J1025" s="278"/>
      <c r="K1025" s="278"/>
      <c r="L1025" s="283"/>
      <c r="M1025" s="284"/>
      <c r="N1025" s="285"/>
      <c r="O1025" s="285"/>
      <c r="P1025" s="285"/>
      <c r="Q1025" s="285"/>
      <c r="R1025" s="285"/>
      <c r="S1025" s="285"/>
      <c r="T1025" s="286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87" t="s">
        <v>236</v>
      </c>
      <c r="AU1025" s="287" t="s">
        <v>89</v>
      </c>
      <c r="AV1025" s="14" t="s">
        <v>89</v>
      </c>
      <c r="AW1025" s="14" t="s">
        <v>34</v>
      </c>
      <c r="AX1025" s="14" t="s">
        <v>81</v>
      </c>
      <c r="AY1025" s="287" t="s">
        <v>211</v>
      </c>
    </row>
    <row r="1026" spans="1:51" s="14" customFormat="1" ht="12">
      <c r="A1026" s="14"/>
      <c r="B1026" s="277"/>
      <c r="C1026" s="278"/>
      <c r="D1026" s="268" t="s">
        <v>236</v>
      </c>
      <c r="E1026" s="279" t="s">
        <v>1</v>
      </c>
      <c r="F1026" s="280" t="s">
        <v>1734</v>
      </c>
      <c r="G1026" s="278"/>
      <c r="H1026" s="281">
        <v>18.6</v>
      </c>
      <c r="I1026" s="282"/>
      <c r="J1026" s="278"/>
      <c r="K1026" s="278"/>
      <c r="L1026" s="283"/>
      <c r="M1026" s="284"/>
      <c r="N1026" s="285"/>
      <c r="O1026" s="285"/>
      <c r="P1026" s="285"/>
      <c r="Q1026" s="285"/>
      <c r="R1026" s="285"/>
      <c r="S1026" s="285"/>
      <c r="T1026" s="286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87" t="s">
        <v>236</v>
      </c>
      <c r="AU1026" s="287" t="s">
        <v>89</v>
      </c>
      <c r="AV1026" s="14" t="s">
        <v>89</v>
      </c>
      <c r="AW1026" s="14" t="s">
        <v>34</v>
      </c>
      <c r="AX1026" s="14" t="s">
        <v>81</v>
      </c>
      <c r="AY1026" s="287" t="s">
        <v>211</v>
      </c>
    </row>
    <row r="1027" spans="1:51" s="15" customFormat="1" ht="12">
      <c r="A1027" s="15"/>
      <c r="B1027" s="295"/>
      <c r="C1027" s="296"/>
      <c r="D1027" s="268" t="s">
        <v>236</v>
      </c>
      <c r="E1027" s="297" t="s">
        <v>1</v>
      </c>
      <c r="F1027" s="298" t="s">
        <v>438</v>
      </c>
      <c r="G1027" s="296"/>
      <c r="H1027" s="299">
        <v>155.6</v>
      </c>
      <c r="I1027" s="300"/>
      <c r="J1027" s="296"/>
      <c r="K1027" s="296"/>
      <c r="L1027" s="301"/>
      <c r="M1027" s="302"/>
      <c r="N1027" s="303"/>
      <c r="O1027" s="303"/>
      <c r="P1027" s="303"/>
      <c r="Q1027" s="303"/>
      <c r="R1027" s="303"/>
      <c r="S1027" s="303"/>
      <c r="T1027" s="304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T1027" s="305" t="s">
        <v>236</v>
      </c>
      <c r="AU1027" s="305" t="s">
        <v>89</v>
      </c>
      <c r="AV1027" s="15" t="s">
        <v>100</v>
      </c>
      <c r="AW1027" s="15" t="s">
        <v>34</v>
      </c>
      <c r="AX1027" s="15" t="s">
        <v>87</v>
      </c>
      <c r="AY1027" s="305" t="s">
        <v>211</v>
      </c>
    </row>
    <row r="1028" spans="1:65" s="2" customFormat="1" ht="24.15" customHeight="1">
      <c r="A1028" s="41"/>
      <c r="B1028" s="42"/>
      <c r="C1028" s="253" t="s">
        <v>1735</v>
      </c>
      <c r="D1028" s="253" t="s">
        <v>214</v>
      </c>
      <c r="E1028" s="254" t="s">
        <v>1736</v>
      </c>
      <c r="F1028" s="255" t="s">
        <v>1737</v>
      </c>
      <c r="G1028" s="256" t="s">
        <v>269</v>
      </c>
      <c r="H1028" s="257">
        <v>73.835</v>
      </c>
      <c r="I1028" s="258"/>
      <c r="J1028" s="259">
        <f>ROUND(I1028*H1028,2)</f>
        <v>0</v>
      </c>
      <c r="K1028" s="260"/>
      <c r="L1028" s="44"/>
      <c r="M1028" s="261" t="s">
        <v>1</v>
      </c>
      <c r="N1028" s="262" t="s">
        <v>46</v>
      </c>
      <c r="O1028" s="94"/>
      <c r="P1028" s="263">
        <f>O1028*H1028</f>
        <v>0</v>
      </c>
      <c r="Q1028" s="263">
        <v>0.00132</v>
      </c>
      <c r="R1028" s="263">
        <f>Q1028*H1028</f>
        <v>0.09746219999999998</v>
      </c>
      <c r="S1028" s="263">
        <v>0</v>
      </c>
      <c r="T1028" s="264">
        <f>S1028*H1028</f>
        <v>0</v>
      </c>
      <c r="U1028" s="41"/>
      <c r="V1028" s="41"/>
      <c r="W1028" s="41"/>
      <c r="X1028" s="41"/>
      <c r="Y1028" s="41"/>
      <c r="Z1028" s="41"/>
      <c r="AA1028" s="41"/>
      <c r="AB1028" s="41"/>
      <c r="AC1028" s="41"/>
      <c r="AD1028" s="41"/>
      <c r="AE1028" s="41"/>
      <c r="AR1028" s="265" t="s">
        <v>528</v>
      </c>
      <c r="AT1028" s="265" t="s">
        <v>214</v>
      </c>
      <c r="AU1028" s="265" t="s">
        <v>89</v>
      </c>
      <c r="AY1028" s="18" t="s">
        <v>211</v>
      </c>
      <c r="BE1028" s="155">
        <f>IF(N1028="základní",J1028,0)</f>
        <v>0</v>
      </c>
      <c r="BF1028" s="155">
        <f>IF(N1028="snížená",J1028,0)</f>
        <v>0</v>
      </c>
      <c r="BG1028" s="155">
        <f>IF(N1028="zákl. přenesená",J1028,0)</f>
        <v>0</v>
      </c>
      <c r="BH1028" s="155">
        <f>IF(N1028="sníž. přenesená",J1028,0)</f>
        <v>0</v>
      </c>
      <c r="BI1028" s="155">
        <f>IF(N1028="nulová",J1028,0)</f>
        <v>0</v>
      </c>
      <c r="BJ1028" s="18" t="s">
        <v>87</v>
      </c>
      <c r="BK1028" s="155">
        <f>ROUND(I1028*H1028,2)</f>
        <v>0</v>
      </c>
      <c r="BL1028" s="18" t="s">
        <v>528</v>
      </c>
      <c r="BM1028" s="265" t="s">
        <v>1738</v>
      </c>
    </row>
    <row r="1029" spans="1:51" s="13" customFormat="1" ht="12">
      <c r="A1029" s="13"/>
      <c r="B1029" s="266"/>
      <c r="C1029" s="267"/>
      <c r="D1029" s="268" t="s">
        <v>236</v>
      </c>
      <c r="E1029" s="269" t="s">
        <v>1</v>
      </c>
      <c r="F1029" s="270" t="s">
        <v>1739</v>
      </c>
      <c r="G1029" s="267"/>
      <c r="H1029" s="269" t="s">
        <v>1</v>
      </c>
      <c r="I1029" s="271"/>
      <c r="J1029" s="267"/>
      <c r="K1029" s="267"/>
      <c r="L1029" s="272"/>
      <c r="M1029" s="273"/>
      <c r="N1029" s="274"/>
      <c r="O1029" s="274"/>
      <c r="P1029" s="274"/>
      <c r="Q1029" s="274"/>
      <c r="R1029" s="274"/>
      <c r="S1029" s="274"/>
      <c r="T1029" s="275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76" t="s">
        <v>236</v>
      </c>
      <c r="AU1029" s="276" t="s">
        <v>89</v>
      </c>
      <c r="AV1029" s="13" t="s">
        <v>87</v>
      </c>
      <c r="AW1029" s="13" t="s">
        <v>34</v>
      </c>
      <c r="AX1029" s="13" t="s">
        <v>81</v>
      </c>
      <c r="AY1029" s="276" t="s">
        <v>211</v>
      </c>
    </row>
    <row r="1030" spans="1:51" s="13" customFormat="1" ht="12">
      <c r="A1030" s="13"/>
      <c r="B1030" s="266"/>
      <c r="C1030" s="267"/>
      <c r="D1030" s="268" t="s">
        <v>236</v>
      </c>
      <c r="E1030" s="269" t="s">
        <v>1</v>
      </c>
      <c r="F1030" s="270" t="s">
        <v>1740</v>
      </c>
      <c r="G1030" s="267"/>
      <c r="H1030" s="269" t="s">
        <v>1</v>
      </c>
      <c r="I1030" s="271"/>
      <c r="J1030" s="267"/>
      <c r="K1030" s="267"/>
      <c r="L1030" s="272"/>
      <c r="M1030" s="273"/>
      <c r="N1030" s="274"/>
      <c r="O1030" s="274"/>
      <c r="P1030" s="274"/>
      <c r="Q1030" s="274"/>
      <c r="R1030" s="274"/>
      <c r="S1030" s="274"/>
      <c r="T1030" s="275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76" t="s">
        <v>236</v>
      </c>
      <c r="AU1030" s="276" t="s">
        <v>89</v>
      </c>
      <c r="AV1030" s="13" t="s">
        <v>87</v>
      </c>
      <c r="AW1030" s="13" t="s">
        <v>34</v>
      </c>
      <c r="AX1030" s="13" t="s">
        <v>81</v>
      </c>
      <c r="AY1030" s="276" t="s">
        <v>211</v>
      </c>
    </row>
    <row r="1031" spans="1:51" s="14" customFormat="1" ht="12">
      <c r="A1031" s="14"/>
      <c r="B1031" s="277"/>
      <c r="C1031" s="278"/>
      <c r="D1031" s="268" t="s">
        <v>236</v>
      </c>
      <c r="E1031" s="279" t="s">
        <v>1</v>
      </c>
      <c r="F1031" s="280" t="s">
        <v>1741</v>
      </c>
      <c r="G1031" s="278"/>
      <c r="H1031" s="281">
        <v>8.64</v>
      </c>
      <c r="I1031" s="282"/>
      <c r="J1031" s="278"/>
      <c r="K1031" s="278"/>
      <c r="L1031" s="283"/>
      <c r="M1031" s="284"/>
      <c r="N1031" s="285"/>
      <c r="O1031" s="285"/>
      <c r="P1031" s="285"/>
      <c r="Q1031" s="285"/>
      <c r="R1031" s="285"/>
      <c r="S1031" s="285"/>
      <c r="T1031" s="286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87" t="s">
        <v>236</v>
      </c>
      <c r="AU1031" s="287" t="s">
        <v>89</v>
      </c>
      <c r="AV1031" s="14" t="s">
        <v>89</v>
      </c>
      <c r="AW1031" s="14" t="s">
        <v>34</v>
      </c>
      <c r="AX1031" s="14" t="s">
        <v>81</v>
      </c>
      <c r="AY1031" s="287" t="s">
        <v>211</v>
      </c>
    </row>
    <row r="1032" spans="1:51" s="13" customFormat="1" ht="12">
      <c r="A1032" s="13"/>
      <c r="B1032" s="266"/>
      <c r="C1032" s="267"/>
      <c r="D1032" s="268" t="s">
        <v>236</v>
      </c>
      <c r="E1032" s="269" t="s">
        <v>1</v>
      </c>
      <c r="F1032" s="270" t="s">
        <v>1742</v>
      </c>
      <c r="G1032" s="267"/>
      <c r="H1032" s="269" t="s">
        <v>1</v>
      </c>
      <c r="I1032" s="271"/>
      <c r="J1032" s="267"/>
      <c r="K1032" s="267"/>
      <c r="L1032" s="272"/>
      <c r="M1032" s="273"/>
      <c r="N1032" s="274"/>
      <c r="O1032" s="274"/>
      <c r="P1032" s="274"/>
      <c r="Q1032" s="274"/>
      <c r="R1032" s="274"/>
      <c r="S1032" s="274"/>
      <c r="T1032" s="275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76" t="s">
        <v>236</v>
      </c>
      <c r="AU1032" s="276" t="s">
        <v>89</v>
      </c>
      <c r="AV1032" s="13" t="s">
        <v>87</v>
      </c>
      <c r="AW1032" s="13" t="s">
        <v>34</v>
      </c>
      <c r="AX1032" s="13" t="s">
        <v>81</v>
      </c>
      <c r="AY1032" s="276" t="s">
        <v>211</v>
      </c>
    </row>
    <row r="1033" spans="1:51" s="14" customFormat="1" ht="12">
      <c r="A1033" s="14"/>
      <c r="B1033" s="277"/>
      <c r="C1033" s="278"/>
      <c r="D1033" s="268" t="s">
        <v>236</v>
      </c>
      <c r="E1033" s="279" t="s">
        <v>1</v>
      </c>
      <c r="F1033" s="280" t="s">
        <v>1743</v>
      </c>
      <c r="G1033" s="278"/>
      <c r="H1033" s="281">
        <v>33.875</v>
      </c>
      <c r="I1033" s="282"/>
      <c r="J1033" s="278"/>
      <c r="K1033" s="278"/>
      <c r="L1033" s="283"/>
      <c r="M1033" s="284"/>
      <c r="N1033" s="285"/>
      <c r="O1033" s="285"/>
      <c r="P1033" s="285"/>
      <c r="Q1033" s="285"/>
      <c r="R1033" s="285"/>
      <c r="S1033" s="285"/>
      <c r="T1033" s="286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87" t="s">
        <v>236</v>
      </c>
      <c r="AU1033" s="287" t="s">
        <v>89</v>
      </c>
      <c r="AV1033" s="14" t="s">
        <v>89</v>
      </c>
      <c r="AW1033" s="14" t="s">
        <v>34</v>
      </c>
      <c r="AX1033" s="14" t="s">
        <v>81</v>
      </c>
      <c r="AY1033" s="287" t="s">
        <v>211</v>
      </c>
    </row>
    <row r="1034" spans="1:51" s="13" customFormat="1" ht="12">
      <c r="A1034" s="13"/>
      <c r="B1034" s="266"/>
      <c r="C1034" s="267"/>
      <c r="D1034" s="268" t="s">
        <v>236</v>
      </c>
      <c r="E1034" s="269" t="s">
        <v>1</v>
      </c>
      <c r="F1034" s="270" t="s">
        <v>1123</v>
      </c>
      <c r="G1034" s="267"/>
      <c r="H1034" s="269" t="s">
        <v>1</v>
      </c>
      <c r="I1034" s="271"/>
      <c r="J1034" s="267"/>
      <c r="K1034" s="267"/>
      <c r="L1034" s="272"/>
      <c r="M1034" s="273"/>
      <c r="N1034" s="274"/>
      <c r="O1034" s="274"/>
      <c r="P1034" s="274"/>
      <c r="Q1034" s="274"/>
      <c r="R1034" s="274"/>
      <c r="S1034" s="274"/>
      <c r="T1034" s="275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76" t="s">
        <v>236</v>
      </c>
      <c r="AU1034" s="276" t="s">
        <v>89</v>
      </c>
      <c r="AV1034" s="13" t="s">
        <v>87</v>
      </c>
      <c r="AW1034" s="13" t="s">
        <v>34</v>
      </c>
      <c r="AX1034" s="13" t="s">
        <v>81</v>
      </c>
      <c r="AY1034" s="276" t="s">
        <v>211</v>
      </c>
    </row>
    <row r="1035" spans="1:51" s="14" customFormat="1" ht="12">
      <c r="A1035" s="14"/>
      <c r="B1035" s="277"/>
      <c r="C1035" s="278"/>
      <c r="D1035" s="268" t="s">
        <v>236</v>
      </c>
      <c r="E1035" s="279" t="s">
        <v>1</v>
      </c>
      <c r="F1035" s="280" t="s">
        <v>1744</v>
      </c>
      <c r="G1035" s="278"/>
      <c r="H1035" s="281">
        <v>31.32</v>
      </c>
      <c r="I1035" s="282"/>
      <c r="J1035" s="278"/>
      <c r="K1035" s="278"/>
      <c r="L1035" s="283"/>
      <c r="M1035" s="284"/>
      <c r="N1035" s="285"/>
      <c r="O1035" s="285"/>
      <c r="P1035" s="285"/>
      <c r="Q1035" s="285"/>
      <c r="R1035" s="285"/>
      <c r="S1035" s="285"/>
      <c r="T1035" s="286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87" t="s">
        <v>236</v>
      </c>
      <c r="AU1035" s="287" t="s">
        <v>89</v>
      </c>
      <c r="AV1035" s="14" t="s">
        <v>89</v>
      </c>
      <c r="AW1035" s="14" t="s">
        <v>34</v>
      </c>
      <c r="AX1035" s="14" t="s">
        <v>81</v>
      </c>
      <c r="AY1035" s="287" t="s">
        <v>211</v>
      </c>
    </row>
    <row r="1036" spans="1:51" s="15" customFormat="1" ht="12">
      <c r="A1036" s="15"/>
      <c r="B1036" s="295"/>
      <c r="C1036" s="296"/>
      <c r="D1036" s="268" t="s">
        <v>236</v>
      </c>
      <c r="E1036" s="297" t="s">
        <v>396</v>
      </c>
      <c r="F1036" s="298" t="s">
        <v>438</v>
      </c>
      <c r="G1036" s="296"/>
      <c r="H1036" s="299">
        <v>73.835</v>
      </c>
      <c r="I1036" s="300"/>
      <c r="J1036" s="296"/>
      <c r="K1036" s="296"/>
      <c r="L1036" s="301"/>
      <c r="M1036" s="302"/>
      <c r="N1036" s="303"/>
      <c r="O1036" s="303"/>
      <c r="P1036" s="303"/>
      <c r="Q1036" s="303"/>
      <c r="R1036" s="303"/>
      <c r="S1036" s="303"/>
      <c r="T1036" s="304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T1036" s="305" t="s">
        <v>236</v>
      </c>
      <c r="AU1036" s="305" t="s">
        <v>89</v>
      </c>
      <c r="AV1036" s="15" t="s">
        <v>100</v>
      </c>
      <c r="AW1036" s="15" t="s">
        <v>34</v>
      </c>
      <c r="AX1036" s="15" t="s">
        <v>87</v>
      </c>
      <c r="AY1036" s="305" t="s">
        <v>211</v>
      </c>
    </row>
    <row r="1037" spans="1:65" s="2" customFormat="1" ht="24.15" customHeight="1">
      <c r="A1037" s="41"/>
      <c r="B1037" s="42"/>
      <c r="C1037" s="317" t="s">
        <v>1745</v>
      </c>
      <c r="D1037" s="317" t="s">
        <v>589</v>
      </c>
      <c r="E1037" s="318" t="s">
        <v>1746</v>
      </c>
      <c r="F1037" s="319" t="s">
        <v>1747</v>
      </c>
      <c r="G1037" s="320" t="s">
        <v>269</v>
      </c>
      <c r="H1037" s="321">
        <v>77.527</v>
      </c>
      <c r="I1037" s="322"/>
      <c r="J1037" s="323">
        <f>ROUND(I1037*H1037,2)</f>
        <v>0</v>
      </c>
      <c r="K1037" s="324"/>
      <c r="L1037" s="325"/>
      <c r="M1037" s="326" t="s">
        <v>1</v>
      </c>
      <c r="N1037" s="327" t="s">
        <v>46</v>
      </c>
      <c r="O1037" s="94"/>
      <c r="P1037" s="263">
        <f>O1037*H1037</f>
        <v>0</v>
      </c>
      <c r="Q1037" s="263">
        <v>0.0022</v>
      </c>
      <c r="R1037" s="263">
        <f>Q1037*H1037</f>
        <v>0.1705594</v>
      </c>
      <c r="S1037" s="263">
        <v>0</v>
      </c>
      <c r="T1037" s="264">
        <f>S1037*H1037</f>
        <v>0</v>
      </c>
      <c r="U1037" s="41"/>
      <c r="V1037" s="41"/>
      <c r="W1037" s="41"/>
      <c r="X1037" s="41"/>
      <c r="Y1037" s="41"/>
      <c r="Z1037" s="41"/>
      <c r="AA1037" s="41"/>
      <c r="AB1037" s="41"/>
      <c r="AC1037" s="41"/>
      <c r="AD1037" s="41"/>
      <c r="AE1037" s="41"/>
      <c r="AR1037" s="265" t="s">
        <v>634</v>
      </c>
      <c r="AT1037" s="265" t="s">
        <v>589</v>
      </c>
      <c r="AU1037" s="265" t="s">
        <v>89</v>
      </c>
      <c r="AY1037" s="18" t="s">
        <v>211</v>
      </c>
      <c r="BE1037" s="155">
        <f>IF(N1037="základní",J1037,0)</f>
        <v>0</v>
      </c>
      <c r="BF1037" s="155">
        <f>IF(N1037="snížená",J1037,0)</f>
        <v>0</v>
      </c>
      <c r="BG1037" s="155">
        <f>IF(N1037="zákl. přenesená",J1037,0)</f>
        <v>0</v>
      </c>
      <c r="BH1037" s="155">
        <f>IF(N1037="sníž. přenesená",J1037,0)</f>
        <v>0</v>
      </c>
      <c r="BI1037" s="155">
        <f>IF(N1037="nulová",J1037,0)</f>
        <v>0</v>
      </c>
      <c r="BJ1037" s="18" t="s">
        <v>87</v>
      </c>
      <c r="BK1037" s="155">
        <f>ROUND(I1037*H1037,2)</f>
        <v>0</v>
      </c>
      <c r="BL1037" s="18" t="s">
        <v>528</v>
      </c>
      <c r="BM1037" s="265" t="s">
        <v>1748</v>
      </c>
    </row>
    <row r="1038" spans="1:51" s="14" customFormat="1" ht="12">
      <c r="A1038" s="14"/>
      <c r="B1038" s="277"/>
      <c r="C1038" s="278"/>
      <c r="D1038" s="268" t="s">
        <v>236</v>
      </c>
      <c r="E1038" s="278"/>
      <c r="F1038" s="280" t="s">
        <v>1749</v>
      </c>
      <c r="G1038" s="278"/>
      <c r="H1038" s="281">
        <v>77.527</v>
      </c>
      <c r="I1038" s="282"/>
      <c r="J1038" s="278"/>
      <c r="K1038" s="278"/>
      <c r="L1038" s="283"/>
      <c r="M1038" s="284"/>
      <c r="N1038" s="285"/>
      <c r="O1038" s="285"/>
      <c r="P1038" s="285"/>
      <c r="Q1038" s="285"/>
      <c r="R1038" s="285"/>
      <c r="S1038" s="285"/>
      <c r="T1038" s="286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87" t="s">
        <v>236</v>
      </c>
      <c r="AU1038" s="287" t="s">
        <v>89</v>
      </c>
      <c r="AV1038" s="14" t="s">
        <v>89</v>
      </c>
      <c r="AW1038" s="14" t="s">
        <v>4</v>
      </c>
      <c r="AX1038" s="14" t="s">
        <v>87</v>
      </c>
      <c r="AY1038" s="287" t="s">
        <v>211</v>
      </c>
    </row>
    <row r="1039" spans="1:65" s="2" customFormat="1" ht="24.15" customHeight="1">
      <c r="A1039" s="41"/>
      <c r="B1039" s="42"/>
      <c r="C1039" s="253" t="s">
        <v>1750</v>
      </c>
      <c r="D1039" s="253" t="s">
        <v>214</v>
      </c>
      <c r="E1039" s="254" t="s">
        <v>1751</v>
      </c>
      <c r="F1039" s="255" t="s">
        <v>1752</v>
      </c>
      <c r="G1039" s="256" t="s">
        <v>307</v>
      </c>
      <c r="H1039" s="257">
        <v>84.526</v>
      </c>
      <c r="I1039" s="258"/>
      <c r="J1039" s="259">
        <f>ROUND(I1039*H1039,2)</f>
        <v>0</v>
      </c>
      <c r="K1039" s="260"/>
      <c r="L1039" s="44"/>
      <c r="M1039" s="261" t="s">
        <v>1</v>
      </c>
      <c r="N1039" s="262" t="s">
        <v>46</v>
      </c>
      <c r="O1039" s="94"/>
      <c r="P1039" s="263">
        <f>O1039*H1039</f>
        <v>0</v>
      </c>
      <c r="Q1039" s="263">
        <v>0.0002</v>
      </c>
      <c r="R1039" s="263">
        <f>Q1039*H1039</f>
        <v>0.0169052</v>
      </c>
      <c r="S1039" s="263">
        <v>0</v>
      </c>
      <c r="T1039" s="264">
        <f>S1039*H1039</f>
        <v>0</v>
      </c>
      <c r="U1039" s="41"/>
      <c r="V1039" s="41"/>
      <c r="W1039" s="41"/>
      <c r="X1039" s="41"/>
      <c r="Y1039" s="41"/>
      <c r="Z1039" s="41"/>
      <c r="AA1039" s="41"/>
      <c r="AB1039" s="41"/>
      <c r="AC1039" s="41"/>
      <c r="AD1039" s="41"/>
      <c r="AE1039" s="41"/>
      <c r="AR1039" s="265" t="s">
        <v>528</v>
      </c>
      <c r="AT1039" s="265" t="s">
        <v>214</v>
      </c>
      <c r="AU1039" s="265" t="s">
        <v>89</v>
      </c>
      <c r="AY1039" s="18" t="s">
        <v>211</v>
      </c>
      <c r="BE1039" s="155">
        <f>IF(N1039="základní",J1039,0)</f>
        <v>0</v>
      </c>
      <c r="BF1039" s="155">
        <f>IF(N1039="snížená",J1039,0)</f>
        <v>0</v>
      </c>
      <c r="BG1039" s="155">
        <f>IF(N1039="zákl. přenesená",J1039,0)</f>
        <v>0</v>
      </c>
      <c r="BH1039" s="155">
        <f>IF(N1039="sníž. přenesená",J1039,0)</f>
        <v>0</v>
      </c>
      <c r="BI1039" s="155">
        <f>IF(N1039="nulová",J1039,0)</f>
        <v>0</v>
      </c>
      <c r="BJ1039" s="18" t="s">
        <v>87</v>
      </c>
      <c r="BK1039" s="155">
        <f>ROUND(I1039*H1039,2)</f>
        <v>0</v>
      </c>
      <c r="BL1039" s="18" t="s">
        <v>528</v>
      </c>
      <c r="BM1039" s="265" t="s">
        <v>1753</v>
      </c>
    </row>
    <row r="1040" spans="1:51" s="14" customFormat="1" ht="12">
      <c r="A1040" s="14"/>
      <c r="B1040" s="277"/>
      <c r="C1040" s="278"/>
      <c r="D1040" s="268" t="s">
        <v>236</v>
      </c>
      <c r="E1040" s="279" t="s">
        <v>1</v>
      </c>
      <c r="F1040" s="280" t="s">
        <v>1754</v>
      </c>
      <c r="G1040" s="278"/>
      <c r="H1040" s="281">
        <v>84.526</v>
      </c>
      <c r="I1040" s="282"/>
      <c r="J1040" s="278"/>
      <c r="K1040" s="278"/>
      <c r="L1040" s="283"/>
      <c r="M1040" s="284"/>
      <c r="N1040" s="285"/>
      <c r="O1040" s="285"/>
      <c r="P1040" s="285"/>
      <c r="Q1040" s="285"/>
      <c r="R1040" s="285"/>
      <c r="S1040" s="285"/>
      <c r="T1040" s="286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87" t="s">
        <v>236</v>
      </c>
      <c r="AU1040" s="287" t="s">
        <v>89</v>
      </c>
      <c r="AV1040" s="14" t="s">
        <v>89</v>
      </c>
      <c r="AW1040" s="14" t="s">
        <v>34</v>
      </c>
      <c r="AX1040" s="14" t="s">
        <v>87</v>
      </c>
      <c r="AY1040" s="287" t="s">
        <v>211</v>
      </c>
    </row>
    <row r="1041" spans="1:65" s="2" customFormat="1" ht="24.15" customHeight="1">
      <c r="A1041" s="41"/>
      <c r="B1041" s="42"/>
      <c r="C1041" s="253" t="s">
        <v>1755</v>
      </c>
      <c r="D1041" s="253" t="s">
        <v>214</v>
      </c>
      <c r="E1041" s="254" t="s">
        <v>1756</v>
      </c>
      <c r="F1041" s="255" t="s">
        <v>1757</v>
      </c>
      <c r="G1041" s="256" t="s">
        <v>507</v>
      </c>
      <c r="H1041" s="257">
        <v>42.045</v>
      </c>
      <c r="I1041" s="258"/>
      <c r="J1041" s="259">
        <f>ROUND(I1041*H1041,2)</f>
        <v>0</v>
      </c>
      <c r="K1041" s="260"/>
      <c r="L1041" s="44"/>
      <c r="M1041" s="261" t="s">
        <v>1</v>
      </c>
      <c r="N1041" s="262" t="s">
        <v>46</v>
      </c>
      <c r="O1041" s="94"/>
      <c r="P1041" s="263">
        <f>O1041*H1041</f>
        <v>0</v>
      </c>
      <c r="Q1041" s="263">
        <v>0</v>
      </c>
      <c r="R1041" s="263">
        <f>Q1041*H1041</f>
        <v>0</v>
      </c>
      <c r="S1041" s="263">
        <v>0</v>
      </c>
      <c r="T1041" s="264">
        <f>S1041*H1041</f>
        <v>0</v>
      </c>
      <c r="U1041" s="41"/>
      <c r="V1041" s="41"/>
      <c r="W1041" s="41"/>
      <c r="X1041" s="41"/>
      <c r="Y1041" s="41"/>
      <c r="Z1041" s="41"/>
      <c r="AA1041" s="41"/>
      <c r="AB1041" s="41"/>
      <c r="AC1041" s="41"/>
      <c r="AD1041" s="41"/>
      <c r="AE1041" s="41"/>
      <c r="AR1041" s="265" t="s">
        <v>528</v>
      </c>
      <c r="AT1041" s="265" t="s">
        <v>214</v>
      </c>
      <c r="AU1041" s="265" t="s">
        <v>89</v>
      </c>
      <c r="AY1041" s="18" t="s">
        <v>211</v>
      </c>
      <c r="BE1041" s="155">
        <f>IF(N1041="základní",J1041,0)</f>
        <v>0</v>
      </c>
      <c r="BF1041" s="155">
        <f>IF(N1041="snížená",J1041,0)</f>
        <v>0</v>
      </c>
      <c r="BG1041" s="155">
        <f>IF(N1041="zákl. přenesená",J1041,0)</f>
        <v>0</v>
      </c>
      <c r="BH1041" s="155">
        <f>IF(N1041="sníž. přenesená",J1041,0)</f>
        <v>0</v>
      </c>
      <c r="BI1041" s="155">
        <f>IF(N1041="nulová",J1041,0)</f>
        <v>0</v>
      </c>
      <c r="BJ1041" s="18" t="s">
        <v>87</v>
      </c>
      <c r="BK1041" s="155">
        <f>ROUND(I1041*H1041,2)</f>
        <v>0</v>
      </c>
      <c r="BL1041" s="18" t="s">
        <v>528</v>
      </c>
      <c r="BM1041" s="265" t="s">
        <v>1758</v>
      </c>
    </row>
    <row r="1042" spans="1:65" s="2" customFormat="1" ht="24.15" customHeight="1">
      <c r="A1042" s="41"/>
      <c r="B1042" s="42"/>
      <c r="C1042" s="253" t="s">
        <v>146</v>
      </c>
      <c r="D1042" s="253" t="s">
        <v>214</v>
      </c>
      <c r="E1042" s="254" t="s">
        <v>1759</v>
      </c>
      <c r="F1042" s="255" t="s">
        <v>1760</v>
      </c>
      <c r="G1042" s="256" t="s">
        <v>507</v>
      </c>
      <c r="H1042" s="257">
        <v>126.135</v>
      </c>
      <c r="I1042" s="258"/>
      <c r="J1042" s="259">
        <f>ROUND(I1042*H1042,2)</f>
        <v>0</v>
      </c>
      <c r="K1042" s="260"/>
      <c r="L1042" s="44"/>
      <c r="M1042" s="261" t="s">
        <v>1</v>
      </c>
      <c r="N1042" s="262" t="s">
        <v>46</v>
      </c>
      <c r="O1042" s="94"/>
      <c r="P1042" s="263">
        <f>O1042*H1042</f>
        <v>0</v>
      </c>
      <c r="Q1042" s="263">
        <v>0</v>
      </c>
      <c r="R1042" s="263">
        <f>Q1042*H1042</f>
        <v>0</v>
      </c>
      <c r="S1042" s="263">
        <v>0</v>
      </c>
      <c r="T1042" s="264">
        <f>S1042*H1042</f>
        <v>0</v>
      </c>
      <c r="U1042" s="41"/>
      <c r="V1042" s="41"/>
      <c r="W1042" s="41"/>
      <c r="X1042" s="41"/>
      <c r="Y1042" s="41"/>
      <c r="Z1042" s="41"/>
      <c r="AA1042" s="41"/>
      <c r="AB1042" s="41"/>
      <c r="AC1042" s="41"/>
      <c r="AD1042" s="41"/>
      <c r="AE1042" s="41"/>
      <c r="AR1042" s="265" t="s">
        <v>528</v>
      </c>
      <c r="AT1042" s="265" t="s">
        <v>214</v>
      </c>
      <c r="AU1042" s="265" t="s">
        <v>89</v>
      </c>
      <c r="AY1042" s="18" t="s">
        <v>211</v>
      </c>
      <c r="BE1042" s="155">
        <f>IF(N1042="základní",J1042,0)</f>
        <v>0</v>
      </c>
      <c r="BF1042" s="155">
        <f>IF(N1042="snížená",J1042,0)</f>
        <v>0</v>
      </c>
      <c r="BG1042" s="155">
        <f>IF(N1042="zákl. přenesená",J1042,0)</f>
        <v>0</v>
      </c>
      <c r="BH1042" s="155">
        <f>IF(N1042="sníž. přenesená",J1042,0)</f>
        <v>0</v>
      </c>
      <c r="BI1042" s="155">
        <f>IF(N1042="nulová",J1042,0)</f>
        <v>0</v>
      </c>
      <c r="BJ1042" s="18" t="s">
        <v>87</v>
      </c>
      <c r="BK1042" s="155">
        <f>ROUND(I1042*H1042,2)</f>
        <v>0</v>
      </c>
      <c r="BL1042" s="18" t="s">
        <v>528</v>
      </c>
      <c r="BM1042" s="265" t="s">
        <v>1761</v>
      </c>
    </row>
    <row r="1043" spans="1:51" s="14" customFormat="1" ht="12">
      <c r="A1043" s="14"/>
      <c r="B1043" s="277"/>
      <c r="C1043" s="278"/>
      <c r="D1043" s="268" t="s">
        <v>236</v>
      </c>
      <c r="E1043" s="278"/>
      <c r="F1043" s="280" t="s">
        <v>1762</v>
      </c>
      <c r="G1043" s="278"/>
      <c r="H1043" s="281">
        <v>126.135</v>
      </c>
      <c r="I1043" s="282"/>
      <c r="J1043" s="278"/>
      <c r="K1043" s="278"/>
      <c r="L1043" s="283"/>
      <c r="M1043" s="284"/>
      <c r="N1043" s="285"/>
      <c r="O1043" s="285"/>
      <c r="P1043" s="285"/>
      <c r="Q1043" s="285"/>
      <c r="R1043" s="285"/>
      <c r="S1043" s="285"/>
      <c r="T1043" s="286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87" t="s">
        <v>236</v>
      </c>
      <c r="AU1043" s="287" t="s">
        <v>89</v>
      </c>
      <c r="AV1043" s="14" t="s">
        <v>89</v>
      </c>
      <c r="AW1043" s="14" t="s">
        <v>4</v>
      </c>
      <c r="AX1043" s="14" t="s">
        <v>87</v>
      </c>
      <c r="AY1043" s="287" t="s">
        <v>211</v>
      </c>
    </row>
    <row r="1044" spans="1:63" s="12" customFormat="1" ht="22.8" customHeight="1">
      <c r="A1044" s="12"/>
      <c r="B1044" s="237"/>
      <c r="C1044" s="238"/>
      <c r="D1044" s="239" t="s">
        <v>80</v>
      </c>
      <c r="E1044" s="251" t="s">
        <v>1763</v>
      </c>
      <c r="F1044" s="251" t="s">
        <v>1764</v>
      </c>
      <c r="G1044" s="238"/>
      <c r="H1044" s="238"/>
      <c r="I1044" s="241"/>
      <c r="J1044" s="252">
        <f>BK1044</f>
        <v>0</v>
      </c>
      <c r="K1044" s="238"/>
      <c r="L1044" s="243"/>
      <c r="M1044" s="244"/>
      <c r="N1044" s="245"/>
      <c r="O1044" s="245"/>
      <c r="P1044" s="246">
        <f>SUM(P1045:P1084)</f>
        <v>0</v>
      </c>
      <c r="Q1044" s="245"/>
      <c r="R1044" s="246">
        <f>SUM(R1045:R1084)</f>
        <v>7.238834870000001</v>
      </c>
      <c r="S1044" s="245"/>
      <c r="T1044" s="247">
        <f>SUM(T1045:T1084)</f>
        <v>0</v>
      </c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R1044" s="248" t="s">
        <v>89</v>
      </c>
      <c r="AT1044" s="249" t="s">
        <v>80</v>
      </c>
      <c r="AU1044" s="249" t="s">
        <v>87</v>
      </c>
      <c r="AY1044" s="248" t="s">
        <v>211</v>
      </c>
      <c r="BK1044" s="250">
        <f>SUM(BK1045:BK1084)</f>
        <v>0</v>
      </c>
    </row>
    <row r="1045" spans="1:65" s="2" customFormat="1" ht="24.15" customHeight="1">
      <c r="A1045" s="41"/>
      <c r="B1045" s="42"/>
      <c r="C1045" s="253" t="s">
        <v>149</v>
      </c>
      <c r="D1045" s="253" t="s">
        <v>214</v>
      </c>
      <c r="E1045" s="254" t="s">
        <v>1765</v>
      </c>
      <c r="F1045" s="255" t="s">
        <v>1766</v>
      </c>
      <c r="G1045" s="256" t="s">
        <v>702</v>
      </c>
      <c r="H1045" s="257">
        <v>2</v>
      </c>
      <c r="I1045" s="258"/>
      <c r="J1045" s="259">
        <f>ROUND(I1045*H1045,2)</f>
        <v>0</v>
      </c>
      <c r="K1045" s="260"/>
      <c r="L1045" s="44"/>
      <c r="M1045" s="261" t="s">
        <v>1</v>
      </c>
      <c r="N1045" s="262" t="s">
        <v>46</v>
      </c>
      <c r="O1045" s="94"/>
      <c r="P1045" s="263">
        <f>O1045*H1045</f>
        <v>0</v>
      </c>
      <c r="Q1045" s="263">
        <v>0</v>
      </c>
      <c r="R1045" s="263">
        <f>Q1045*H1045</f>
        <v>0</v>
      </c>
      <c r="S1045" s="263">
        <v>0</v>
      </c>
      <c r="T1045" s="264">
        <f>S1045*H1045</f>
        <v>0</v>
      </c>
      <c r="U1045" s="41"/>
      <c r="V1045" s="41"/>
      <c r="W1045" s="41"/>
      <c r="X1045" s="41"/>
      <c r="Y1045" s="41"/>
      <c r="Z1045" s="41"/>
      <c r="AA1045" s="41"/>
      <c r="AB1045" s="41"/>
      <c r="AC1045" s="41"/>
      <c r="AD1045" s="41"/>
      <c r="AE1045" s="41"/>
      <c r="AR1045" s="265" t="s">
        <v>528</v>
      </c>
      <c r="AT1045" s="265" t="s">
        <v>214</v>
      </c>
      <c r="AU1045" s="265" t="s">
        <v>89</v>
      </c>
      <c r="AY1045" s="18" t="s">
        <v>211</v>
      </c>
      <c r="BE1045" s="155">
        <f>IF(N1045="základní",J1045,0)</f>
        <v>0</v>
      </c>
      <c r="BF1045" s="155">
        <f>IF(N1045="snížená",J1045,0)</f>
        <v>0</v>
      </c>
      <c r="BG1045" s="155">
        <f>IF(N1045="zákl. přenesená",J1045,0)</f>
        <v>0</v>
      </c>
      <c r="BH1045" s="155">
        <f>IF(N1045="sníž. přenesená",J1045,0)</f>
        <v>0</v>
      </c>
      <c r="BI1045" s="155">
        <f>IF(N1045="nulová",J1045,0)</f>
        <v>0</v>
      </c>
      <c r="BJ1045" s="18" t="s">
        <v>87</v>
      </c>
      <c r="BK1045" s="155">
        <f>ROUND(I1045*H1045,2)</f>
        <v>0</v>
      </c>
      <c r="BL1045" s="18" t="s">
        <v>528</v>
      </c>
      <c r="BM1045" s="265" t="s">
        <v>1767</v>
      </c>
    </row>
    <row r="1046" spans="1:51" s="13" customFormat="1" ht="12">
      <c r="A1046" s="13"/>
      <c r="B1046" s="266"/>
      <c r="C1046" s="267"/>
      <c r="D1046" s="268" t="s">
        <v>236</v>
      </c>
      <c r="E1046" s="269" t="s">
        <v>1</v>
      </c>
      <c r="F1046" s="270" t="s">
        <v>1768</v>
      </c>
      <c r="G1046" s="267"/>
      <c r="H1046" s="269" t="s">
        <v>1</v>
      </c>
      <c r="I1046" s="271"/>
      <c r="J1046" s="267"/>
      <c r="K1046" s="267"/>
      <c r="L1046" s="272"/>
      <c r="M1046" s="273"/>
      <c r="N1046" s="274"/>
      <c r="O1046" s="274"/>
      <c r="P1046" s="274"/>
      <c r="Q1046" s="274"/>
      <c r="R1046" s="274"/>
      <c r="S1046" s="274"/>
      <c r="T1046" s="275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76" t="s">
        <v>236</v>
      </c>
      <c r="AU1046" s="276" t="s">
        <v>89</v>
      </c>
      <c r="AV1046" s="13" t="s">
        <v>87</v>
      </c>
      <c r="AW1046" s="13" t="s">
        <v>34</v>
      </c>
      <c r="AX1046" s="13" t="s">
        <v>81</v>
      </c>
      <c r="AY1046" s="276" t="s">
        <v>211</v>
      </c>
    </row>
    <row r="1047" spans="1:51" s="14" customFormat="1" ht="12">
      <c r="A1047" s="14"/>
      <c r="B1047" s="277"/>
      <c r="C1047" s="278"/>
      <c r="D1047" s="268" t="s">
        <v>236</v>
      </c>
      <c r="E1047" s="279" t="s">
        <v>1</v>
      </c>
      <c r="F1047" s="280" t="s">
        <v>89</v>
      </c>
      <c r="G1047" s="278"/>
      <c r="H1047" s="281">
        <v>2</v>
      </c>
      <c r="I1047" s="282"/>
      <c r="J1047" s="278"/>
      <c r="K1047" s="278"/>
      <c r="L1047" s="283"/>
      <c r="M1047" s="284"/>
      <c r="N1047" s="285"/>
      <c r="O1047" s="285"/>
      <c r="P1047" s="285"/>
      <c r="Q1047" s="285"/>
      <c r="R1047" s="285"/>
      <c r="S1047" s="285"/>
      <c r="T1047" s="286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87" t="s">
        <v>236</v>
      </c>
      <c r="AU1047" s="287" t="s">
        <v>89</v>
      </c>
      <c r="AV1047" s="14" t="s">
        <v>89</v>
      </c>
      <c r="AW1047" s="14" t="s">
        <v>34</v>
      </c>
      <c r="AX1047" s="14" t="s">
        <v>87</v>
      </c>
      <c r="AY1047" s="287" t="s">
        <v>211</v>
      </c>
    </row>
    <row r="1048" spans="1:65" s="2" customFormat="1" ht="37.8" customHeight="1">
      <c r="A1048" s="41"/>
      <c r="B1048" s="42"/>
      <c r="C1048" s="317" t="s">
        <v>152</v>
      </c>
      <c r="D1048" s="317" t="s">
        <v>589</v>
      </c>
      <c r="E1048" s="318" t="s">
        <v>1769</v>
      </c>
      <c r="F1048" s="319" t="s">
        <v>1770</v>
      </c>
      <c r="G1048" s="320" t="s">
        <v>702</v>
      </c>
      <c r="H1048" s="321">
        <v>2</v>
      </c>
      <c r="I1048" s="322"/>
      <c r="J1048" s="323">
        <f>ROUND(I1048*H1048,2)</f>
        <v>0</v>
      </c>
      <c r="K1048" s="324"/>
      <c r="L1048" s="325"/>
      <c r="M1048" s="326" t="s">
        <v>1</v>
      </c>
      <c r="N1048" s="327" t="s">
        <v>46</v>
      </c>
      <c r="O1048" s="94"/>
      <c r="P1048" s="263">
        <f>O1048*H1048</f>
        <v>0</v>
      </c>
      <c r="Q1048" s="263">
        <v>0.0165</v>
      </c>
      <c r="R1048" s="263">
        <f>Q1048*H1048</f>
        <v>0.033</v>
      </c>
      <c r="S1048" s="263">
        <v>0</v>
      </c>
      <c r="T1048" s="264">
        <f>S1048*H1048</f>
        <v>0</v>
      </c>
      <c r="U1048" s="41"/>
      <c r="V1048" s="41"/>
      <c r="W1048" s="41"/>
      <c r="X1048" s="41"/>
      <c r="Y1048" s="41"/>
      <c r="Z1048" s="41"/>
      <c r="AA1048" s="41"/>
      <c r="AB1048" s="41"/>
      <c r="AC1048" s="41"/>
      <c r="AD1048" s="41"/>
      <c r="AE1048" s="41"/>
      <c r="AR1048" s="265" t="s">
        <v>634</v>
      </c>
      <c r="AT1048" s="265" t="s">
        <v>589</v>
      </c>
      <c r="AU1048" s="265" t="s">
        <v>89</v>
      </c>
      <c r="AY1048" s="18" t="s">
        <v>211</v>
      </c>
      <c r="BE1048" s="155">
        <f>IF(N1048="základní",J1048,0)</f>
        <v>0</v>
      </c>
      <c r="BF1048" s="155">
        <f>IF(N1048="snížená",J1048,0)</f>
        <v>0</v>
      </c>
      <c r="BG1048" s="155">
        <f>IF(N1048="zákl. přenesená",J1048,0)</f>
        <v>0</v>
      </c>
      <c r="BH1048" s="155">
        <f>IF(N1048="sníž. přenesená",J1048,0)</f>
        <v>0</v>
      </c>
      <c r="BI1048" s="155">
        <f>IF(N1048="nulová",J1048,0)</f>
        <v>0</v>
      </c>
      <c r="BJ1048" s="18" t="s">
        <v>87</v>
      </c>
      <c r="BK1048" s="155">
        <f>ROUND(I1048*H1048,2)</f>
        <v>0</v>
      </c>
      <c r="BL1048" s="18" t="s">
        <v>528</v>
      </c>
      <c r="BM1048" s="265" t="s">
        <v>1771</v>
      </c>
    </row>
    <row r="1049" spans="1:51" s="13" customFormat="1" ht="12">
      <c r="A1049" s="13"/>
      <c r="B1049" s="266"/>
      <c r="C1049" s="267"/>
      <c r="D1049" s="268" t="s">
        <v>236</v>
      </c>
      <c r="E1049" s="269" t="s">
        <v>1</v>
      </c>
      <c r="F1049" s="270" t="s">
        <v>1768</v>
      </c>
      <c r="G1049" s="267"/>
      <c r="H1049" s="269" t="s">
        <v>1</v>
      </c>
      <c r="I1049" s="271"/>
      <c r="J1049" s="267"/>
      <c r="K1049" s="267"/>
      <c r="L1049" s="272"/>
      <c r="M1049" s="273"/>
      <c r="N1049" s="274"/>
      <c r="O1049" s="274"/>
      <c r="P1049" s="274"/>
      <c r="Q1049" s="274"/>
      <c r="R1049" s="274"/>
      <c r="S1049" s="274"/>
      <c r="T1049" s="275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76" t="s">
        <v>236</v>
      </c>
      <c r="AU1049" s="276" t="s">
        <v>89</v>
      </c>
      <c r="AV1049" s="13" t="s">
        <v>87</v>
      </c>
      <c r="AW1049" s="13" t="s">
        <v>34</v>
      </c>
      <c r="AX1049" s="13" t="s">
        <v>81</v>
      </c>
      <c r="AY1049" s="276" t="s">
        <v>211</v>
      </c>
    </row>
    <row r="1050" spans="1:51" s="14" customFormat="1" ht="12">
      <c r="A1050" s="14"/>
      <c r="B1050" s="277"/>
      <c r="C1050" s="278"/>
      <c r="D1050" s="268" t="s">
        <v>236</v>
      </c>
      <c r="E1050" s="279" t="s">
        <v>1</v>
      </c>
      <c r="F1050" s="280" t="s">
        <v>89</v>
      </c>
      <c r="G1050" s="278"/>
      <c r="H1050" s="281">
        <v>2</v>
      </c>
      <c r="I1050" s="282"/>
      <c r="J1050" s="278"/>
      <c r="K1050" s="278"/>
      <c r="L1050" s="283"/>
      <c r="M1050" s="284"/>
      <c r="N1050" s="285"/>
      <c r="O1050" s="285"/>
      <c r="P1050" s="285"/>
      <c r="Q1050" s="285"/>
      <c r="R1050" s="285"/>
      <c r="S1050" s="285"/>
      <c r="T1050" s="286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87" t="s">
        <v>236</v>
      </c>
      <c r="AU1050" s="287" t="s">
        <v>89</v>
      </c>
      <c r="AV1050" s="14" t="s">
        <v>89</v>
      </c>
      <c r="AW1050" s="14" t="s">
        <v>34</v>
      </c>
      <c r="AX1050" s="14" t="s">
        <v>87</v>
      </c>
      <c r="AY1050" s="287" t="s">
        <v>211</v>
      </c>
    </row>
    <row r="1051" spans="1:65" s="2" customFormat="1" ht="33" customHeight="1">
      <c r="A1051" s="41"/>
      <c r="B1051" s="42"/>
      <c r="C1051" s="253" t="s">
        <v>155</v>
      </c>
      <c r="D1051" s="253" t="s">
        <v>214</v>
      </c>
      <c r="E1051" s="254" t="s">
        <v>1772</v>
      </c>
      <c r="F1051" s="255" t="s">
        <v>1773</v>
      </c>
      <c r="G1051" s="256" t="s">
        <v>269</v>
      </c>
      <c r="H1051" s="257">
        <v>355.103</v>
      </c>
      <c r="I1051" s="258"/>
      <c r="J1051" s="259">
        <f>ROUND(I1051*H1051,2)</f>
        <v>0</v>
      </c>
      <c r="K1051" s="260"/>
      <c r="L1051" s="44"/>
      <c r="M1051" s="261" t="s">
        <v>1</v>
      </c>
      <c r="N1051" s="262" t="s">
        <v>46</v>
      </c>
      <c r="O1051" s="94"/>
      <c r="P1051" s="263">
        <f>O1051*H1051</f>
        <v>0</v>
      </c>
      <c r="Q1051" s="263">
        <v>6E-05</v>
      </c>
      <c r="R1051" s="263">
        <f>Q1051*H1051</f>
        <v>0.02130618</v>
      </c>
      <c r="S1051" s="263">
        <v>0</v>
      </c>
      <c r="T1051" s="264">
        <f>S1051*H1051</f>
        <v>0</v>
      </c>
      <c r="U1051" s="41"/>
      <c r="V1051" s="41"/>
      <c r="W1051" s="41"/>
      <c r="X1051" s="41"/>
      <c r="Y1051" s="41"/>
      <c r="Z1051" s="41"/>
      <c r="AA1051" s="41"/>
      <c r="AB1051" s="41"/>
      <c r="AC1051" s="41"/>
      <c r="AD1051" s="41"/>
      <c r="AE1051" s="41"/>
      <c r="AR1051" s="265" t="s">
        <v>528</v>
      </c>
      <c r="AT1051" s="265" t="s">
        <v>214</v>
      </c>
      <c r="AU1051" s="265" t="s">
        <v>89</v>
      </c>
      <c r="AY1051" s="18" t="s">
        <v>211</v>
      </c>
      <c r="BE1051" s="155">
        <f>IF(N1051="základní",J1051,0)</f>
        <v>0</v>
      </c>
      <c r="BF1051" s="155">
        <f>IF(N1051="snížená",J1051,0)</f>
        <v>0</v>
      </c>
      <c r="BG1051" s="155">
        <f>IF(N1051="zákl. přenesená",J1051,0)</f>
        <v>0</v>
      </c>
      <c r="BH1051" s="155">
        <f>IF(N1051="sníž. přenesená",J1051,0)</f>
        <v>0</v>
      </c>
      <c r="BI1051" s="155">
        <f>IF(N1051="nulová",J1051,0)</f>
        <v>0</v>
      </c>
      <c r="BJ1051" s="18" t="s">
        <v>87</v>
      </c>
      <c r="BK1051" s="155">
        <f>ROUND(I1051*H1051,2)</f>
        <v>0</v>
      </c>
      <c r="BL1051" s="18" t="s">
        <v>528</v>
      </c>
      <c r="BM1051" s="265" t="s">
        <v>1774</v>
      </c>
    </row>
    <row r="1052" spans="1:51" s="14" customFormat="1" ht="12">
      <c r="A1052" s="14"/>
      <c r="B1052" s="277"/>
      <c r="C1052" s="278"/>
      <c r="D1052" s="268" t="s">
        <v>236</v>
      </c>
      <c r="E1052" s="279" t="s">
        <v>1</v>
      </c>
      <c r="F1052" s="280" t="s">
        <v>1775</v>
      </c>
      <c r="G1052" s="278"/>
      <c r="H1052" s="281">
        <v>355.103</v>
      </c>
      <c r="I1052" s="282"/>
      <c r="J1052" s="278"/>
      <c r="K1052" s="278"/>
      <c r="L1052" s="283"/>
      <c r="M1052" s="284"/>
      <c r="N1052" s="285"/>
      <c r="O1052" s="285"/>
      <c r="P1052" s="285"/>
      <c r="Q1052" s="285"/>
      <c r="R1052" s="285"/>
      <c r="S1052" s="285"/>
      <c r="T1052" s="286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87" t="s">
        <v>236</v>
      </c>
      <c r="AU1052" s="287" t="s">
        <v>89</v>
      </c>
      <c r="AV1052" s="14" t="s">
        <v>89</v>
      </c>
      <c r="AW1052" s="14" t="s">
        <v>34</v>
      </c>
      <c r="AX1052" s="14" t="s">
        <v>87</v>
      </c>
      <c r="AY1052" s="287" t="s">
        <v>211</v>
      </c>
    </row>
    <row r="1053" spans="1:65" s="2" customFormat="1" ht="24.15" customHeight="1">
      <c r="A1053" s="41"/>
      <c r="B1053" s="42"/>
      <c r="C1053" s="317" t="s">
        <v>158</v>
      </c>
      <c r="D1053" s="317" t="s">
        <v>589</v>
      </c>
      <c r="E1053" s="318" t="s">
        <v>1017</v>
      </c>
      <c r="F1053" s="319" t="s">
        <v>1018</v>
      </c>
      <c r="G1053" s="320" t="s">
        <v>702</v>
      </c>
      <c r="H1053" s="321">
        <v>3586.03</v>
      </c>
      <c r="I1053" s="322"/>
      <c r="J1053" s="323">
        <f>ROUND(I1053*H1053,2)</f>
        <v>0</v>
      </c>
      <c r="K1053" s="324"/>
      <c r="L1053" s="325"/>
      <c r="M1053" s="326" t="s">
        <v>1</v>
      </c>
      <c r="N1053" s="327" t="s">
        <v>46</v>
      </c>
      <c r="O1053" s="94"/>
      <c r="P1053" s="263">
        <f>O1053*H1053</f>
        <v>0</v>
      </c>
      <c r="Q1053" s="263">
        <v>0.0019</v>
      </c>
      <c r="R1053" s="263">
        <f>Q1053*H1053</f>
        <v>6.8134570000000005</v>
      </c>
      <c r="S1053" s="263">
        <v>0</v>
      </c>
      <c r="T1053" s="264">
        <f>S1053*H1053</f>
        <v>0</v>
      </c>
      <c r="U1053" s="41"/>
      <c r="V1053" s="41"/>
      <c r="W1053" s="41"/>
      <c r="X1053" s="41"/>
      <c r="Y1053" s="41"/>
      <c r="Z1053" s="41"/>
      <c r="AA1053" s="41"/>
      <c r="AB1053" s="41"/>
      <c r="AC1053" s="41"/>
      <c r="AD1053" s="41"/>
      <c r="AE1053" s="41"/>
      <c r="AR1053" s="265" t="s">
        <v>634</v>
      </c>
      <c r="AT1053" s="265" t="s">
        <v>589</v>
      </c>
      <c r="AU1053" s="265" t="s">
        <v>89</v>
      </c>
      <c r="AY1053" s="18" t="s">
        <v>211</v>
      </c>
      <c r="BE1053" s="155">
        <f>IF(N1053="základní",J1053,0)</f>
        <v>0</v>
      </c>
      <c r="BF1053" s="155">
        <f>IF(N1053="snížená",J1053,0)</f>
        <v>0</v>
      </c>
      <c r="BG1053" s="155">
        <f>IF(N1053="zákl. přenesená",J1053,0)</f>
        <v>0</v>
      </c>
      <c r="BH1053" s="155">
        <f>IF(N1053="sníž. přenesená",J1053,0)</f>
        <v>0</v>
      </c>
      <c r="BI1053" s="155">
        <f>IF(N1053="nulová",J1053,0)</f>
        <v>0</v>
      </c>
      <c r="BJ1053" s="18" t="s">
        <v>87</v>
      </c>
      <c r="BK1053" s="155">
        <f>ROUND(I1053*H1053,2)</f>
        <v>0</v>
      </c>
      <c r="BL1053" s="18" t="s">
        <v>528</v>
      </c>
      <c r="BM1053" s="265" t="s">
        <v>1776</v>
      </c>
    </row>
    <row r="1054" spans="1:51" s="13" customFormat="1" ht="12">
      <c r="A1054" s="13"/>
      <c r="B1054" s="266"/>
      <c r="C1054" s="267"/>
      <c r="D1054" s="268" t="s">
        <v>236</v>
      </c>
      <c r="E1054" s="269" t="s">
        <v>1</v>
      </c>
      <c r="F1054" s="270" t="s">
        <v>1777</v>
      </c>
      <c r="G1054" s="267"/>
      <c r="H1054" s="269" t="s">
        <v>1</v>
      </c>
      <c r="I1054" s="271"/>
      <c r="J1054" s="267"/>
      <c r="K1054" s="267"/>
      <c r="L1054" s="272"/>
      <c r="M1054" s="273"/>
      <c r="N1054" s="274"/>
      <c r="O1054" s="274"/>
      <c r="P1054" s="274"/>
      <c r="Q1054" s="274"/>
      <c r="R1054" s="274"/>
      <c r="S1054" s="274"/>
      <c r="T1054" s="275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76" t="s">
        <v>236</v>
      </c>
      <c r="AU1054" s="276" t="s">
        <v>89</v>
      </c>
      <c r="AV1054" s="13" t="s">
        <v>87</v>
      </c>
      <c r="AW1054" s="13" t="s">
        <v>34</v>
      </c>
      <c r="AX1054" s="13" t="s">
        <v>81</v>
      </c>
      <c r="AY1054" s="276" t="s">
        <v>211</v>
      </c>
    </row>
    <row r="1055" spans="1:51" s="13" customFormat="1" ht="12">
      <c r="A1055" s="13"/>
      <c r="B1055" s="266"/>
      <c r="C1055" s="267"/>
      <c r="D1055" s="268" t="s">
        <v>236</v>
      </c>
      <c r="E1055" s="269" t="s">
        <v>1</v>
      </c>
      <c r="F1055" s="270" t="s">
        <v>1778</v>
      </c>
      <c r="G1055" s="267"/>
      <c r="H1055" s="269" t="s">
        <v>1</v>
      </c>
      <c r="I1055" s="271"/>
      <c r="J1055" s="267"/>
      <c r="K1055" s="267"/>
      <c r="L1055" s="272"/>
      <c r="M1055" s="273"/>
      <c r="N1055" s="274"/>
      <c r="O1055" s="274"/>
      <c r="P1055" s="274"/>
      <c r="Q1055" s="274"/>
      <c r="R1055" s="274"/>
      <c r="S1055" s="274"/>
      <c r="T1055" s="275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76" t="s">
        <v>236</v>
      </c>
      <c r="AU1055" s="276" t="s">
        <v>89</v>
      </c>
      <c r="AV1055" s="13" t="s">
        <v>87</v>
      </c>
      <c r="AW1055" s="13" t="s">
        <v>34</v>
      </c>
      <c r="AX1055" s="13" t="s">
        <v>81</v>
      </c>
      <c r="AY1055" s="276" t="s">
        <v>211</v>
      </c>
    </row>
    <row r="1056" spans="1:51" s="14" customFormat="1" ht="12">
      <c r="A1056" s="14"/>
      <c r="B1056" s="277"/>
      <c r="C1056" s="278"/>
      <c r="D1056" s="268" t="s">
        <v>236</v>
      </c>
      <c r="E1056" s="279" t="s">
        <v>1</v>
      </c>
      <c r="F1056" s="280" t="s">
        <v>1779</v>
      </c>
      <c r="G1056" s="278"/>
      <c r="H1056" s="281">
        <v>3586.03</v>
      </c>
      <c r="I1056" s="282"/>
      <c r="J1056" s="278"/>
      <c r="K1056" s="278"/>
      <c r="L1056" s="283"/>
      <c r="M1056" s="284"/>
      <c r="N1056" s="285"/>
      <c r="O1056" s="285"/>
      <c r="P1056" s="285"/>
      <c r="Q1056" s="285"/>
      <c r="R1056" s="285"/>
      <c r="S1056" s="285"/>
      <c r="T1056" s="286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T1056" s="287" t="s">
        <v>236</v>
      </c>
      <c r="AU1056" s="287" t="s">
        <v>89</v>
      </c>
      <c r="AV1056" s="14" t="s">
        <v>89</v>
      </c>
      <c r="AW1056" s="14" t="s">
        <v>34</v>
      </c>
      <c r="AX1056" s="14" t="s">
        <v>87</v>
      </c>
      <c r="AY1056" s="287" t="s">
        <v>211</v>
      </c>
    </row>
    <row r="1057" spans="1:65" s="2" customFormat="1" ht="16.5" customHeight="1">
      <c r="A1057" s="41"/>
      <c r="B1057" s="42"/>
      <c r="C1057" s="317" t="s">
        <v>1780</v>
      </c>
      <c r="D1057" s="317" t="s">
        <v>589</v>
      </c>
      <c r="E1057" s="318" t="s">
        <v>1781</v>
      </c>
      <c r="F1057" s="319" t="s">
        <v>1782</v>
      </c>
      <c r="G1057" s="320" t="s">
        <v>702</v>
      </c>
      <c r="H1057" s="321">
        <v>116.667</v>
      </c>
      <c r="I1057" s="322"/>
      <c r="J1057" s="323">
        <f>ROUND(I1057*H1057,2)</f>
        <v>0</v>
      </c>
      <c r="K1057" s="324"/>
      <c r="L1057" s="325"/>
      <c r="M1057" s="326" t="s">
        <v>1</v>
      </c>
      <c r="N1057" s="327" t="s">
        <v>46</v>
      </c>
      <c r="O1057" s="94"/>
      <c r="P1057" s="263">
        <f>O1057*H1057</f>
        <v>0</v>
      </c>
      <c r="Q1057" s="263">
        <v>0.00135</v>
      </c>
      <c r="R1057" s="263">
        <f>Q1057*H1057</f>
        <v>0.15750045000000001</v>
      </c>
      <c r="S1057" s="263">
        <v>0</v>
      </c>
      <c r="T1057" s="264">
        <f>S1057*H1057</f>
        <v>0</v>
      </c>
      <c r="U1057" s="41"/>
      <c r="V1057" s="41"/>
      <c r="W1057" s="41"/>
      <c r="X1057" s="41"/>
      <c r="Y1057" s="41"/>
      <c r="Z1057" s="41"/>
      <c r="AA1057" s="41"/>
      <c r="AB1057" s="41"/>
      <c r="AC1057" s="41"/>
      <c r="AD1057" s="41"/>
      <c r="AE1057" s="41"/>
      <c r="AR1057" s="265" t="s">
        <v>634</v>
      </c>
      <c r="AT1057" s="265" t="s">
        <v>589</v>
      </c>
      <c r="AU1057" s="265" t="s">
        <v>89</v>
      </c>
      <c r="AY1057" s="18" t="s">
        <v>211</v>
      </c>
      <c r="BE1057" s="155">
        <f>IF(N1057="základní",J1057,0)</f>
        <v>0</v>
      </c>
      <c r="BF1057" s="155">
        <f>IF(N1057="snížená",J1057,0)</f>
        <v>0</v>
      </c>
      <c r="BG1057" s="155">
        <f>IF(N1057="zákl. přenesená",J1057,0)</f>
        <v>0</v>
      </c>
      <c r="BH1057" s="155">
        <f>IF(N1057="sníž. přenesená",J1057,0)</f>
        <v>0</v>
      </c>
      <c r="BI1057" s="155">
        <f>IF(N1057="nulová",J1057,0)</f>
        <v>0</v>
      </c>
      <c r="BJ1057" s="18" t="s">
        <v>87</v>
      </c>
      <c r="BK1057" s="155">
        <f>ROUND(I1057*H1057,2)</f>
        <v>0</v>
      </c>
      <c r="BL1057" s="18" t="s">
        <v>528</v>
      </c>
      <c r="BM1057" s="265" t="s">
        <v>1783</v>
      </c>
    </row>
    <row r="1058" spans="1:51" s="14" customFormat="1" ht="12">
      <c r="A1058" s="14"/>
      <c r="B1058" s="277"/>
      <c r="C1058" s="278"/>
      <c r="D1058" s="268" t="s">
        <v>236</v>
      </c>
      <c r="E1058" s="279" t="s">
        <v>1</v>
      </c>
      <c r="F1058" s="280" t="s">
        <v>1784</v>
      </c>
      <c r="G1058" s="278"/>
      <c r="H1058" s="281">
        <v>116.667</v>
      </c>
      <c r="I1058" s="282"/>
      <c r="J1058" s="278"/>
      <c r="K1058" s="278"/>
      <c r="L1058" s="283"/>
      <c r="M1058" s="284"/>
      <c r="N1058" s="285"/>
      <c r="O1058" s="285"/>
      <c r="P1058" s="285"/>
      <c r="Q1058" s="285"/>
      <c r="R1058" s="285"/>
      <c r="S1058" s="285"/>
      <c r="T1058" s="286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87" t="s">
        <v>236</v>
      </c>
      <c r="AU1058" s="287" t="s">
        <v>89</v>
      </c>
      <c r="AV1058" s="14" t="s">
        <v>89</v>
      </c>
      <c r="AW1058" s="14" t="s">
        <v>34</v>
      </c>
      <c r="AX1058" s="14" t="s">
        <v>87</v>
      </c>
      <c r="AY1058" s="287" t="s">
        <v>211</v>
      </c>
    </row>
    <row r="1059" spans="1:65" s="2" customFormat="1" ht="24.15" customHeight="1">
      <c r="A1059" s="41"/>
      <c r="B1059" s="42"/>
      <c r="C1059" s="317" t="s">
        <v>1785</v>
      </c>
      <c r="D1059" s="317" t="s">
        <v>589</v>
      </c>
      <c r="E1059" s="318" t="s">
        <v>1786</v>
      </c>
      <c r="F1059" s="319" t="s">
        <v>1787</v>
      </c>
      <c r="G1059" s="320" t="s">
        <v>702</v>
      </c>
      <c r="H1059" s="321">
        <v>2</v>
      </c>
      <c r="I1059" s="322"/>
      <c r="J1059" s="323">
        <f>ROUND(I1059*H1059,2)</f>
        <v>0</v>
      </c>
      <c r="K1059" s="324"/>
      <c r="L1059" s="325"/>
      <c r="M1059" s="326" t="s">
        <v>1</v>
      </c>
      <c r="N1059" s="327" t="s">
        <v>46</v>
      </c>
      <c r="O1059" s="94"/>
      <c r="P1059" s="263">
        <f>O1059*H1059</f>
        <v>0</v>
      </c>
      <c r="Q1059" s="263">
        <v>0.0004</v>
      </c>
      <c r="R1059" s="263">
        <f>Q1059*H1059</f>
        <v>0.0008</v>
      </c>
      <c r="S1059" s="263">
        <v>0</v>
      </c>
      <c r="T1059" s="264">
        <f>S1059*H1059</f>
        <v>0</v>
      </c>
      <c r="U1059" s="41"/>
      <c r="V1059" s="41"/>
      <c r="W1059" s="41"/>
      <c r="X1059" s="41"/>
      <c r="Y1059" s="41"/>
      <c r="Z1059" s="41"/>
      <c r="AA1059" s="41"/>
      <c r="AB1059" s="41"/>
      <c r="AC1059" s="41"/>
      <c r="AD1059" s="41"/>
      <c r="AE1059" s="41"/>
      <c r="AR1059" s="265" t="s">
        <v>634</v>
      </c>
      <c r="AT1059" s="265" t="s">
        <v>589</v>
      </c>
      <c r="AU1059" s="265" t="s">
        <v>89</v>
      </c>
      <c r="AY1059" s="18" t="s">
        <v>211</v>
      </c>
      <c r="BE1059" s="155">
        <f>IF(N1059="základní",J1059,0)</f>
        <v>0</v>
      </c>
      <c r="BF1059" s="155">
        <f>IF(N1059="snížená",J1059,0)</f>
        <v>0</v>
      </c>
      <c r="BG1059" s="155">
        <f>IF(N1059="zákl. přenesená",J1059,0)</f>
        <v>0</v>
      </c>
      <c r="BH1059" s="155">
        <f>IF(N1059="sníž. přenesená",J1059,0)</f>
        <v>0</v>
      </c>
      <c r="BI1059" s="155">
        <f>IF(N1059="nulová",J1059,0)</f>
        <v>0</v>
      </c>
      <c r="BJ1059" s="18" t="s">
        <v>87</v>
      </c>
      <c r="BK1059" s="155">
        <f>ROUND(I1059*H1059,2)</f>
        <v>0</v>
      </c>
      <c r="BL1059" s="18" t="s">
        <v>528</v>
      </c>
      <c r="BM1059" s="265" t="s">
        <v>1788</v>
      </c>
    </row>
    <row r="1060" spans="1:51" s="14" customFormat="1" ht="12">
      <c r="A1060" s="14"/>
      <c r="B1060" s="277"/>
      <c r="C1060" s="278"/>
      <c r="D1060" s="268" t="s">
        <v>236</v>
      </c>
      <c r="E1060" s="279" t="s">
        <v>1</v>
      </c>
      <c r="F1060" s="280" t="s">
        <v>89</v>
      </c>
      <c r="G1060" s="278"/>
      <c r="H1060" s="281">
        <v>2</v>
      </c>
      <c r="I1060" s="282"/>
      <c r="J1060" s="278"/>
      <c r="K1060" s="278"/>
      <c r="L1060" s="283"/>
      <c r="M1060" s="284"/>
      <c r="N1060" s="285"/>
      <c r="O1060" s="285"/>
      <c r="P1060" s="285"/>
      <c r="Q1060" s="285"/>
      <c r="R1060" s="285"/>
      <c r="S1060" s="285"/>
      <c r="T1060" s="286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87" t="s">
        <v>236</v>
      </c>
      <c r="AU1060" s="287" t="s">
        <v>89</v>
      </c>
      <c r="AV1060" s="14" t="s">
        <v>89</v>
      </c>
      <c r="AW1060" s="14" t="s">
        <v>34</v>
      </c>
      <c r="AX1060" s="14" t="s">
        <v>87</v>
      </c>
      <c r="AY1060" s="287" t="s">
        <v>211</v>
      </c>
    </row>
    <row r="1061" spans="1:65" s="2" customFormat="1" ht="24.15" customHeight="1">
      <c r="A1061" s="41"/>
      <c r="B1061" s="42"/>
      <c r="C1061" s="317" t="s">
        <v>1789</v>
      </c>
      <c r="D1061" s="317" t="s">
        <v>589</v>
      </c>
      <c r="E1061" s="318" t="s">
        <v>1790</v>
      </c>
      <c r="F1061" s="319" t="s">
        <v>1791</v>
      </c>
      <c r="G1061" s="320" t="s">
        <v>1792</v>
      </c>
      <c r="H1061" s="321">
        <v>9</v>
      </c>
      <c r="I1061" s="322"/>
      <c r="J1061" s="323">
        <f>ROUND(I1061*H1061,2)</f>
        <v>0</v>
      </c>
      <c r="K1061" s="324"/>
      <c r="L1061" s="325"/>
      <c r="M1061" s="326" t="s">
        <v>1</v>
      </c>
      <c r="N1061" s="327" t="s">
        <v>46</v>
      </c>
      <c r="O1061" s="94"/>
      <c r="P1061" s="263">
        <f>O1061*H1061</f>
        <v>0</v>
      </c>
      <c r="Q1061" s="263">
        <v>0.0019</v>
      </c>
      <c r="R1061" s="263">
        <f>Q1061*H1061</f>
        <v>0.0171</v>
      </c>
      <c r="S1061" s="263">
        <v>0</v>
      </c>
      <c r="T1061" s="264">
        <f>S1061*H1061</f>
        <v>0</v>
      </c>
      <c r="U1061" s="41"/>
      <c r="V1061" s="41"/>
      <c r="W1061" s="41"/>
      <c r="X1061" s="41"/>
      <c r="Y1061" s="41"/>
      <c r="Z1061" s="41"/>
      <c r="AA1061" s="41"/>
      <c r="AB1061" s="41"/>
      <c r="AC1061" s="41"/>
      <c r="AD1061" s="41"/>
      <c r="AE1061" s="41"/>
      <c r="AR1061" s="265" t="s">
        <v>634</v>
      </c>
      <c r="AT1061" s="265" t="s">
        <v>589</v>
      </c>
      <c r="AU1061" s="265" t="s">
        <v>89</v>
      </c>
      <c r="AY1061" s="18" t="s">
        <v>211</v>
      </c>
      <c r="BE1061" s="155">
        <f>IF(N1061="základní",J1061,0)</f>
        <v>0</v>
      </c>
      <c r="BF1061" s="155">
        <f>IF(N1061="snížená",J1061,0)</f>
        <v>0</v>
      </c>
      <c r="BG1061" s="155">
        <f>IF(N1061="zákl. přenesená",J1061,0)</f>
        <v>0</v>
      </c>
      <c r="BH1061" s="155">
        <f>IF(N1061="sníž. přenesená",J1061,0)</f>
        <v>0</v>
      </c>
      <c r="BI1061" s="155">
        <f>IF(N1061="nulová",J1061,0)</f>
        <v>0</v>
      </c>
      <c r="BJ1061" s="18" t="s">
        <v>87</v>
      </c>
      <c r="BK1061" s="155">
        <f>ROUND(I1061*H1061,2)</f>
        <v>0</v>
      </c>
      <c r="BL1061" s="18" t="s">
        <v>528</v>
      </c>
      <c r="BM1061" s="265" t="s">
        <v>1793</v>
      </c>
    </row>
    <row r="1062" spans="1:51" s="14" customFormat="1" ht="12">
      <c r="A1062" s="14"/>
      <c r="B1062" s="277"/>
      <c r="C1062" s="278"/>
      <c r="D1062" s="268" t="s">
        <v>236</v>
      </c>
      <c r="E1062" s="279" t="s">
        <v>1</v>
      </c>
      <c r="F1062" s="280" t="s">
        <v>253</v>
      </c>
      <c r="G1062" s="278"/>
      <c r="H1062" s="281">
        <v>9</v>
      </c>
      <c r="I1062" s="282"/>
      <c r="J1062" s="278"/>
      <c r="K1062" s="278"/>
      <c r="L1062" s="283"/>
      <c r="M1062" s="284"/>
      <c r="N1062" s="285"/>
      <c r="O1062" s="285"/>
      <c r="P1062" s="285"/>
      <c r="Q1062" s="285"/>
      <c r="R1062" s="285"/>
      <c r="S1062" s="285"/>
      <c r="T1062" s="286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87" t="s">
        <v>236</v>
      </c>
      <c r="AU1062" s="287" t="s">
        <v>89</v>
      </c>
      <c r="AV1062" s="14" t="s">
        <v>89</v>
      </c>
      <c r="AW1062" s="14" t="s">
        <v>34</v>
      </c>
      <c r="AX1062" s="14" t="s">
        <v>87</v>
      </c>
      <c r="AY1062" s="287" t="s">
        <v>211</v>
      </c>
    </row>
    <row r="1063" spans="1:65" s="2" customFormat="1" ht="24.15" customHeight="1">
      <c r="A1063" s="41"/>
      <c r="B1063" s="42"/>
      <c r="C1063" s="317" t="s">
        <v>1794</v>
      </c>
      <c r="D1063" s="317" t="s">
        <v>589</v>
      </c>
      <c r="E1063" s="318" t="s">
        <v>1795</v>
      </c>
      <c r="F1063" s="319" t="s">
        <v>1796</v>
      </c>
      <c r="G1063" s="320" t="s">
        <v>702</v>
      </c>
      <c r="H1063" s="321">
        <v>112</v>
      </c>
      <c r="I1063" s="322"/>
      <c r="J1063" s="323">
        <f>ROUND(I1063*H1063,2)</f>
        <v>0</v>
      </c>
      <c r="K1063" s="324"/>
      <c r="L1063" s="325"/>
      <c r="M1063" s="326" t="s">
        <v>1</v>
      </c>
      <c r="N1063" s="327" t="s">
        <v>46</v>
      </c>
      <c r="O1063" s="94"/>
      <c r="P1063" s="263">
        <f>O1063*H1063</f>
        <v>0</v>
      </c>
      <c r="Q1063" s="263">
        <v>0.0005</v>
      </c>
      <c r="R1063" s="263">
        <f>Q1063*H1063</f>
        <v>0.056</v>
      </c>
      <c r="S1063" s="263">
        <v>0</v>
      </c>
      <c r="T1063" s="264">
        <f>S1063*H1063</f>
        <v>0</v>
      </c>
      <c r="U1063" s="41"/>
      <c r="V1063" s="41"/>
      <c r="W1063" s="41"/>
      <c r="X1063" s="41"/>
      <c r="Y1063" s="41"/>
      <c r="Z1063" s="41"/>
      <c r="AA1063" s="41"/>
      <c r="AB1063" s="41"/>
      <c r="AC1063" s="41"/>
      <c r="AD1063" s="41"/>
      <c r="AE1063" s="41"/>
      <c r="AR1063" s="265" t="s">
        <v>634</v>
      </c>
      <c r="AT1063" s="265" t="s">
        <v>589</v>
      </c>
      <c r="AU1063" s="265" t="s">
        <v>89</v>
      </c>
      <c r="AY1063" s="18" t="s">
        <v>211</v>
      </c>
      <c r="BE1063" s="155">
        <f>IF(N1063="základní",J1063,0)</f>
        <v>0</v>
      </c>
      <c r="BF1063" s="155">
        <f>IF(N1063="snížená",J1063,0)</f>
        <v>0</v>
      </c>
      <c r="BG1063" s="155">
        <f>IF(N1063="zákl. přenesená",J1063,0)</f>
        <v>0</v>
      </c>
      <c r="BH1063" s="155">
        <f>IF(N1063="sníž. přenesená",J1063,0)</f>
        <v>0</v>
      </c>
      <c r="BI1063" s="155">
        <f>IF(N1063="nulová",J1063,0)</f>
        <v>0</v>
      </c>
      <c r="BJ1063" s="18" t="s">
        <v>87</v>
      </c>
      <c r="BK1063" s="155">
        <f>ROUND(I1063*H1063,2)</f>
        <v>0</v>
      </c>
      <c r="BL1063" s="18" t="s">
        <v>528</v>
      </c>
      <c r="BM1063" s="265" t="s">
        <v>1797</v>
      </c>
    </row>
    <row r="1064" spans="1:51" s="14" customFormat="1" ht="12">
      <c r="A1064" s="14"/>
      <c r="B1064" s="277"/>
      <c r="C1064" s="278"/>
      <c r="D1064" s="268" t="s">
        <v>236</v>
      </c>
      <c r="E1064" s="279" t="s">
        <v>1</v>
      </c>
      <c r="F1064" s="280" t="s">
        <v>1798</v>
      </c>
      <c r="G1064" s="278"/>
      <c r="H1064" s="281">
        <v>112</v>
      </c>
      <c r="I1064" s="282"/>
      <c r="J1064" s="278"/>
      <c r="K1064" s="278"/>
      <c r="L1064" s="283"/>
      <c r="M1064" s="284"/>
      <c r="N1064" s="285"/>
      <c r="O1064" s="285"/>
      <c r="P1064" s="285"/>
      <c r="Q1064" s="285"/>
      <c r="R1064" s="285"/>
      <c r="S1064" s="285"/>
      <c r="T1064" s="286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287" t="s">
        <v>236</v>
      </c>
      <c r="AU1064" s="287" t="s">
        <v>89</v>
      </c>
      <c r="AV1064" s="14" t="s">
        <v>89</v>
      </c>
      <c r="AW1064" s="14" t="s">
        <v>34</v>
      </c>
      <c r="AX1064" s="14" t="s">
        <v>87</v>
      </c>
      <c r="AY1064" s="287" t="s">
        <v>211</v>
      </c>
    </row>
    <row r="1065" spans="1:65" s="2" customFormat="1" ht="16.5" customHeight="1">
      <c r="A1065" s="41"/>
      <c r="B1065" s="42"/>
      <c r="C1065" s="317" t="s">
        <v>1799</v>
      </c>
      <c r="D1065" s="317" t="s">
        <v>589</v>
      </c>
      <c r="E1065" s="318" t="s">
        <v>1800</v>
      </c>
      <c r="F1065" s="319" t="s">
        <v>1801</v>
      </c>
      <c r="G1065" s="320" t="s">
        <v>702</v>
      </c>
      <c r="H1065" s="321">
        <v>200</v>
      </c>
      <c r="I1065" s="322"/>
      <c r="J1065" s="323">
        <f>ROUND(I1065*H1065,2)</f>
        <v>0</v>
      </c>
      <c r="K1065" s="324"/>
      <c r="L1065" s="325"/>
      <c r="M1065" s="326" t="s">
        <v>1</v>
      </c>
      <c r="N1065" s="327" t="s">
        <v>46</v>
      </c>
      <c r="O1065" s="94"/>
      <c r="P1065" s="263">
        <f>O1065*H1065</f>
        <v>0</v>
      </c>
      <c r="Q1065" s="263">
        <v>0.0002</v>
      </c>
      <c r="R1065" s="263">
        <f>Q1065*H1065</f>
        <v>0.04</v>
      </c>
      <c r="S1065" s="263">
        <v>0</v>
      </c>
      <c r="T1065" s="264">
        <f>S1065*H1065</f>
        <v>0</v>
      </c>
      <c r="U1065" s="41"/>
      <c r="V1065" s="41"/>
      <c r="W1065" s="41"/>
      <c r="X1065" s="41"/>
      <c r="Y1065" s="41"/>
      <c r="Z1065" s="41"/>
      <c r="AA1065" s="41"/>
      <c r="AB1065" s="41"/>
      <c r="AC1065" s="41"/>
      <c r="AD1065" s="41"/>
      <c r="AE1065" s="41"/>
      <c r="AR1065" s="265" t="s">
        <v>634</v>
      </c>
      <c r="AT1065" s="265" t="s">
        <v>589</v>
      </c>
      <c r="AU1065" s="265" t="s">
        <v>89</v>
      </c>
      <c r="AY1065" s="18" t="s">
        <v>211</v>
      </c>
      <c r="BE1065" s="155">
        <f>IF(N1065="základní",J1065,0)</f>
        <v>0</v>
      </c>
      <c r="BF1065" s="155">
        <f>IF(N1065="snížená",J1065,0)</f>
        <v>0</v>
      </c>
      <c r="BG1065" s="155">
        <f>IF(N1065="zákl. přenesená",J1065,0)</f>
        <v>0</v>
      </c>
      <c r="BH1065" s="155">
        <f>IF(N1065="sníž. přenesená",J1065,0)</f>
        <v>0</v>
      </c>
      <c r="BI1065" s="155">
        <f>IF(N1065="nulová",J1065,0)</f>
        <v>0</v>
      </c>
      <c r="BJ1065" s="18" t="s">
        <v>87</v>
      </c>
      <c r="BK1065" s="155">
        <f>ROUND(I1065*H1065,2)</f>
        <v>0</v>
      </c>
      <c r="BL1065" s="18" t="s">
        <v>528</v>
      </c>
      <c r="BM1065" s="265" t="s">
        <v>1802</v>
      </c>
    </row>
    <row r="1066" spans="1:51" s="14" customFormat="1" ht="12">
      <c r="A1066" s="14"/>
      <c r="B1066" s="277"/>
      <c r="C1066" s="278"/>
      <c r="D1066" s="268" t="s">
        <v>236</v>
      </c>
      <c r="E1066" s="279" t="s">
        <v>1</v>
      </c>
      <c r="F1066" s="280" t="s">
        <v>1631</v>
      </c>
      <c r="G1066" s="278"/>
      <c r="H1066" s="281">
        <v>200</v>
      </c>
      <c r="I1066" s="282"/>
      <c r="J1066" s="278"/>
      <c r="K1066" s="278"/>
      <c r="L1066" s="283"/>
      <c r="M1066" s="284"/>
      <c r="N1066" s="285"/>
      <c r="O1066" s="285"/>
      <c r="P1066" s="285"/>
      <c r="Q1066" s="285"/>
      <c r="R1066" s="285"/>
      <c r="S1066" s="285"/>
      <c r="T1066" s="286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87" t="s">
        <v>236</v>
      </c>
      <c r="AU1066" s="287" t="s">
        <v>89</v>
      </c>
      <c r="AV1066" s="14" t="s">
        <v>89</v>
      </c>
      <c r="AW1066" s="14" t="s">
        <v>34</v>
      </c>
      <c r="AX1066" s="14" t="s">
        <v>87</v>
      </c>
      <c r="AY1066" s="287" t="s">
        <v>211</v>
      </c>
    </row>
    <row r="1067" spans="1:65" s="2" customFormat="1" ht="24.15" customHeight="1">
      <c r="A1067" s="41"/>
      <c r="B1067" s="42"/>
      <c r="C1067" s="253" t="s">
        <v>1803</v>
      </c>
      <c r="D1067" s="253" t="s">
        <v>214</v>
      </c>
      <c r="E1067" s="254" t="s">
        <v>1804</v>
      </c>
      <c r="F1067" s="255" t="s">
        <v>1805</v>
      </c>
      <c r="G1067" s="256" t="s">
        <v>702</v>
      </c>
      <c r="H1067" s="257">
        <v>4</v>
      </c>
      <c r="I1067" s="258"/>
      <c r="J1067" s="259">
        <f>ROUND(I1067*H1067,2)</f>
        <v>0</v>
      </c>
      <c r="K1067" s="260"/>
      <c r="L1067" s="44"/>
      <c r="M1067" s="261" t="s">
        <v>1</v>
      </c>
      <c r="N1067" s="262" t="s">
        <v>46</v>
      </c>
      <c r="O1067" s="94"/>
      <c r="P1067" s="263">
        <f>O1067*H1067</f>
        <v>0</v>
      </c>
      <c r="Q1067" s="263">
        <v>0</v>
      </c>
      <c r="R1067" s="263">
        <f>Q1067*H1067</f>
        <v>0</v>
      </c>
      <c r="S1067" s="263">
        <v>0</v>
      </c>
      <c r="T1067" s="264">
        <f>S1067*H1067</f>
        <v>0</v>
      </c>
      <c r="U1067" s="41"/>
      <c r="V1067" s="41"/>
      <c r="W1067" s="41"/>
      <c r="X1067" s="41"/>
      <c r="Y1067" s="41"/>
      <c r="Z1067" s="41"/>
      <c r="AA1067" s="41"/>
      <c r="AB1067" s="41"/>
      <c r="AC1067" s="41"/>
      <c r="AD1067" s="41"/>
      <c r="AE1067" s="41"/>
      <c r="AR1067" s="265" t="s">
        <v>528</v>
      </c>
      <c r="AT1067" s="265" t="s">
        <v>214</v>
      </c>
      <c r="AU1067" s="265" t="s">
        <v>89</v>
      </c>
      <c r="AY1067" s="18" t="s">
        <v>211</v>
      </c>
      <c r="BE1067" s="155">
        <f>IF(N1067="základní",J1067,0)</f>
        <v>0</v>
      </c>
      <c r="BF1067" s="155">
        <f>IF(N1067="snížená",J1067,0)</f>
        <v>0</v>
      </c>
      <c r="BG1067" s="155">
        <f>IF(N1067="zákl. přenesená",J1067,0)</f>
        <v>0</v>
      </c>
      <c r="BH1067" s="155">
        <f>IF(N1067="sníž. přenesená",J1067,0)</f>
        <v>0</v>
      </c>
      <c r="BI1067" s="155">
        <f>IF(N1067="nulová",J1067,0)</f>
        <v>0</v>
      </c>
      <c r="BJ1067" s="18" t="s">
        <v>87</v>
      </c>
      <c r="BK1067" s="155">
        <f>ROUND(I1067*H1067,2)</f>
        <v>0</v>
      </c>
      <c r="BL1067" s="18" t="s">
        <v>528</v>
      </c>
      <c r="BM1067" s="265" t="s">
        <v>1806</v>
      </c>
    </row>
    <row r="1068" spans="1:51" s="14" customFormat="1" ht="12">
      <c r="A1068" s="14"/>
      <c r="B1068" s="277"/>
      <c r="C1068" s="278"/>
      <c r="D1068" s="268" t="s">
        <v>236</v>
      </c>
      <c r="E1068" s="279" t="s">
        <v>1</v>
      </c>
      <c r="F1068" s="280" t="s">
        <v>100</v>
      </c>
      <c r="G1068" s="278"/>
      <c r="H1068" s="281">
        <v>4</v>
      </c>
      <c r="I1068" s="282"/>
      <c r="J1068" s="278"/>
      <c r="K1068" s="278"/>
      <c r="L1068" s="283"/>
      <c r="M1068" s="284"/>
      <c r="N1068" s="285"/>
      <c r="O1068" s="285"/>
      <c r="P1068" s="285"/>
      <c r="Q1068" s="285"/>
      <c r="R1068" s="285"/>
      <c r="S1068" s="285"/>
      <c r="T1068" s="286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87" t="s">
        <v>236</v>
      </c>
      <c r="AU1068" s="287" t="s">
        <v>89</v>
      </c>
      <c r="AV1068" s="14" t="s">
        <v>89</v>
      </c>
      <c r="AW1068" s="14" t="s">
        <v>34</v>
      </c>
      <c r="AX1068" s="14" t="s">
        <v>87</v>
      </c>
      <c r="AY1068" s="287" t="s">
        <v>211</v>
      </c>
    </row>
    <row r="1069" spans="1:65" s="2" customFormat="1" ht="16.5" customHeight="1">
      <c r="A1069" s="41"/>
      <c r="B1069" s="42"/>
      <c r="C1069" s="317" t="s">
        <v>1807</v>
      </c>
      <c r="D1069" s="317" t="s">
        <v>589</v>
      </c>
      <c r="E1069" s="318" t="s">
        <v>1804</v>
      </c>
      <c r="F1069" s="319" t="s">
        <v>1808</v>
      </c>
      <c r="G1069" s="320" t="s">
        <v>1220</v>
      </c>
      <c r="H1069" s="321">
        <v>4</v>
      </c>
      <c r="I1069" s="322"/>
      <c r="J1069" s="323">
        <f>ROUND(I1069*H1069,2)</f>
        <v>0</v>
      </c>
      <c r="K1069" s="324"/>
      <c r="L1069" s="325"/>
      <c r="M1069" s="326" t="s">
        <v>1</v>
      </c>
      <c r="N1069" s="327" t="s">
        <v>46</v>
      </c>
      <c r="O1069" s="94"/>
      <c r="P1069" s="263">
        <f>O1069*H1069</f>
        <v>0</v>
      </c>
      <c r="Q1069" s="263">
        <v>0</v>
      </c>
      <c r="R1069" s="263">
        <f>Q1069*H1069</f>
        <v>0</v>
      </c>
      <c r="S1069" s="263">
        <v>0</v>
      </c>
      <c r="T1069" s="264">
        <f>S1069*H1069</f>
        <v>0</v>
      </c>
      <c r="U1069" s="41"/>
      <c r="V1069" s="41"/>
      <c r="W1069" s="41"/>
      <c r="X1069" s="41"/>
      <c r="Y1069" s="41"/>
      <c r="Z1069" s="41"/>
      <c r="AA1069" s="41"/>
      <c r="AB1069" s="41"/>
      <c r="AC1069" s="41"/>
      <c r="AD1069" s="41"/>
      <c r="AE1069" s="41"/>
      <c r="AR1069" s="265" t="s">
        <v>634</v>
      </c>
      <c r="AT1069" s="265" t="s">
        <v>589</v>
      </c>
      <c r="AU1069" s="265" t="s">
        <v>89</v>
      </c>
      <c r="AY1069" s="18" t="s">
        <v>211</v>
      </c>
      <c r="BE1069" s="155">
        <f>IF(N1069="základní",J1069,0)</f>
        <v>0</v>
      </c>
      <c r="BF1069" s="155">
        <f>IF(N1069="snížená",J1069,0)</f>
        <v>0</v>
      </c>
      <c r="BG1069" s="155">
        <f>IF(N1069="zákl. přenesená",J1069,0)</f>
        <v>0</v>
      </c>
      <c r="BH1069" s="155">
        <f>IF(N1069="sníž. přenesená",J1069,0)</f>
        <v>0</v>
      </c>
      <c r="BI1069" s="155">
        <f>IF(N1069="nulová",J1069,0)</f>
        <v>0</v>
      </c>
      <c r="BJ1069" s="18" t="s">
        <v>87</v>
      </c>
      <c r="BK1069" s="155">
        <f>ROUND(I1069*H1069,2)</f>
        <v>0</v>
      </c>
      <c r="BL1069" s="18" t="s">
        <v>528</v>
      </c>
      <c r="BM1069" s="265" t="s">
        <v>1809</v>
      </c>
    </row>
    <row r="1070" spans="1:51" s="13" customFormat="1" ht="12">
      <c r="A1070" s="13"/>
      <c r="B1070" s="266"/>
      <c r="C1070" s="267"/>
      <c r="D1070" s="268" t="s">
        <v>236</v>
      </c>
      <c r="E1070" s="269" t="s">
        <v>1</v>
      </c>
      <c r="F1070" s="270" t="s">
        <v>1810</v>
      </c>
      <c r="G1070" s="267"/>
      <c r="H1070" s="269" t="s">
        <v>1</v>
      </c>
      <c r="I1070" s="271"/>
      <c r="J1070" s="267"/>
      <c r="K1070" s="267"/>
      <c r="L1070" s="272"/>
      <c r="M1070" s="273"/>
      <c r="N1070" s="274"/>
      <c r="O1070" s="274"/>
      <c r="P1070" s="274"/>
      <c r="Q1070" s="274"/>
      <c r="R1070" s="274"/>
      <c r="S1070" s="274"/>
      <c r="T1070" s="275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76" t="s">
        <v>236</v>
      </c>
      <c r="AU1070" s="276" t="s">
        <v>89</v>
      </c>
      <c r="AV1070" s="13" t="s">
        <v>87</v>
      </c>
      <c r="AW1070" s="13" t="s">
        <v>34</v>
      </c>
      <c r="AX1070" s="13" t="s">
        <v>81</v>
      </c>
      <c r="AY1070" s="276" t="s">
        <v>211</v>
      </c>
    </row>
    <row r="1071" spans="1:51" s="14" customFormat="1" ht="12">
      <c r="A1071" s="14"/>
      <c r="B1071" s="277"/>
      <c r="C1071" s="278"/>
      <c r="D1071" s="268" t="s">
        <v>236</v>
      </c>
      <c r="E1071" s="279" t="s">
        <v>1</v>
      </c>
      <c r="F1071" s="280" t="s">
        <v>100</v>
      </c>
      <c r="G1071" s="278"/>
      <c r="H1071" s="281">
        <v>4</v>
      </c>
      <c r="I1071" s="282"/>
      <c r="J1071" s="278"/>
      <c r="K1071" s="278"/>
      <c r="L1071" s="283"/>
      <c r="M1071" s="284"/>
      <c r="N1071" s="285"/>
      <c r="O1071" s="285"/>
      <c r="P1071" s="285"/>
      <c r="Q1071" s="285"/>
      <c r="R1071" s="285"/>
      <c r="S1071" s="285"/>
      <c r="T1071" s="286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87" t="s">
        <v>236</v>
      </c>
      <c r="AU1071" s="287" t="s">
        <v>89</v>
      </c>
      <c r="AV1071" s="14" t="s">
        <v>89</v>
      </c>
      <c r="AW1071" s="14" t="s">
        <v>34</v>
      </c>
      <c r="AX1071" s="14" t="s">
        <v>87</v>
      </c>
      <c r="AY1071" s="287" t="s">
        <v>211</v>
      </c>
    </row>
    <row r="1072" spans="1:65" s="2" customFormat="1" ht="16.5" customHeight="1">
      <c r="A1072" s="41"/>
      <c r="B1072" s="42"/>
      <c r="C1072" s="253" t="s">
        <v>1811</v>
      </c>
      <c r="D1072" s="253" t="s">
        <v>214</v>
      </c>
      <c r="E1072" s="254" t="s">
        <v>1812</v>
      </c>
      <c r="F1072" s="255" t="s">
        <v>1813</v>
      </c>
      <c r="G1072" s="256" t="s">
        <v>307</v>
      </c>
      <c r="H1072" s="257">
        <v>100</v>
      </c>
      <c r="I1072" s="258"/>
      <c r="J1072" s="259">
        <f>ROUND(I1072*H1072,2)</f>
        <v>0</v>
      </c>
      <c r="K1072" s="260"/>
      <c r="L1072" s="44"/>
      <c r="M1072" s="261" t="s">
        <v>1</v>
      </c>
      <c r="N1072" s="262" t="s">
        <v>46</v>
      </c>
      <c r="O1072" s="94"/>
      <c r="P1072" s="263">
        <f>O1072*H1072</f>
        <v>0</v>
      </c>
      <c r="Q1072" s="263">
        <v>5E-05</v>
      </c>
      <c r="R1072" s="263">
        <f>Q1072*H1072</f>
        <v>0.005</v>
      </c>
      <c r="S1072" s="263">
        <v>0</v>
      </c>
      <c r="T1072" s="264">
        <f>S1072*H1072</f>
        <v>0</v>
      </c>
      <c r="U1072" s="41"/>
      <c r="V1072" s="41"/>
      <c r="W1072" s="41"/>
      <c r="X1072" s="41"/>
      <c r="Y1072" s="41"/>
      <c r="Z1072" s="41"/>
      <c r="AA1072" s="41"/>
      <c r="AB1072" s="41"/>
      <c r="AC1072" s="41"/>
      <c r="AD1072" s="41"/>
      <c r="AE1072" s="41"/>
      <c r="AR1072" s="265" t="s">
        <v>528</v>
      </c>
      <c r="AT1072" s="265" t="s">
        <v>214</v>
      </c>
      <c r="AU1072" s="265" t="s">
        <v>89</v>
      </c>
      <c r="AY1072" s="18" t="s">
        <v>211</v>
      </c>
      <c r="BE1072" s="155">
        <f>IF(N1072="základní",J1072,0)</f>
        <v>0</v>
      </c>
      <c r="BF1072" s="155">
        <f>IF(N1072="snížená",J1072,0)</f>
        <v>0</v>
      </c>
      <c r="BG1072" s="155">
        <f>IF(N1072="zákl. přenesená",J1072,0)</f>
        <v>0</v>
      </c>
      <c r="BH1072" s="155">
        <f>IF(N1072="sníž. přenesená",J1072,0)</f>
        <v>0</v>
      </c>
      <c r="BI1072" s="155">
        <f>IF(N1072="nulová",J1072,0)</f>
        <v>0</v>
      </c>
      <c r="BJ1072" s="18" t="s">
        <v>87</v>
      </c>
      <c r="BK1072" s="155">
        <f>ROUND(I1072*H1072,2)</f>
        <v>0</v>
      </c>
      <c r="BL1072" s="18" t="s">
        <v>528</v>
      </c>
      <c r="BM1072" s="265" t="s">
        <v>1814</v>
      </c>
    </row>
    <row r="1073" spans="1:65" s="2" customFormat="1" ht="24.15" customHeight="1">
      <c r="A1073" s="41"/>
      <c r="B1073" s="42"/>
      <c r="C1073" s="253" t="s">
        <v>1815</v>
      </c>
      <c r="D1073" s="253" t="s">
        <v>214</v>
      </c>
      <c r="E1073" s="254" t="s">
        <v>1816</v>
      </c>
      <c r="F1073" s="255" t="s">
        <v>1817</v>
      </c>
      <c r="G1073" s="256" t="s">
        <v>307</v>
      </c>
      <c r="H1073" s="257">
        <v>128</v>
      </c>
      <c r="I1073" s="258"/>
      <c r="J1073" s="259">
        <f>ROUND(I1073*H1073,2)</f>
        <v>0</v>
      </c>
      <c r="K1073" s="260"/>
      <c r="L1073" s="44"/>
      <c r="M1073" s="261" t="s">
        <v>1</v>
      </c>
      <c r="N1073" s="262" t="s">
        <v>46</v>
      </c>
      <c r="O1073" s="94"/>
      <c r="P1073" s="263">
        <f>O1073*H1073</f>
        <v>0</v>
      </c>
      <c r="Q1073" s="263">
        <v>0</v>
      </c>
      <c r="R1073" s="263">
        <f>Q1073*H1073</f>
        <v>0</v>
      </c>
      <c r="S1073" s="263">
        <v>0</v>
      </c>
      <c r="T1073" s="264">
        <f>S1073*H1073</f>
        <v>0</v>
      </c>
      <c r="U1073" s="41"/>
      <c r="V1073" s="41"/>
      <c r="W1073" s="41"/>
      <c r="X1073" s="41"/>
      <c r="Y1073" s="41"/>
      <c r="Z1073" s="41"/>
      <c r="AA1073" s="41"/>
      <c r="AB1073" s="41"/>
      <c r="AC1073" s="41"/>
      <c r="AD1073" s="41"/>
      <c r="AE1073" s="41"/>
      <c r="AR1073" s="265" t="s">
        <v>528</v>
      </c>
      <c r="AT1073" s="265" t="s">
        <v>214</v>
      </c>
      <c r="AU1073" s="265" t="s">
        <v>89</v>
      </c>
      <c r="AY1073" s="18" t="s">
        <v>211</v>
      </c>
      <c r="BE1073" s="155">
        <f>IF(N1073="základní",J1073,0)</f>
        <v>0</v>
      </c>
      <c r="BF1073" s="155">
        <f>IF(N1073="snížená",J1073,0)</f>
        <v>0</v>
      </c>
      <c r="BG1073" s="155">
        <f>IF(N1073="zákl. přenesená",J1073,0)</f>
        <v>0</v>
      </c>
      <c r="BH1073" s="155">
        <f>IF(N1073="sníž. přenesená",J1073,0)</f>
        <v>0</v>
      </c>
      <c r="BI1073" s="155">
        <f>IF(N1073="nulová",J1073,0)</f>
        <v>0</v>
      </c>
      <c r="BJ1073" s="18" t="s">
        <v>87</v>
      </c>
      <c r="BK1073" s="155">
        <f>ROUND(I1073*H1073,2)</f>
        <v>0</v>
      </c>
      <c r="BL1073" s="18" t="s">
        <v>528</v>
      </c>
      <c r="BM1073" s="265" t="s">
        <v>1818</v>
      </c>
    </row>
    <row r="1074" spans="1:51" s="14" customFormat="1" ht="12">
      <c r="A1074" s="14"/>
      <c r="B1074" s="277"/>
      <c r="C1074" s="278"/>
      <c r="D1074" s="268" t="s">
        <v>236</v>
      </c>
      <c r="E1074" s="279" t="s">
        <v>1</v>
      </c>
      <c r="F1074" s="280" t="s">
        <v>1819</v>
      </c>
      <c r="G1074" s="278"/>
      <c r="H1074" s="281">
        <v>92</v>
      </c>
      <c r="I1074" s="282"/>
      <c r="J1074" s="278"/>
      <c r="K1074" s="278"/>
      <c r="L1074" s="283"/>
      <c r="M1074" s="284"/>
      <c r="N1074" s="285"/>
      <c r="O1074" s="285"/>
      <c r="P1074" s="285"/>
      <c r="Q1074" s="285"/>
      <c r="R1074" s="285"/>
      <c r="S1074" s="285"/>
      <c r="T1074" s="286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87" t="s">
        <v>236</v>
      </c>
      <c r="AU1074" s="287" t="s">
        <v>89</v>
      </c>
      <c r="AV1074" s="14" t="s">
        <v>89</v>
      </c>
      <c r="AW1074" s="14" t="s">
        <v>34</v>
      </c>
      <c r="AX1074" s="14" t="s">
        <v>81</v>
      </c>
      <c r="AY1074" s="287" t="s">
        <v>211</v>
      </c>
    </row>
    <row r="1075" spans="1:51" s="14" customFormat="1" ht="12">
      <c r="A1075" s="14"/>
      <c r="B1075" s="277"/>
      <c r="C1075" s="278"/>
      <c r="D1075" s="268" t="s">
        <v>236</v>
      </c>
      <c r="E1075" s="279" t="s">
        <v>1</v>
      </c>
      <c r="F1075" s="280" t="s">
        <v>1820</v>
      </c>
      <c r="G1075" s="278"/>
      <c r="H1075" s="281">
        <v>36</v>
      </c>
      <c r="I1075" s="282"/>
      <c r="J1075" s="278"/>
      <c r="K1075" s="278"/>
      <c r="L1075" s="283"/>
      <c r="M1075" s="284"/>
      <c r="N1075" s="285"/>
      <c r="O1075" s="285"/>
      <c r="P1075" s="285"/>
      <c r="Q1075" s="285"/>
      <c r="R1075" s="285"/>
      <c r="S1075" s="285"/>
      <c r="T1075" s="286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87" t="s">
        <v>236</v>
      </c>
      <c r="AU1075" s="287" t="s">
        <v>89</v>
      </c>
      <c r="AV1075" s="14" t="s">
        <v>89</v>
      </c>
      <c r="AW1075" s="14" t="s">
        <v>34</v>
      </c>
      <c r="AX1075" s="14" t="s">
        <v>81</v>
      </c>
      <c r="AY1075" s="287" t="s">
        <v>211</v>
      </c>
    </row>
    <row r="1076" spans="1:51" s="15" customFormat="1" ht="12">
      <c r="A1076" s="15"/>
      <c r="B1076" s="295"/>
      <c r="C1076" s="296"/>
      <c r="D1076" s="268" t="s">
        <v>236</v>
      </c>
      <c r="E1076" s="297" t="s">
        <v>1</v>
      </c>
      <c r="F1076" s="298" t="s">
        <v>438</v>
      </c>
      <c r="G1076" s="296"/>
      <c r="H1076" s="299">
        <v>128</v>
      </c>
      <c r="I1076" s="300"/>
      <c r="J1076" s="296"/>
      <c r="K1076" s="296"/>
      <c r="L1076" s="301"/>
      <c r="M1076" s="302"/>
      <c r="N1076" s="303"/>
      <c r="O1076" s="303"/>
      <c r="P1076" s="303"/>
      <c r="Q1076" s="303"/>
      <c r="R1076" s="303"/>
      <c r="S1076" s="303"/>
      <c r="T1076" s="304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T1076" s="305" t="s">
        <v>236</v>
      </c>
      <c r="AU1076" s="305" t="s">
        <v>89</v>
      </c>
      <c r="AV1076" s="15" t="s">
        <v>100</v>
      </c>
      <c r="AW1076" s="15" t="s">
        <v>34</v>
      </c>
      <c r="AX1076" s="15" t="s">
        <v>87</v>
      </c>
      <c r="AY1076" s="305" t="s">
        <v>211</v>
      </c>
    </row>
    <row r="1077" spans="1:65" s="2" customFormat="1" ht="24.15" customHeight="1">
      <c r="A1077" s="41"/>
      <c r="B1077" s="42"/>
      <c r="C1077" s="253" t="s">
        <v>1821</v>
      </c>
      <c r="D1077" s="253" t="s">
        <v>214</v>
      </c>
      <c r="E1077" s="254" t="s">
        <v>1822</v>
      </c>
      <c r="F1077" s="255" t="s">
        <v>1823</v>
      </c>
      <c r="G1077" s="256" t="s">
        <v>269</v>
      </c>
      <c r="H1077" s="257">
        <v>717.206</v>
      </c>
      <c r="I1077" s="258"/>
      <c r="J1077" s="259">
        <f>ROUND(I1077*H1077,2)</f>
        <v>0</v>
      </c>
      <c r="K1077" s="260"/>
      <c r="L1077" s="44"/>
      <c r="M1077" s="261" t="s">
        <v>1</v>
      </c>
      <c r="N1077" s="262" t="s">
        <v>46</v>
      </c>
      <c r="O1077" s="94"/>
      <c r="P1077" s="263">
        <f>O1077*H1077</f>
        <v>0</v>
      </c>
      <c r="Q1077" s="263">
        <v>0</v>
      </c>
      <c r="R1077" s="263">
        <f>Q1077*H1077</f>
        <v>0</v>
      </c>
      <c r="S1077" s="263">
        <v>0</v>
      </c>
      <c r="T1077" s="264">
        <f>S1077*H1077</f>
        <v>0</v>
      </c>
      <c r="U1077" s="41"/>
      <c r="V1077" s="41"/>
      <c r="W1077" s="41"/>
      <c r="X1077" s="41"/>
      <c r="Y1077" s="41"/>
      <c r="Z1077" s="41"/>
      <c r="AA1077" s="41"/>
      <c r="AB1077" s="41"/>
      <c r="AC1077" s="41"/>
      <c r="AD1077" s="41"/>
      <c r="AE1077" s="41"/>
      <c r="AR1077" s="265" t="s">
        <v>528</v>
      </c>
      <c r="AT1077" s="265" t="s">
        <v>214</v>
      </c>
      <c r="AU1077" s="265" t="s">
        <v>89</v>
      </c>
      <c r="AY1077" s="18" t="s">
        <v>211</v>
      </c>
      <c r="BE1077" s="155">
        <f>IF(N1077="základní",J1077,0)</f>
        <v>0</v>
      </c>
      <c r="BF1077" s="155">
        <f>IF(N1077="snížená",J1077,0)</f>
        <v>0</v>
      </c>
      <c r="BG1077" s="155">
        <f>IF(N1077="zákl. přenesená",J1077,0)</f>
        <v>0</v>
      </c>
      <c r="BH1077" s="155">
        <f>IF(N1077="sníž. přenesená",J1077,0)</f>
        <v>0</v>
      </c>
      <c r="BI1077" s="155">
        <f>IF(N1077="nulová",J1077,0)</f>
        <v>0</v>
      </c>
      <c r="BJ1077" s="18" t="s">
        <v>87</v>
      </c>
      <c r="BK1077" s="155">
        <f>ROUND(I1077*H1077,2)</f>
        <v>0</v>
      </c>
      <c r="BL1077" s="18" t="s">
        <v>528</v>
      </c>
      <c r="BM1077" s="265" t="s">
        <v>1824</v>
      </c>
    </row>
    <row r="1078" spans="1:51" s="13" customFormat="1" ht="12">
      <c r="A1078" s="13"/>
      <c r="B1078" s="266"/>
      <c r="C1078" s="267"/>
      <c r="D1078" s="268" t="s">
        <v>236</v>
      </c>
      <c r="E1078" s="269" t="s">
        <v>1</v>
      </c>
      <c r="F1078" s="270" t="s">
        <v>1825</v>
      </c>
      <c r="G1078" s="267"/>
      <c r="H1078" s="269" t="s">
        <v>1</v>
      </c>
      <c r="I1078" s="271"/>
      <c r="J1078" s="267"/>
      <c r="K1078" s="267"/>
      <c r="L1078" s="272"/>
      <c r="M1078" s="273"/>
      <c r="N1078" s="274"/>
      <c r="O1078" s="274"/>
      <c r="P1078" s="274"/>
      <c r="Q1078" s="274"/>
      <c r="R1078" s="274"/>
      <c r="S1078" s="274"/>
      <c r="T1078" s="275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76" t="s">
        <v>236</v>
      </c>
      <c r="AU1078" s="276" t="s">
        <v>89</v>
      </c>
      <c r="AV1078" s="13" t="s">
        <v>87</v>
      </c>
      <c r="AW1078" s="13" t="s">
        <v>34</v>
      </c>
      <c r="AX1078" s="13" t="s">
        <v>81</v>
      </c>
      <c r="AY1078" s="276" t="s">
        <v>211</v>
      </c>
    </row>
    <row r="1079" spans="1:51" s="14" customFormat="1" ht="12">
      <c r="A1079" s="14"/>
      <c r="B1079" s="277"/>
      <c r="C1079" s="278"/>
      <c r="D1079" s="268" t="s">
        <v>236</v>
      </c>
      <c r="E1079" s="279" t="s">
        <v>1</v>
      </c>
      <c r="F1079" s="280" t="s">
        <v>1826</v>
      </c>
      <c r="G1079" s="278"/>
      <c r="H1079" s="281">
        <v>717.206</v>
      </c>
      <c r="I1079" s="282"/>
      <c r="J1079" s="278"/>
      <c r="K1079" s="278"/>
      <c r="L1079" s="283"/>
      <c r="M1079" s="284"/>
      <c r="N1079" s="285"/>
      <c r="O1079" s="285"/>
      <c r="P1079" s="285"/>
      <c r="Q1079" s="285"/>
      <c r="R1079" s="285"/>
      <c r="S1079" s="285"/>
      <c r="T1079" s="286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87" t="s">
        <v>236</v>
      </c>
      <c r="AU1079" s="287" t="s">
        <v>89</v>
      </c>
      <c r="AV1079" s="14" t="s">
        <v>89</v>
      </c>
      <c r="AW1079" s="14" t="s">
        <v>34</v>
      </c>
      <c r="AX1079" s="14" t="s">
        <v>87</v>
      </c>
      <c r="AY1079" s="287" t="s">
        <v>211</v>
      </c>
    </row>
    <row r="1080" spans="1:65" s="2" customFormat="1" ht="24.15" customHeight="1">
      <c r="A1080" s="41"/>
      <c r="B1080" s="42"/>
      <c r="C1080" s="317" t="s">
        <v>1827</v>
      </c>
      <c r="D1080" s="317" t="s">
        <v>589</v>
      </c>
      <c r="E1080" s="318" t="s">
        <v>1828</v>
      </c>
      <c r="F1080" s="319" t="s">
        <v>1829</v>
      </c>
      <c r="G1080" s="320" t="s">
        <v>269</v>
      </c>
      <c r="H1080" s="321">
        <v>788.927</v>
      </c>
      <c r="I1080" s="322"/>
      <c r="J1080" s="323">
        <f>ROUND(I1080*H1080,2)</f>
        <v>0</v>
      </c>
      <c r="K1080" s="324"/>
      <c r="L1080" s="325"/>
      <c r="M1080" s="326" t="s">
        <v>1</v>
      </c>
      <c r="N1080" s="327" t="s">
        <v>46</v>
      </c>
      <c r="O1080" s="94"/>
      <c r="P1080" s="263">
        <f>O1080*H1080</f>
        <v>0</v>
      </c>
      <c r="Q1080" s="263">
        <v>0.00012</v>
      </c>
      <c r="R1080" s="263">
        <f>Q1080*H1080</f>
        <v>0.09467124</v>
      </c>
      <c r="S1080" s="263">
        <v>0</v>
      </c>
      <c r="T1080" s="264">
        <f>S1080*H1080</f>
        <v>0</v>
      </c>
      <c r="U1080" s="41"/>
      <c r="V1080" s="41"/>
      <c r="W1080" s="41"/>
      <c r="X1080" s="41"/>
      <c r="Y1080" s="41"/>
      <c r="Z1080" s="41"/>
      <c r="AA1080" s="41"/>
      <c r="AB1080" s="41"/>
      <c r="AC1080" s="41"/>
      <c r="AD1080" s="41"/>
      <c r="AE1080" s="41"/>
      <c r="AR1080" s="265" t="s">
        <v>634</v>
      </c>
      <c r="AT1080" s="265" t="s">
        <v>589</v>
      </c>
      <c r="AU1080" s="265" t="s">
        <v>89</v>
      </c>
      <c r="AY1080" s="18" t="s">
        <v>211</v>
      </c>
      <c r="BE1080" s="155">
        <f>IF(N1080="základní",J1080,0)</f>
        <v>0</v>
      </c>
      <c r="BF1080" s="155">
        <f>IF(N1080="snížená",J1080,0)</f>
        <v>0</v>
      </c>
      <c r="BG1080" s="155">
        <f>IF(N1080="zákl. přenesená",J1080,0)</f>
        <v>0</v>
      </c>
      <c r="BH1080" s="155">
        <f>IF(N1080="sníž. přenesená",J1080,0)</f>
        <v>0</v>
      </c>
      <c r="BI1080" s="155">
        <f>IF(N1080="nulová",J1080,0)</f>
        <v>0</v>
      </c>
      <c r="BJ1080" s="18" t="s">
        <v>87</v>
      </c>
      <c r="BK1080" s="155">
        <f>ROUND(I1080*H1080,2)</f>
        <v>0</v>
      </c>
      <c r="BL1080" s="18" t="s">
        <v>528</v>
      </c>
      <c r="BM1080" s="265" t="s">
        <v>1830</v>
      </c>
    </row>
    <row r="1081" spans="1:51" s="14" customFormat="1" ht="12">
      <c r="A1081" s="14"/>
      <c r="B1081" s="277"/>
      <c r="C1081" s="278"/>
      <c r="D1081" s="268" t="s">
        <v>236</v>
      </c>
      <c r="E1081" s="278"/>
      <c r="F1081" s="280" t="s">
        <v>1831</v>
      </c>
      <c r="G1081" s="278"/>
      <c r="H1081" s="281">
        <v>788.927</v>
      </c>
      <c r="I1081" s="282"/>
      <c r="J1081" s="278"/>
      <c r="K1081" s="278"/>
      <c r="L1081" s="283"/>
      <c r="M1081" s="284"/>
      <c r="N1081" s="285"/>
      <c r="O1081" s="285"/>
      <c r="P1081" s="285"/>
      <c r="Q1081" s="285"/>
      <c r="R1081" s="285"/>
      <c r="S1081" s="285"/>
      <c r="T1081" s="286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87" t="s">
        <v>236</v>
      </c>
      <c r="AU1081" s="287" t="s">
        <v>89</v>
      </c>
      <c r="AV1081" s="14" t="s">
        <v>89</v>
      </c>
      <c r="AW1081" s="14" t="s">
        <v>4</v>
      </c>
      <c r="AX1081" s="14" t="s">
        <v>87</v>
      </c>
      <c r="AY1081" s="287" t="s">
        <v>211</v>
      </c>
    </row>
    <row r="1082" spans="1:65" s="2" customFormat="1" ht="24.15" customHeight="1">
      <c r="A1082" s="41"/>
      <c r="B1082" s="42"/>
      <c r="C1082" s="253" t="s">
        <v>1832</v>
      </c>
      <c r="D1082" s="253" t="s">
        <v>214</v>
      </c>
      <c r="E1082" s="254" t="s">
        <v>1833</v>
      </c>
      <c r="F1082" s="255" t="s">
        <v>1834</v>
      </c>
      <c r="G1082" s="256" t="s">
        <v>507</v>
      </c>
      <c r="H1082" s="257">
        <v>7.239</v>
      </c>
      <c r="I1082" s="258"/>
      <c r="J1082" s="259">
        <f>ROUND(I1082*H1082,2)</f>
        <v>0</v>
      </c>
      <c r="K1082" s="260"/>
      <c r="L1082" s="44"/>
      <c r="M1082" s="261" t="s">
        <v>1</v>
      </c>
      <c r="N1082" s="262" t="s">
        <v>46</v>
      </c>
      <c r="O1082" s="94"/>
      <c r="P1082" s="263">
        <f>O1082*H1082</f>
        <v>0</v>
      </c>
      <c r="Q1082" s="263">
        <v>0</v>
      </c>
      <c r="R1082" s="263">
        <f>Q1082*H1082</f>
        <v>0</v>
      </c>
      <c r="S1082" s="263">
        <v>0</v>
      </c>
      <c r="T1082" s="264">
        <f>S1082*H1082</f>
        <v>0</v>
      </c>
      <c r="U1082" s="41"/>
      <c r="V1082" s="41"/>
      <c r="W1082" s="41"/>
      <c r="X1082" s="41"/>
      <c r="Y1082" s="41"/>
      <c r="Z1082" s="41"/>
      <c r="AA1082" s="41"/>
      <c r="AB1082" s="41"/>
      <c r="AC1082" s="41"/>
      <c r="AD1082" s="41"/>
      <c r="AE1082" s="41"/>
      <c r="AR1082" s="265" t="s">
        <v>528</v>
      </c>
      <c r="AT1082" s="265" t="s">
        <v>214</v>
      </c>
      <c r="AU1082" s="265" t="s">
        <v>89</v>
      </c>
      <c r="AY1082" s="18" t="s">
        <v>211</v>
      </c>
      <c r="BE1082" s="155">
        <f>IF(N1082="základní",J1082,0)</f>
        <v>0</v>
      </c>
      <c r="BF1082" s="155">
        <f>IF(N1082="snížená",J1082,0)</f>
        <v>0</v>
      </c>
      <c r="BG1082" s="155">
        <f>IF(N1082="zákl. přenesená",J1082,0)</f>
        <v>0</v>
      </c>
      <c r="BH1082" s="155">
        <f>IF(N1082="sníž. přenesená",J1082,0)</f>
        <v>0</v>
      </c>
      <c r="BI1082" s="155">
        <f>IF(N1082="nulová",J1082,0)</f>
        <v>0</v>
      </c>
      <c r="BJ1082" s="18" t="s">
        <v>87</v>
      </c>
      <c r="BK1082" s="155">
        <f>ROUND(I1082*H1082,2)</f>
        <v>0</v>
      </c>
      <c r="BL1082" s="18" t="s">
        <v>528</v>
      </c>
      <c r="BM1082" s="265" t="s">
        <v>1835</v>
      </c>
    </row>
    <row r="1083" spans="1:65" s="2" customFormat="1" ht="24.15" customHeight="1">
      <c r="A1083" s="41"/>
      <c r="B1083" s="42"/>
      <c r="C1083" s="253" t="s">
        <v>1836</v>
      </c>
      <c r="D1083" s="253" t="s">
        <v>214</v>
      </c>
      <c r="E1083" s="254" t="s">
        <v>1837</v>
      </c>
      <c r="F1083" s="255" t="s">
        <v>1838</v>
      </c>
      <c r="G1083" s="256" t="s">
        <v>507</v>
      </c>
      <c r="H1083" s="257">
        <v>21.717</v>
      </c>
      <c r="I1083" s="258"/>
      <c r="J1083" s="259">
        <f>ROUND(I1083*H1083,2)</f>
        <v>0</v>
      </c>
      <c r="K1083" s="260"/>
      <c r="L1083" s="44"/>
      <c r="M1083" s="261" t="s">
        <v>1</v>
      </c>
      <c r="N1083" s="262" t="s">
        <v>46</v>
      </c>
      <c r="O1083" s="94"/>
      <c r="P1083" s="263">
        <f>O1083*H1083</f>
        <v>0</v>
      </c>
      <c r="Q1083" s="263">
        <v>0</v>
      </c>
      <c r="R1083" s="263">
        <f>Q1083*H1083</f>
        <v>0</v>
      </c>
      <c r="S1083" s="263">
        <v>0</v>
      </c>
      <c r="T1083" s="264">
        <f>S1083*H1083</f>
        <v>0</v>
      </c>
      <c r="U1083" s="41"/>
      <c r="V1083" s="41"/>
      <c r="W1083" s="41"/>
      <c r="X1083" s="41"/>
      <c r="Y1083" s="41"/>
      <c r="Z1083" s="41"/>
      <c r="AA1083" s="41"/>
      <c r="AB1083" s="41"/>
      <c r="AC1083" s="41"/>
      <c r="AD1083" s="41"/>
      <c r="AE1083" s="41"/>
      <c r="AR1083" s="265" t="s">
        <v>528</v>
      </c>
      <c r="AT1083" s="265" t="s">
        <v>214</v>
      </c>
      <c r="AU1083" s="265" t="s">
        <v>89</v>
      </c>
      <c r="AY1083" s="18" t="s">
        <v>211</v>
      </c>
      <c r="BE1083" s="155">
        <f>IF(N1083="základní",J1083,0)</f>
        <v>0</v>
      </c>
      <c r="BF1083" s="155">
        <f>IF(N1083="snížená",J1083,0)</f>
        <v>0</v>
      </c>
      <c r="BG1083" s="155">
        <f>IF(N1083="zákl. přenesená",J1083,0)</f>
        <v>0</v>
      </c>
      <c r="BH1083" s="155">
        <f>IF(N1083="sníž. přenesená",J1083,0)</f>
        <v>0</v>
      </c>
      <c r="BI1083" s="155">
        <f>IF(N1083="nulová",J1083,0)</f>
        <v>0</v>
      </c>
      <c r="BJ1083" s="18" t="s">
        <v>87</v>
      </c>
      <c r="BK1083" s="155">
        <f>ROUND(I1083*H1083,2)</f>
        <v>0</v>
      </c>
      <c r="BL1083" s="18" t="s">
        <v>528</v>
      </c>
      <c r="BM1083" s="265" t="s">
        <v>1839</v>
      </c>
    </row>
    <row r="1084" spans="1:51" s="14" customFormat="1" ht="12">
      <c r="A1084" s="14"/>
      <c r="B1084" s="277"/>
      <c r="C1084" s="278"/>
      <c r="D1084" s="268" t="s">
        <v>236</v>
      </c>
      <c r="E1084" s="278"/>
      <c r="F1084" s="280" t="s">
        <v>1840</v>
      </c>
      <c r="G1084" s="278"/>
      <c r="H1084" s="281">
        <v>21.717</v>
      </c>
      <c r="I1084" s="282"/>
      <c r="J1084" s="278"/>
      <c r="K1084" s="278"/>
      <c r="L1084" s="283"/>
      <c r="M1084" s="284"/>
      <c r="N1084" s="285"/>
      <c r="O1084" s="285"/>
      <c r="P1084" s="285"/>
      <c r="Q1084" s="285"/>
      <c r="R1084" s="285"/>
      <c r="S1084" s="285"/>
      <c r="T1084" s="286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87" t="s">
        <v>236</v>
      </c>
      <c r="AU1084" s="287" t="s">
        <v>89</v>
      </c>
      <c r="AV1084" s="14" t="s">
        <v>89</v>
      </c>
      <c r="AW1084" s="14" t="s">
        <v>4</v>
      </c>
      <c r="AX1084" s="14" t="s">
        <v>87</v>
      </c>
      <c r="AY1084" s="287" t="s">
        <v>211</v>
      </c>
    </row>
    <row r="1085" spans="1:63" s="12" customFormat="1" ht="22.8" customHeight="1">
      <c r="A1085" s="12"/>
      <c r="B1085" s="237"/>
      <c r="C1085" s="238"/>
      <c r="D1085" s="239" t="s">
        <v>80</v>
      </c>
      <c r="E1085" s="251" t="s">
        <v>1841</v>
      </c>
      <c r="F1085" s="251" t="s">
        <v>1842</v>
      </c>
      <c r="G1085" s="238"/>
      <c r="H1085" s="238"/>
      <c r="I1085" s="241"/>
      <c r="J1085" s="252">
        <f>BK1085</f>
        <v>0</v>
      </c>
      <c r="K1085" s="238"/>
      <c r="L1085" s="243"/>
      <c r="M1085" s="244"/>
      <c r="N1085" s="245"/>
      <c r="O1085" s="245"/>
      <c r="P1085" s="246">
        <f>SUM(P1086:P1113)</f>
        <v>0</v>
      </c>
      <c r="Q1085" s="245"/>
      <c r="R1085" s="246">
        <f>SUM(R1086:R1113)</f>
        <v>19.567455000000002</v>
      </c>
      <c r="S1085" s="245"/>
      <c r="T1085" s="247">
        <f>SUM(T1086:T1113)</f>
        <v>0</v>
      </c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R1085" s="248" t="s">
        <v>89</v>
      </c>
      <c r="AT1085" s="249" t="s">
        <v>80</v>
      </c>
      <c r="AU1085" s="249" t="s">
        <v>87</v>
      </c>
      <c r="AY1085" s="248" t="s">
        <v>211</v>
      </c>
      <c r="BK1085" s="250">
        <f>SUM(BK1086:BK1113)</f>
        <v>0</v>
      </c>
    </row>
    <row r="1086" spans="1:65" s="2" customFormat="1" ht="16.5" customHeight="1">
      <c r="A1086" s="41"/>
      <c r="B1086" s="42"/>
      <c r="C1086" s="253" t="s">
        <v>1843</v>
      </c>
      <c r="D1086" s="253" t="s">
        <v>214</v>
      </c>
      <c r="E1086" s="254" t="s">
        <v>1844</v>
      </c>
      <c r="F1086" s="255" t="s">
        <v>1845</v>
      </c>
      <c r="G1086" s="256" t="s">
        <v>307</v>
      </c>
      <c r="H1086" s="257">
        <v>40</v>
      </c>
      <c r="I1086" s="258"/>
      <c r="J1086" s="259">
        <f>ROUND(I1086*H1086,2)</f>
        <v>0</v>
      </c>
      <c r="K1086" s="260"/>
      <c r="L1086" s="44"/>
      <c r="M1086" s="261" t="s">
        <v>1</v>
      </c>
      <c r="N1086" s="262" t="s">
        <v>46</v>
      </c>
      <c r="O1086" s="94"/>
      <c r="P1086" s="263">
        <f>O1086*H1086</f>
        <v>0</v>
      </c>
      <c r="Q1086" s="263">
        <v>0</v>
      </c>
      <c r="R1086" s="263">
        <f>Q1086*H1086</f>
        <v>0</v>
      </c>
      <c r="S1086" s="263">
        <v>0</v>
      </c>
      <c r="T1086" s="264">
        <f>S1086*H1086</f>
        <v>0</v>
      </c>
      <c r="U1086" s="41"/>
      <c r="V1086" s="41"/>
      <c r="W1086" s="41"/>
      <c r="X1086" s="41"/>
      <c r="Y1086" s="41"/>
      <c r="Z1086" s="41"/>
      <c r="AA1086" s="41"/>
      <c r="AB1086" s="41"/>
      <c r="AC1086" s="41"/>
      <c r="AD1086" s="41"/>
      <c r="AE1086" s="41"/>
      <c r="AR1086" s="265" t="s">
        <v>528</v>
      </c>
      <c r="AT1086" s="265" t="s">
        <v>214</v>
      </c>
      <c r="AU1086" s="265" t="s">
        <v>89</v>
      </c>
      <c r="AY1086" s="18" t="s">
        <v>211</v>
      </c>
      <c r="BE1086" s="155">
        <f>IF(N1086="základní",J1086,0)</f>
        <v>0</v>
      </c>
      <c r="BF1086" s="155">
        <f>IF(N1086="snížená",J1086,0)</f>
        <v>0</v>
      </c>
      <c r="BG1086" s="155">
        <f>IF(N1086="zákl. přenesená",J1086,0)</f>
        <v>0</v>
      </c>
      <c r="BH1086" s="155">
        <f>IF(N1086="sníž. přenesená",J1086,0)</f>
        <v>0</v>
      </c>
      <c r="BI1086" s="155">
        <f>IF(N1086="nulová",J1086,0)</f>
        <v>0</v>
      </c>
      <c r="BJ1086" s="18" t="s">
        <v>87</v>
      </c>
      <c r="BK1086" s="155">
        <f>ROUND(I1086*H1086,2)</f>
        <v>0</v>
      </c>
      <c r="BL1086" s="18" t="s">
        <v>528</v>
      </c>
      <c r="BM1086" s="265" t="s">
        <v>1846</v>
      </c>
    </row>
    <row r="1087" spans="1:51" s="13" customFormat="1" ht="12">
      <c r="A1087" s="13"/>
      <c r="B1087" s="266"/>
      <c r="C1087" s="267"/>
      <c r="D1087" s="268" t="s">
        <v>236</v>
      </c>
      <c r="E1087" s="269" t="s">
        <v>1</v>
      </c>
      <c r="F1087" s="270" t="s">
        <v>1847</v>
      </c>
      <c r="G1087" s="267"/>
      <c r="H1087" s="269" t="s">
        <v>1</v>
      </c>
      <c r="I1087" s="271"/>
      <c r="J1087" s="267"/>
      <c r="K1087" s="267"/>
      <c r="L1087" s="272"/>
      <c r="M1087" s="273"/>
      <c r="N1087" s="274"/>
      <c r="O1087" s="274"/>
      <c r="P1087" s="274"/>
      <c r="Q1087" s="274"/>
      <c r="R1087" s="274"/>
      <c r="S1087" s="274"/>
      <c r="T1087" s="275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76" t="s">
        <v>236</v>
      </c>
      <c r="AU1087" s="276" t="s">
        <v>89</v>
      </c>
      <c r="AV1087" s="13" t="s">
        <v>87</v>
      </c>
      <c r="AW1087" s="13" t="s">
        <v>34</v>
      </c>
      <c r="AX1087" s="13" t="s">
        <v>81</v>
      </c>
      <c r="AY1087" s="276" t="s">
        <v>211</v>
      </c>
    </row>
    <row r="1088" spans="1:51" s="14" customFormat="1" ht="12">
      <c r="A1088" s="14"/>
      <c r="B1088" s="277"/>
      <c r="C1088" s="278"/>
      <c r="D1088" s="268" t="s">
        <v>236</v>
      </c>
      <c r="E1088" s="279" t="s">
        <v>1</v>
      </c>
      <c r="F1088" s="280" t="s">
        <v>699</v>
      </c>
      <c r="G1088" s="278"/>
      <c r="H1088" s="281">
        <v>40</v>
      </c>
      <c r="I1088" s="282"/>
      <c r="J1088" s="278"/>
      <c r="K1088" s="278"/>
      <c r="L1088" s="283"/>
      <c r="M1088" s="284"/>
      <c r="N1088" s="285"/>
      <c r="O1088" s="285"/>
      <c r="P1088" s="285"/>
      <c r="Q1088" s="285"/>
      <c r="R1088" s="285"/>
      <c r="S1088" s="285"/>
      <c r="T1088" s="286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87" t="s">
        <v>236</v>
      </c>
      <c r="AU1088" s="287" t="s">
        <v>89</v>
      </c>
      <c r="AV1088" s="14" t="s">
        <v>89</v>
      </c>
      <c r="AW1088" s="14" t="s">
        <v>34</v>
      </c>
      <c r="AX1088" s="14" t="s">
        <v>87</v>
      </c>
      <c r="AY1088" s="287" t="s">
        <v>211</v>
      </c>
    </row>
    <row r="1089" spans="1:65" s="2" customFormat="1" ht="16.5" customHeight="1">
      <c r="A1089" s="41"/>
      <c r="B1089" s="42"/>
      <c r="C1089" s="317" t="s">
        <v>1848</v>
      </c>
      <c r="D1089" s="317" t="s">
        <v>589</v>
      </c>
      <c r="E1089" s="318" t="s">
        <v>1849</v>
      </c>
      <c r="F1089" s="319" t="s">
        <v>1850</v>
      </c>
      <c r="G1089" s="320" t="s">
        <v>307</v>
      </c>
      <c r="H1089" s="321">
        <v>40</v>
      </c>
      <c r="I1089" s="322"/>
      <c r="J1089" s="323">
        <f>ROUND(I1089*H1089,2)</f>
        <v>0</v>
      </c>
      <c r="K1089" s="324"/>
      <c r="L1089" s="325"/>
      <c r="M1089" s="326" t="s">
        <v>1</v>
      </c>
      <c r="N1089" s="327" t="s">
        <v>46</v>
      </c>
      <c r="O1089" s="94"/>
      <c r="P1089" s="263">
        <f>O1089*H1089</f>
        <v>0</v>
      </c>
      <c r="Q1089" s="263">
        <v>0</v>
      </c>
      <c r="R1089" s="263">
        <f>Q1089*H1089</f>
        <v>0</v>
      </c>
      <c r="S1089" s="263">
        <v>0</v>
      </c>
      <c r="T1089" s="264">
        <f>S1089*H1089</f>
        <v>0</v>
      </c>
      <c r="U1089" s="41"/>
      <c r="V1089" s="41"/>
      <c r="W1089" s="41"/>
      <c r="X1089" s="41"/>
      <c r="Y1089" s="41"/>
      <c r="Z1089" s="41"/>
      <c r="AA1089" s="41"/>
      <c r="AB1089" s="41"/>
      <c r="AC1089" s="41"/>
      <c r="AD1089" s="41"/>
      <c r="AE1089" s="41"/>
      <c r="AR1089" s="265" t="s">
        <v>634</v>
      </c>
      <c r="AT1089" s="265" t="s">
        <v>589</v>
      </c>
      <c r="AU1089" s="265" t="s">
        <v>89</v>
      </c>
      <c r="AY1089" s="18" t="s">
        <v>211</v>
      </c>
      <c r="BE1089" s="155">
        <f>IF(N1089="základní",J1089,0)</f>
        <v>0</v>
      </c>
      <c r="BF1089" s="155">
        <f>IF(N1089="snížená",J1089,0)</f>
        <v>0</v>
      </c>
      <c r="BG1089" s="155">
        <f>IF(N1089="zákl. přenesená",J1089,0)</f>
        <v>0</v>
      </c>
      <c r="BH1089" s="155">
        <f>IF(N1089="sníž. přenesená",J1089,0)</f>
        <v>0</v>
      </c>
      <c r="BI1089" s="155">
        <f>IF(N1089="nulová",J1089,0)</f>
        <v>0</v>
      </c>
      <c r="BJ1089" s="18" t="s">
        <v>87</v>
      </c>
      <c r="BK1089" s="155">
        <f>ROUND(I1089*H1089,2)</f>
        <v>0</v>
      </c>
      <c r="BL1089" s="18" t="s">
        <v>528</v>
      </c>
      <c r="BM1089" s="265" t="s">
        <v>1851</v>
      </c>
    </row>
    <row r="1090" spans="1:65" s="2" customFormat="1" ht="16.5" customHeight="1">
      <c r="A1090" s="41"/>
      <c r="B1090" s="42"/>
      <c r="C1090" s="253" t="s">
        <v>1852</v>
      </c>
      <c r="D1090" s="253" t="s">
        <v>214</v>
      </c>
      <c r="E1090" s="254" t="s">
        <v>1853</v>
      </c>
      <c r="F1090" s="255" t="s">
        <v>1854</v>
      </c>
      <c r="G1090" s="256" t="s">
        <v>1180</v>
      </c>
      <c r="H1090" s="257">
        <v>608</v>
      </c>
      <c r="I1090" s="258"/>
      <c r="J1090" s="259">
        <f>ROUND(I1090*H1090,2)</f>
        <v>0</v>
      </c>
      <c r="K1090" s="260"/>
      <c r="L1090" s="44"/>
      <c r="M1090" s="261" t="s">
        <v>1</v>
      </c>
      <c r="N1090" s="262" t="s">
        <v>46</v>
      </c>
      <c r="O1090" s="94"/>
      <c r="P1090" s="263">
        <f>O1090*H1090</f>
        <v>0</v>
      </c>
      <c r="Q1090" s="263">
        <v>0.001</v>
      </c>
      <c r="R1090" s="263">
        <f>Q1090*H1090</f>
        <v>0.608</v>
      </c>
      <c r="S1090" s="263">
        <v>0</v>
      </c>
      <c r="T1090" s="264">
        <f>S1090*H1090</f>
        <v>0</v>
      </c>
      <c r="U1090" s="41"/>
      <c r="V1090" s="41"/>
      <c r="W1090" s="41"/>
      <c r="X1090" s="41"/>
      <c r="Y1090" s="41"/>
      <c r="Z1090" s="41"/>
      <c r="AA1090" s="41"/>
      <c r="AB1090" s="41"/>
      <c r="AC1090" s="41"/>
      <c r="AD1090" s="41"/>
      <c r="AE1090" s="41"/>
      <c r="AR1090" s="265" t="s">
        <v>528</v>
      </c>
      <c r="AT1090" s="265" t="s">
        <v>214</v>
      </c>
      <c r="AU1090" s="265" t="s">
        <v>89</v>
      </c>
      <c r="AY1090" s="18" t="s">
        <v>211</v>
      </c>
      <c r="BE1090" s="155">
        <f>IF(N1090="základní",J1090,0)</f>
        <v>0</v>
      </c>
      <c r="BF1090" s="155">
        <f>IF(N1090="snížená",J1090,0)</f>
        <v>0</v>
      </c>
      <c r="BG1090" s="155">
        <f>IF(N1090="zákl. přenesená",J1090,0)</f>
        <v>0</v>
      </c>
      <c r="BH1090" s="155">
        <f>IF(N1090="sníž. přenesená",J1090,0)</f>
        <v>0</v>
      </c>
      <c r="BI1090" s="155">
        <f>IF(N1090="nulová",J1090,0)</f>
        <v>0</v>
      </c>
      <c r="BJ1090" s="18" t="s">
        <v>87</v>
      </c>
      <c r="BK1090" s="155">
        <f>ROUND(I1090*H1090,2)</f>
        <v>0</v>
      </c>
      <c r="BL1090" s="18" t="s">
        <v>528</v>
      </c>
      <c r="BM1090" s="265" t="s">
        <v>1855</v>
      </c>
    </row>
    <row r="1091" spans="1:51" s="13" customFormat="1" ht="12">
      <c r="A1091" s="13"/>
      <c r="B1091" s="266"/>
      <c r="C1091" s="267"/>
      <c r="D1091" s="268" t="s">
        <v>236</v>
      </c>
      <c r="E1091" s="269" t="s">
        <v>1</v>
      </c>
      <c r="F1091" s="270" t="s">
        <v>1856</v>
      </c>
      <c r="G1091" s="267"/>
      <c r="H1091" s="269" t="s">
        <v>1</v>
      </c>
      <c r="I1091" s="271"/>
      <c r="J1091" s="267"/>
      <c r="K1091" s="267"/>
      <c r="L1091" s="272"/>
      <c r="M1091" s="273"/>
      <c r="N1091" s="274"/>
      <c r="O1091" s="274"/>
      <c r="P1091" s="274"/>
      <c r="Q1091" s="274"/>
      <c r="R1091" s="274"/>
      <c r="S1091" s="274"/>
      <c r="T1091" s="275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76" t="s">
        <v>236</v>
      </c>
      <c r="AU1091" s="276" t="s">
        <v>89</v>
      </c>
      <c r="AV1091" s="13" t="s">
        <v>87</v>
      </c>
      <c r="AW1091" s="13" t="s">
        <v>34</v>
      </c>
      <c r="AX1091" s="13" t="s">
        <v>81</v>
      </c>
      <c r="AY1091" s="276" t="s">
        <v>211</v>
      </c>
    </row>
    <row r="1092" spans="1:51" s="14" customFormat="1" ht="12">
      <c r="A1092" s="14"/>
      <c r="B1092" s="277"/>
      <c r="C1092" s="278"/>
      <c r="D1092" s="268" t="s">
        <v>236</v>
      </c>
      <c r="E1092" s="279" t="s">
        <v>1</v>
      </c>
      <c r="F1092" s="280" t="s">
        <v>1857</v>
      </c>
      <c r="G1092" s="278"/>
      <c r="H1092" s="281">
        <v>608</v>
      </c>
      <c r="I1092" s="282"/>
      <c r="J1092" s="278"/>
      <c r="K1092" s="278"/>
      <c r="L1092" s="283"/>
      <c r="M1092" s="284"/>
      <c r="N1092" s="285"/>
      <c r="O1092" s="285"/>
      <c r="P1092" s="285"/>
      <c r="Q1092" s="285"/>
      <c r="R1092" s="285"/>
      <c r="S1092" s="285"/>
      <c r="T1092" s="286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87" t="s">
        <v>236</v>
      </c>
      <c r="AU1092" s="287" t="s">
        <v>89</v>
      </c>
      <c r="AV1092" s="14" t="s">
        <v>89</v>
      </c>
      <c r="AW1092" s="14" t="s">
        <v>34</v>
      </c>
      <c r="AX1092" s="14" t="s">
        <v>87</v>
      </c>
      <c r="AY1092" s="287" t="s">
        <v>211</v>
      </c>
    </row>
    <row r="1093" spans="1:65" s="2" customFormat="1" ht="44.25" customHeight="1">
      <c r="A1093" s="41"/>
      <c r="B1093" s="42"/>
      <c r="C1093" s="253" t="s">
        <v>1858</v>
      </c>
      <c r="D1093" s="253" t="s">
        <v>214</v>
      </c>
      <c r="E1093" s="254" t="s">
        <v>1859</v>
      </c>
      <c r="F1093" s="255" t="s">
        <v>1860</v>
      </c>
      <c r="G1093" s="256" t="s">
        <v>1180</v>
      </c>
      <c r="H1093" s="257">
        <v>16368.2</v>
      </c>
      <c r="I1093" s="258"/>
      <c r="J1093" s="259">
        <f>ROUND(I1093*H1093,2)</f>
        <v>0</v>
      </c>
      <c r="K1093" s="260"/>
      <c r="L1093" s="44"/>
      <c r="M1093" s="261" t="s">
        <v>1</v>
      </c>
      <c r="N1093" s="262" t="s">
        <v>46</v>
      </c>
      <c r="O1093" s="94"/>
      <c r="P1093" s="263">
        <f>O1093*H1093</f>
        <v>0</v>
      </c>
      <c r="Q1093" s="263">
        <v>0.001</v>
      </c>
      <c r="R1093" s="263">
        <f>Q1093*H1093</f>
        <v>16.3682</v>
      </c>
      <c r="S1093" s="263">
        <v>0</v>
      </c>
      <c r="T1093" s="264">
        <f>S1093*H1093</f>
        <v>0</v>
      </c>
      <c r="U1093" s="41"/>
      <c r="V1093" s="41"/>
      <c r="W1093" s="41"/>
      <c r="X1093" s="41"/>
      <c r="Y1093" s="41"/>
      <c r="Z1093" s="41"/>
      <c r="AA1093" s="41"/>
      <c r="AB1093" s="41"/>
      <c r="AC1093" s="41"/>
      <c r="AD1093" s="41"/>
      <c r="AE1093" s="41"/>
      <c r="AR1093" s="265" t="s">
        <v>528</v>
      </c>
      <c r="AT1093" s="265" t="s">
        <v>214</v>
      </c>
      <c r="AU1093" s="265" t="s">
        <v>89</v>
      </c>
      <c r="AY1093" s="18" t="s">
        <v>211</v>
      </c>
      <c r="BE1093" s="155">
        <f>IF(N1093="základní",J1093,0)</f>
        <v>0</v>
      </c>
      <c r="BF1093" s="155">
        <f>IF(N1093="snížená",J1093,0)</f>
        <v>0</v>
      </c>
      <c r="BG1093" s="155">
        <f>IF(N1093="zákl. přenesená",J1093,0)</f>
        <v>0</v>
      </c>
      <c r="BH1093" s="155">
        <f>IF(N1093="sníž. přenesená",J1093,0)</f>
        <v>0</v>
      </c>
      <c r="BI1093" s="155">
        <f>IF(N1093="nulová",J1093,0)</f>
        <v>0</v>
      </c>
      <c r="BJ1093" s="18" t="s">
        <v>87</v>
      </c>
      <c r="BK1093" s="155">
        <f>ROUND(I1093*H1093,2)</f>
        <v>0</v>
      </c>
      <c r="BL1093" s="18" t="s">
        <v>528</v>
      </c>
      <c r="BM1093" s="265" t="s">
        <v>1861</v>
      </c>
    </row>
    <row r="1094" spans="1:51" s="13" customFormat="1" ht="12">
      <c r="A1094" s="13"/>
      <c r="B1094" s="266"/>
      <c r="C1094" s="267"/>
      <c r="D1094" s="268" t="s">
        <v>236</v>
      </c>
      <c r="E1094" s="269" t="s">
        <v>1</v>
      </c>
      <c r="F1094" s="270" t="s">
        <v>1862</v>
      </c>
      <c r="G1094" s="267"/>
      <c r="H1094" s="269" t="s">
        <v>1</v>
      </c>
      <c r="I1094" s="271"/>
      <c r="J1094" s="267"/>
      <c r="K1094" s="267"/>
      <c r="L1094" s="272"/>
      <c r="M1094" s="273"/>
      <c r="N1094" s="274"/>
      <c r="O1094" s="274"/>
      <c r="P1094" s="274"/>
      <c r="Q1094" s="274"/>
      <c r="R1094" s="274"/>
      <c r="S1094" s="274"/>
      <c r="T1094" s="275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76" t="s">
        <v>236</v>
      </c>
      <c r="AU1094" s="276" t="s">
        <v>89</v>
      </c>
      <c r="AV1094" s="13" t="s">
        <v>87</v>
      </c>
      <c r="AW1094" s="13" t="s">
        <v>34</v>
      </c>
      <c r="AX1094" s="13" t="s">
        <v>81</v>
      </c>
      <c r="AY1094" s="276" t="s">
        <v>211</v>
      </c>
    </row>
    <row r="1095" spans="1:51" s="14" customFormat="1" ht="12">
      <c r="A1095" s="14"/>
      <c r="B1095" s="277"/>
      <c r="C1095" s="278"/>
      <c r="D1095" s="268" t="s">
        <v>236</v>
      </c>
      <c r="E1095" s="279" t="s">
        <v>1</v>
      </c>
      <c r="F1095" s="280" t="s">
        <v>1863</v>
      </c>
      <c r="G1095" s="278"/>
      <c r="H1095" s="281">
        <v>15972.3</v>
      </c>
      <c r="I1095" s="282"/>
      <c r="J1095" s="278"/>
      <c r="K1095" s="278"/>
      <c r="L1095" s="283"/>
      <c r="M1095" s="284"/>
      <c r="N1095" s="285"/>
      <c r="O1095" s="285"/>
      <c r="P1095" s="285"/>
      <c r="Q1095" s="285"/>
      <c r="R1095" s="285"/>
      <c r="S1095" s="285"/>
      <c r="T1095" s="286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T1095" s="287" t="s">
        <v>236</v>
      </c>
      <c r="AU1095" s="287" t="s">
        <v>89</v>
      </c>
      <c r="AV1095" s="14" t="s">
        <v>89</v>
      </c>
      <c r="AW1095" s="14" t="s">
        <v>34</v>
      </c>
      <c r="AX1095" s="14" t="s">
        <v>81</v>
      </c>
      <c r="AY1095" s="287" t="s">
        <v>211</v>
      </c>
    </row>
    <row r="1096" spans="1:51" s="13" customFormat="1" ht="12">
      <c r="A1096" s="13"/>
      <c r="B1096" s="266"/>
      <c r="C1096" s="267"/>
      <c r="D1096" s="268" t="s">
        <v>236</v>
      </c>
      <c r="E1096" s="269" t="s">
        <v>1</v>
      </c>
      <c r="F1096" s="270" t="s">
        <v>1864</v>
      </c>
      <c r="G1096" s="267"/>
      <c r="H1096" s="269" t="s">
        <v>1</v>
      </c>
      <c r="I1096" s="271"/>
      <c r="J1096" s="267"/>
      <c r="K1096" s="267"/>
      <c r="L1096" s="272"/>
      <c r="M1096" s="273"/>
      <c r="N1096" s="274"/>
      <c r="O1096" s="274"/>
      <c r="P1096" s="274"/>
      <c r="Q1096" s="274"/>
      <c r="R1096" s="274"/>
      <c r="S1096" s="274"/>
      <c r="T1096" s="275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76" t="s">
        <v>236</v>
      </c>
      <c r="AU1096" s="276" t="s">
        <v>89</v>
      </c>
      <c r="AV1096" s="13" t="s">
        <v>87</v>
      </c>
      <c r="AW1096" s="13" t="s">
        <v>34</v>
      </c>
      <c r="AX1096" s="13" t="s">
        <v>81</v>
      </c>
      <c r="AY1096" s="276" t="s">
        <v>211</v>
      </c>
    </row>
    <row r="1097" spans="1:51" s="14" customFormat="1" ht="12">
      <c r="A1097" s="14"/>
      <c r="B1097" s="277"/>
      <c r="C1097" s="278"/>
      <c r="D1097" s="268" t="s">
        <v>236</v>
      </c>
      <c r="E1097" s="279" t="s">
        <v>1</v>
      </c>
      <c r="F1097" s="280" t="s">
        <v>1865</v>
      </c>
      <c r="G1097" s="278"/>
      <c r="H1097" s="281">
        <v>395.9</v>
      </c>
      <c r="I1097" s="282"/>
      <c r="J1097" s="278"/>
      <c r="K1097" s="278"/>
      <c r="L1097" s="283"/>
      <c r="M1097" s="284"/>
      <c r="N1097" s="285"/>
      <c r="O1097" s="285"/>
      <c r="P1097" s="285"/>
      <c r="Q1097" s="285"/>
      <c r="R1097" s="285"/>
      <c r="S1097" s="285"/>
      <c r="T1097" s="286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87" t="s">
        <v>236</v>
      </c>
      <c r="AU1097" s="287" t="s">
        <v>89</v>
      </c>
      <c r="AV1097" s="14" t="s">
        <v>89</v>
      </c>
      <c r="AW1097" s="14" t="s">
        <v>34</v>
      </c>
      <c r="AX1097" s="14" t="s">
        <v>81</v>
      </c>
      <c r="AY1097" s="287" t="s">
        <v>211</v>
      </c>
    </row>
    <row r="1098" spans="1:51" s="15" customFormat="1" ht="12">
      <c r="A1098" s="15"/>
      <c r="B1098" s="295"/>
      <c r="C1098" s="296"/>
      <c r="D1098" s="268" t="s">
        <v>236</v>
      </c>
      <c r="E1098" s="297" t="s">
        <v>1866</v>
      </c>
      <c r="F1098" s="298" t="s">
        <v>438</v>
      </c>
      <c r="G1098" s="296"/>
      <c r="H1098" s="299">
        <v>16368.2</v>
      </c>
      <c r="I1098" s="300"/>
      <c r="J1098" s="296"/>
      <c r="K1098" s="296"/>
      <c r="L1098" s="301"/>
      <c r="M1098" s="302"/>
      <c r="N1098" s="303"/>
      <c r="O1098" s="303"/>
      <c r="P1098" s="303"/>
      <c r="Q1098" s="303"/>
      <c r="R1098" s="303"/>
      <c r="S1098" s="303"/>
      <c r="T1098" s="304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T1098" s="305" t="s">
        <v>236</v>
      </c>
      <c r="AU1098" s="305" t="s">
        <v>89</v>
      </c>
      <c r="AV1098" s="15" t="s">
        <v>100</v>
      </c>
      <c r="AW1098" s="15" t="s">
        <v>34</v>
      </c>
      <c r="AX1098" s="15" t="s">
        <v>87</v>
      </c>
      <c r="AY1098" s="305" t="s">
        <v>211</v>
      </c>
    </row>
    <row r="1099" spans="1:65" s="2" customFormat="1" ht="44.25" customHeight="1">
      <c r="A1099" s="41"/>
      <c r="B1099" s="42"/>
      <c r="C1099" s="253" t="s">
        <v>1867</v>
      </c>
      <c r="D1099" s="253" t="s">
        <v>214</v>
      </c>
      <c r="E1099" s="254" t="s">
        <v>1868</v>
      </c>
      <c r="F1099" s="255" t="s">
        <v>1869</v>
      </c>
      <c r="G1099" s="256" t="s">
        <v>1180</v>
      </c>
      <c r="H1099" s="257">
        <v>1017.1</v>
      </c>
      <c r="I1099" s="258"/>
      <c r="J1099" s="259">
        <f>ROUND(I1099*H1099,2)</f>
        <v>0</v>
      </c>
      <c r="K1099" s="260"/>
      <c r="L1099" s="44"/>
      <c r="M1099" s="261" t="s">
        <v>1</v>
      </c>
      <c r="N1099" s="262" t="s">
        <v>46</v>
      </c>
      <c r="O1099" s="94"/>
      <c r="P1099" s="263">
        <f>O1099*H1099</f>
        <v>0</v>
      </c>
      <c r="Q1099" s="263">
        <v>0.001</v>
      </c>
      <c r="R1099" s="263">
        <f>Q1099*H1099</f>
        <v>1.0171000000000001</v>
      </c>
      <c r="S1099" s="263">
        <v>0</v>
      </c>
      <c r="T1099" s="264">
        <f>S1099*H1099</f>
        <v>0</v>
      </c>
      <c r="U1099" s="41"/>
      <c r="V1099" s="41"/>
      <c r="W1099" s="41"/>
      <c r="X1099" s="41"/>
      <c r="Y1099" s="41"/>
      <c r="Z1099" s="41"/>
      <c r="AA1099" s="41"/>
      <c r="AB1099" s="41"/>
      <c r="AC1099" s="41"/>
      <c r="AD1099" s="41"/>
      <c r="AE1099" s="41"/>
      <c r="AR1099" s="265" t="s">
        <v>528</v>
      </c>
      <c r="AT1099" s="265" t="s">
        <v>214</v>
      </c>
      <c r="AU1099" s="265" t="s">
        <v>89</v>
      </c>
      <c r="AY1099" s="18" t="s">
        <v>211</v>
      </c>
      <c r="BE1099" s="155">
        <f>IF(N1099="základní",J1099,0)</f>
        <v>0</v>
      </c>
      <c r="BF1099" s="155">
        <f>IF(N1099="snížená",J1099,0)</f>
        <v>0</v>
      </c>
      <c r="BG1099" s="155">
        <f>IF(N1099="zákl. přenesená",J1099,0)</f>
        <v>0</v>
      </c>
      <c r="BH1099" s="155">
        <f>IF(N1099="sníž. přenesená",J1099,0)</f>
        <v>0</v>
      </c>
      <c r="BI1099" s="155">
        <f>IF(N1099="nulová",J1099,0)</f>
        <v>0</v>
      </c>
      <c r="BJ1099" s="18" t="s">
        <v>87</v>
      </c>
      <c r="BK1099" s="155">
        <f>ROUND(I1099*H1099,2)</f>
        <v>0</v>
      </c>
      <c r="BL1099" s="18" t="s">
        <v>528</v>
      </c>
      <c r="BM1099" s="265" t="s">
        <v>1870</v>
      </c>
    </row>
    <row r="1100" spans="1:51" s="13" customFormat="1" ht="12">
      <c r="A1100" s="13"/>
      <c r="B1100" s="266"/>
      <c r="C1100" s="267"/>
      <c r="D1100" s="268" t="s">
        <v>236</v>
      </c>
      <c r="E1100" s="269" t="s">
        <v>1</v>
      </c>
      <c r="F1100" s="270" t="s">
        <v>1871</v>
      </c>
      <c r="G1100" s="267"/>
      <c r="H1100" s="269" t="s">
        <v>1</v>
      </c>
      <c r="I1100" s="271"/>
      <c r="J1100" s="267"/>
      <c r="K1100" s="267"/>
      <c r="L1100" s="272"/>
      <c r="M1100" s="273"/>
      <c r="N1100" s="274"/>
      <c r="O1100" s="274"/>
      <c r="P1100" s="274"/>
      <c r="Q1100" s="274"/>
      <c r="R1100" s="274"/>
      <c r="S1100" s="274"/>
      <c r="T1100" s="275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76" t="s">
        <v>236</v>
      </c>
      <c r="AU1100" s="276" t="s">
        <v>89</v>
      </c>
      <c r="AV1100" s="13" t="s">
        <v>87</v>
      </c>
      <c r="AW1100" s="13" t="s">
        <v>34</v>
      </c>
      <c r="AX1100" s="13" t="s">
        <v>81</v>
      </c>
      <c r="AY1100" s="276" t="s">
        <v>211</v>
      </c>
    </row>
    <row r="1101" spans="1:51" s="13" customFormat="1" ht="12">
      <c r="A1101" s="13"/>
      <c r="B1101" s="266"/>
      <c r="C1101" s="267"/>
      <c r="D1101" s="268" t="s">
        <v>236</v>
      </c>
      <c r="E1101" s="269" t="s">
        <v>1</v>
      </c>
      <c r="F1101" s="270" t="s">
        <v>1872</v>
      </c>
      <c r="G1101" s="267"/>
      <c r="H1101" s="269" t="s">
        <v>1</v>
      </c>
      <c r="I1101" s="271"/>
      <c r="J1101" s="267"/>
      <c r="K1101" s="267"/>
      <c r="L1101" s="272"/>
      <c r="M1101" s="273"/>
      <c r="N1101" s="274"/>
      <c r="O1101" s="274"/>
      <c r="P1101" s="274"/>
      <c r="Q1101" s="274"/>
      <c r="R1101" s="274"/>
      <c r="S1101" s="274"/>
      <c r="T1101" s="275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T1101" s="276" t="s">
        <v>236</v>
      </c>
      <c r="AU1101" s="276" t="s">
        <v>89</v>
      </c>
      <c r="AV1101" s="13" t="s">
        <v>87</v>
      </c>
      <c r="AW1101" s="13" t="s">
        <v>34</v>
      </c>
      <c r="AX1101" s="13" t="s">
        <v>81</v>
      </c>
      <c r="AY1101" s="276" t="s">
        <v>211</v>
      </c>
    </row>
    <row r="1102" spans="1:51" s="13" customFormat="1" ht="12">
      <c r="A1102" s="13"/>
      <c r="B1102" s="266"/>
      <c r="C1102" s="267"/>
      <c r="D1102" s="268" t="s">
        <v>236</v>
      </c>
      <c r="E1102" s="269" t="s">
        <v>1</v>
      </c>
      <c r="F1102" s="270" t="s">
        <v>1873</v>
      </c>
      <c r="G1102" s="267"/>
      <c r="H1102" s="269" t="s">
        <v>1</v>
      </c>
      <c r="I1102" s="271"/>
      <c r="J1102" s="267"/>
      <c r="K1102" s="267"/>
      <c r="L1102" s="272"/>
      <c r="M1102" s="273"/>
      <c r="N1102" s="274"/>
      <c r="O1102" s="274"/>
      <c r="P1102" s="274"/>
      <c r="Q1102" s="274"/>
      <c r="R1102" s="274"/>
      <c r="S1102" s="274"/>
      <c r="T1102" s="275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76" t="s">
        <v>236</v>
      </c>
      <c r="AU1102" s="276" t="s">
        <v>89</v>
      </c>
      <c r="AV1102" s="13" t="s">
        <v>87</v>
      </c>
      <c r="AW1102" s="13" t="s">
        <v>34</v>
      </c>
      <c r="AX1102" s="13" t="s">
        <v>81</v>
      </c>
      <c r="AY1102" s="276" t="s">
        <v>211</v>
      </c>
    </row>
    <row r="1103" spans="1:51" s="14" customFormat="1" ht="12">
      <c r="A1103" s="14"/>
      <c r="B1103" s="277"/>
      <c r="C1103" s="278"/>
      <c r="D1103" s="268" t="s">
        <v>236</v>
      </c>
      <c r="E1103" s="279" t="s">
        <v>1</v>
      </c>
      <c r="F1103" s="280" t="s">
        <v>1874</v>
      </c>
      <c r="G1103" s="278"/>
      <c r="H1103" s="281">
        <v>1017.1</v>
      </c>
      <c r="I1103" s="282"/>
      <c r="J1103" s="278"/>
      <c r="K1103" s="278"/>
      <c r="L1103" s="283"/>
      <c r="M1103" s="284"/>
      <c r="N1103" s="285"/>
      <c r="O1103" s="285"/>
      <c r="P1103" s="285"/>
      <c r="Q1103" s="285"/>
      <c r="R1103" s="285"/>
      <c r="S1103" s="285"/>
      <c r="T1103" s="286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T1103" s="287" t="s">
        <v>236</v>
      </c>
      <c r="AU1103" s="287" t="s">
        <v>89</v>
      </c>
      <c r="AV1103" s="14" t="s">
        <v>89</v>
      </c>
      <c r="AW1103" s="14" t="s">
        <v>34</v>
      </c>
      <c r="AX1103" s="14" t="s">
        <v>87</v>
      </c>
      <c r="AY1103" s="287" t="s">
        <v>211</v>
      </c>
    </row>
    <row r="1104" spans="1:65" s="2" customFormat="1" ht="21.75" customHeight="1">
      <c r="A1104" s="41"/>
      <c r="B1104" s="42"/>
      <c r="C1104" s="253" t="s">
        <v>1875</v>
      </c>
      <c r="D1104" s="253" t="s">
        <v>214</v>
      </c>
      <c r="E1104" s="254" t="s">
        <v>1876</v>
      </c>
      <c r="F1104" s="255" t="s">
        <v>1877</v>
      </c>
      <c r="G1104" s="256" t="s">
        <v>1180</v>
      </c>
      <c r="H1104" s="257">
        <v>1303.1</v>
      </c>
      <c r="I1104" s="258"/>
      <c r="J1104" s="259">
        <f>ROUND(I1104*H1104,2)</f>
        <v>0</v>
      </c>
      <c r="K1104" s="260"/>
      <c r="L1104" s="44"/>
      <c r="M1104" s="261" t="s">
        <v>1</v>
      </c>
      <c r="N1104" s="262" t="s">
        <v>46</v>
      </c>
      <c r="O1104" s="94"/>
      <c r="P1104" s="263">
        <f>O1104*H1104</f>
        <v>0</v>
      </c>
      <c r="Q1104" s="263">
        <v>5E-05</v>
      </c>
      <c r="R1104" s="263">
        <f>Q1104*H1104</f>
        <v>0.065155</v>
      </c>
      <c r="S1104" s="263">
        <v>0</v>
      </c>
      <c r="T1104" s="264">
        <f>S1104*H1104</f>
        <v>0</v>
      </c>
      <c r="U1104" s="41"/>
      <c r="V1104" s="41"/>
      <c r="W1104" s="41"/>
      <c r="X1104" s="41"/>
      <c r="Y1104" s="41"/>
      <c r="Z1104" s="41"/>
      <c r="AA1104" s="41"/>
      <c r="AB1104" s="41"/>
      <c r="AC1104" s="41"/>
      <c r="AD1104" s="41"/>
      <c r="AE1104" s="41"/>
      <c r="AR1104" s="265" t="s">
        <v>528</v>
      </c>
      <c r="AT1104" s="265" t="s">
        <v>214</v>
      </c>
      <c r="AU1104" s="265" t="s">
        <v>89</v>
      </c>
      <c r="AY1104" s="18" t="s">
        <v>211</v>
      </c>
      <c r="BE1104" s="155">
        <f>IF(N1104="základní",J1104,0)</f>
        <v>0</v>
      </c>
      <c r="BF1104" s="155">
        <f>IF(N1104="snížená",J1104,0)</f>
        <v>0</v>
      </c>
      <c r="BG1104" s="155">
        <f>IF(N1104="zákl. přenesená",J1104,0)</f>
        <v>0</v>
      </c>
      <c r="BH1104" s="155">
        <f>IF(N1104="sníž. přenesená",J1104,0)</f>
        <v>0</v>
      </c>
      <c r="BI1104" s="155">
        <f>IF(N1104="nulová",J1104,0)</f>
        <v>0</v>
      </c>
      <c r="BJ1104" s="18" t="s">
        <v>87</v>
      </c>
      <c r="BK1104" s="155">
        <f>ROUND(I1104*H1104,2)</f>
        <v>0</v>
      </c>
      <c r="BL1104" s="18" t="s">
        <v>528</v>
      </c>
      <c r="BM1104" s="265" t="s">
        <v>1878</v>
      </c>
    </row>
    <row r="1105" spans="1:51" s="13" customFormat="1" ht="12">
      <c r="A1105" s="13"/>
      <c r="B1105" s="266"/>
      <c r="C1105" s="267"/>
      <c r="D1105" s="268" t="s">
        <v>236</v>
      </c>
      <c r="E1105" s="269" t="s">
        <v>1</v>
      </c>
      <c r="F1105" s="270" t="s">
        <v>1879</v>
      </c>
      <c r="G1105" s="267"/>
      <c r="H1105" s="269" t="s">
        <v>1</v>
      </c>
      <c r="I1105" s="271"/>
      <c r="J1105" s="267"/>
      <c r="K1105" s="267"/>
      <c r="L1105" s="272"/>
      <c r="M1105" s="273"/>
      <c r="N1105" s="274"/>
      <c r="O1105" s="274"/>
      <c r="P1105" s="274"/>
      <c r="Q1105" s="274"/>
      <c r="R1105" s="274"/>
      <c r="S1105" s="274"/>
      <c r="T1105" s="275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76" t="s">
        <v>236</v>
      </c>
      <c r="AU1105" s="276" t="s">
        <v>89</v>
      </c>
      <c r="AV1105" s="13" t="s">
        <v>87</v>
      </c>
      <c r="AW1105" s="13" t="s">
        <v>34</v>
      </c>
      <c r="AX1105" s="13" t="s">
        <v>81</v>
      </c>
      <c r="AY1105" s="276" t="s">
        <v>211</v>
      </c>
    </row>
    <row r="1106" spans="1:51" s="14" customFormat="1" ht="12">
      <c r="A1106" s="14"/>
      <c r="B1106" s="277"/>
      <c r="C1106" s="278"/>
      <c r="D1106" s="268" t="s">
        <v>236</v>
      </c>
      <c r="E1106" s="279" t="s">
        <v>1</v>
      </c>
      <c r="F1106" s="280" t="s">
        <v>1880</v>
      </c>
      <c r="G1106" s="278"/>
      <c r="H1106" s="281">
        <v>1303.1</v>
      </c>
      <c r="I1106" s="282"/>
      <c r="J1106" s="278"/>
      <c r="K1106" s="278"/>
      <c r="L1106" s="283"/>
      <c r="M1106" s="284"/>
      <c r="N1106" s="285"/>
      <c r="O1106" s="285"/>
      <c r="P1106" s="285"/>
      <c r="Q1106" s="285"/>
      <c r="R1106" s="285"/>
      <c r="S1106" s="285"/>
      <c r="T1106" s="286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87" t="s">
        <v>236</v>
      </c>
      <c r="AU1106" s="287" t="s">
        <v>89</v>
      </c>
      <c r="AV1106" s="14" t="s">
        <v>89</v>
      </c>
      <c r="AW1106" s="14" t="s">
        <v>34</v>
      </c>
      <c r="AX1106" s="14" t="s">
        <v>87</v>
      </c>
      <c r="AY1106" s="287" t="s">
        <v>211</v>
      </c>
    </row>
    <row r="1107" spans="1:65" s="2" customFormat="1" ht="16.5" customHeight="1">
      <c r="A1107" s="41"/>
      <c r="B1107" s="42"/>
      <c r="C1107" s="253" t="s">
        <v>1881</v>
      </c>
      <c r="D1107" s="253" t="s">
        <v>214</v>
      </c>
      <c r="E1107" s="254" t="s">
        <v>1882</v>
      </c>
      <c r="F1107" s="255" t="s">
        <v>1883</v>
      </c>
      <c r="G1107" s="256" t="s">
        <v>1180</v>
      </c>
      <c r="H1107" s="257">
        <v>1509</v>
      </c>
      <c r="I1107" s="258"/>
      <c r="J1107" s="259">
        <f>ROUND(I1107*H1107,2)</f>
        <v>0</v>
      </c>
      <c r="K1107" s="260"/>
      <c r="L1107" s="44"/>
      <c r="M1107" s="261" t="s">
        <v>1</v>
      </c>
      <c r="N1107" s="262" t="s">
        <v>46</v>
      </c>
      <c r="O1107" s="94"/>
      <c r="P1107" s="263">
        <f>O1107*H1107</f>
        <v>0</v>
      </c>
      <c r="Q1107" s="263">
        <v>0.001</v>
      </c>
      <c r="R1107" s="263">
        <f>Q1107*H1107</f>
        <v>1.5090000000000001</v>
      </c>
      <c r="S1107" s="263">
        <v>0</v>
      </c>
      <c r="T1107" s="264">
        <f>S1107*H1107</f>
        <v>0</v>
      </c>
      <c r="U1107" s="41"/>
      <c r="V1107" s="41"/>
      <c r="W1107" s="41"/>
      <c r="X1107" s="41"/>
      <c r="Y1107" s="41"/>
      <c r="Z1107" s="41"/>
      <c r="AA1107" s="41"/>
      <c r="AB1107" s="41"/>
      <c r="AC1107" s="41"/>
      <c r="AD1107" s="41"/>
      <c r="AE1107" s="41"/>
      <c r="AR1107" s="265" t="s">
        <v>528</v>
      </c>
      <c r="AT1107" s="265" t="s">
        <v>214</v>
      </c>
      <c r="AU1107" s="265" t="s">
        <v>89</v>
      </c>
      <c r="AY1107" s="18" t="s">
        <v>211</v>
      </c>
      <c r="BE1107" s="155">
        <f>IF(N1107="základní",J1107,0)</f>
        <v>0</v>
      </c>
      <c r="BF1107" s="155">
        <f>IF(N1107="snížená",J1107,0)</f>
        <v>0</v>
      </c>
      <c r="BG1107" s="155">
        <f>IF(N1107="zákl. přenesená",J1107,0)</f>
        <v>0</v>
      </c>
      <c r="BH1107" s="155">
        <f>IF(N1107="sníž. přenesená",J1107,0)</f>
        <v>0</v>
      </c>
      <c r="BI1107" s="155">
        <f>IF(N1107="nulová",J1107,0)</f>
        <v>0</v>
      </c>
      <c r="BJ1107" s="18" t="s">
        <v>87</v>
      </c>
      <c r="BK1107" s="155">
        <f>ROUND(I1107*H1107,2)</f>
        <v>0</v>
      </c>
      <c r="BL1107" s="18" t="s">
        <v>528</v>
      </c>
      <c r="BM1107" s="265" t="s">
        <v>1884</v>
      </c>
    </row>
    <row r="1108" spans="1:51" s="13" customFormat="1" ht="12">
      <c r="A1108" s="13"/>
      <c r="B1108" s="266"/>
      <c r="C1108" s="267"/>
      <c r="D1108" s="268" t="s">
        <v>236</v>
      </c>
      <c r="E1108" s="269" t="s">
        <v>1</v>
      </c>
      <c r="F1108" s="270" t="s">
        <v>1885</v>
      </c>
      <c r="G1108" s="267"/>
      <c r="H1108" s="269" t="s">
        <v>1</v>
      </c>
      <c r="I1108" s="271"/>
      <c r="J1108" s="267"/>
      <c r="K1108" s="267"/>
      <c r="L1108" s="272"/>
      <c r="M1108" s="273"/>
      <c r="N1108" s="274"/>
      <c r="O1108" s="274"/>
      <c r="P1108" s="274"/>
      <c r="Q1108" s="274"/>
      <c r="R1108" s="274"/>
      <c r="S1108" s="274"/>
      <c r="T1108" s="275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76" t="s">
        <v>236</v>
      </c>
      <c r="AU1108" s="276" t="s">
        <v>89</v>
      </c>
      <c r="AV1108" s="13" t="s">
        <v>87</v>
      </c>
      <c r="AW1108" s="13" t="s">
        <v>34</v>
      </c>
      <c r="AX1108" s="13" t="s">
        <v>81</v>
      </c>
      <c r="AY1108" s="276" t="s">
        <v>211</v>
      </c>
    </row>
    <row r="1109" spans="1:51" s="13" customFormat="1" ht="12">
      <c r="A1109" s="13"/>
      <c r="B1109" s="266"/>
      <c r="C1109" s="267"/>
      <c r="D1109" s="268" t="s">
        <v>236</v>
      </c>
      <c r="E1109" s="269" t="s">
        <v>1</v>
      </c>
      <c r="F1109" s="270" t="s">
        <v>1886</v>
      </c>
      <c r="G1109" s="267"/>
      <c r="H1109" s="269" t="s">
        <v>1</v>
      </c>
      <c r="I1109" s="271"/>
      <c r="J1109" s="267"/>
      <c r="K1109" s="267"/>
      <c r="L1109" s="272"/>
      <c r="M1109" s="273"/>
      <c r="N1109" s="274"/>
      <c r="O1109" s="274"/>
      <c r="P1109" s="274"/>
      <c r="Q1109" s="274"/>
      <c r="R1109" s="274"/>
      <c r="S1109" s="274"/>
      <c r="T1109" s="275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76" t="s">
        <v>236</v>
      </c>
      <c r="AU1109" s="276" t="s">
        <v>89</v>
      </c>
      <c r="AV1109" s="13" t="s">
        <v>87</v>
      </c>
      <c r="AW1109" s="13" t="s">
        <v>34</v>
      </c>
      <c r="AX1109" s="13" t="s">
        <v>81</v>
      </c>
      <c r="AY1109" s="276" t="s">
        <v>211</v>
      </c>
    </row>
    <row r="1110" spans="1:51" s="14" customFormat="1" ht="12">
      <c r="A1110" s="14"/>
      <c r="B1110" s="277"/>
      <c r="C1110" s="278"/>
      <c r="D1110" s="268" t="s">
        <v>236</v>
      </c>
      <c r="E1110" s="279" t="s">
        <v>1</v>
      </c>
      <c r="F1110" s="280" t="s">
        <v>1887</v>
      </c>
      <c r="G1110" s="278"/>
      <c r="H1110" s="281">
        <v>1509</v>
      </c>
      <c r="I1110" s="282"/>
      <c r="J1110" s="278"/>
      <c r="K1110" s="278"/>
      <c r="L1110" s="283"/>
      <c r="M1110" s="284"/>
      <c r="N1110" s="285"/>
      <c r="O1110" s="285"/>
      <c r="P1110" s="285"/>
      <c r="Q1110" s="285"/>
      <c r="R1110" s="285"/>
      <c r="S1110" s="285"/>
      <c r="T1110" s="286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T1110" s="287" t="s">
        <v>236</v>
      </c>
      <c r="AU1110" s="287" t="s">
        <v>89</v>
      </c>
      <c r="AV1110" s="14" t="s">
        <v>89</v>
      </c>
      <c r="AW1110" s="14" t="s">
        <v>34</v>
      </c>
      <c r="AX1110" s="14" t="s">
        <v>87</v>
      </c>
      <c r="AY1110" s="287" t="s">
        <v>211</v>
      </c>
    </row>
    <row r="1111" spans="1:65" s="2" customFormat="1" ht="24.15" customHeight="1">
      <c r="A1111" s="41"/>
      <c r="B1111" s="42"/>
      <c r="C1111" s="253" t="s">
        <v>1888</v>
      </c>
      <c r="D1111" s="253" t="s">
        <v>214</v>
      </c>
      <c r="E1111" s="254" t="s">
        <v>1889</v>
      </c>
      <c r="F1111" s="255" t="s">
        <v>1890</v>
      </c>
      <c r="G1111" s="256" t="s">
        <v>507</v>
      </c>
      <c r="H1111" s="257">
        <v>19.567</v>
      </c>
      <c r="I1111" s="258"/>
      <c r="J1111" s="259">
        <f>ROUND(I1111*H1111,2)</f>
        <v>0</v>
      </c>
      <c r="K1111" s="260"/>
      <c r="L1111" s="44"/>
      <c r="M1111" s="261" t="s">
        <v>1</v>
      </c>
      <c r="N1111" s="262" t="s">
        <v>46</v>
      </c>
      <c r="O1111" s="94"/>
      <c r="P1111" s="263">
        <f>O1111*H1111</f>
        <v>0</v>
      </c>
      <c r="Q1111" s="263">
        <v>0</v>
      </c>
      <c r="R1111" s="263">
        <f>Q1111*H1111</f>
        <v>0</v>
      </c>
      <c r="S1111" s="263">
        <v>0</v>
      </c>
      <c r="T1111" s="264">
        <f>S1111*H1111</f>
        <v>0</v>
      </c>
      <c r="U1111" s="41"/>
      <c r="V1111" s="41"/>
      <c r="W1111" s="41"/>
      <c r="X1111" s="41"/>
      <c r="Y1111" s="41"/>
      <c r="Z1111" s="41"/>
      <c r="AA1111" s="41"/>
      <c r="AB1111" s="41"/>
      <c r="AC1111" s="41"/>
      <c r="AD1111" s="41"/>
      <c r="AE1111" s="41"/>
      <c r="AR1111" s="265" t="s">
        <v>528</v>
      </c>
      <c r="AT1111" s="265" t="s">
        <v>214</v>
      </c>
      <c r="AU1111" s="265" t="s">
        <v>89</v>
      </c>
      <c r="AY1111" s="18" t="s">
        <v>211</v>
      </c>
      <c r="BE1111" s="155">
        <f>IF(N1111="základní",J1111,0)</f>
        <v>0</v>
      </c>
      <c r="BF1111" s="155">
        <f>IF(N1111="snížená",J1111,0)</f>
        <v>0</v>
      </c>
      <c r="BG1111" s="155">
        <f>IF(N1111="zákl. přenesená",J1111,0)</f>
        <v>0</v>
      </c>
      <c r="BH1111" s="155">
        <f>IF(N1111="sníž. přenesená",J1111,0)</f>
        <v>0</v>
      </c>
      <c r="BI1111" s="155">
        <f>IF(N1111="nulová",J1111,0)</f>
        <v>0</v>
      </c>
      <c r="BJ1111" s="18" t="s">
        <v>87</v>
      </c>
      <c r="BK1111" s="155">
        <f>ROUND(I1111*H1111,2)</f>
        <v>0</v>
      </c>
      <c r="BL1111" s="18" t="s">
        <v>528</v>
      </c>
      <c r="BM1111" s="265" t="s">
        <v>1891</v>
      </c>
    </row>
    <row r="1112" spans="1:65" s="2" customFormat="1" ht="24.15" customHeight="1">
      <c r="A1112" s="41"/>
      <c r="B1112" s="42"/>
      <c r="C1112" s="253" t="s">
        <v>1892</v>
      </c>
      <c r="D1112" s="253" t="s">
        <v>214</v>
      </c>
      <c r="E1112" s="254" t="s">
        <v>1893</v>
      </c>
      <c r="F1112" s="255" t="s">
        <v>1894</v>
      </c>
      <c r="G1112" s="256" t="s">
        <v>507</v>
      </c>
      <c r="H1112" s="257">
        <v>58.701</v>
      </c>
      <c r="I1112" s="258"/>
      <c r="J1112" s="259">
        <f>ROUND(I1112*H1112,2)</f>
        <v>0</v>
      </c>
      <c r="K1112" s="260"/>
      <c r="L1112" s="44"/>
      <c r="M1112" s="261" t="s">
        <v>1</v>
      </c>
      <c r="N1112" s="262" t="s">
        <v>46</v>
      </c>
      <c r="O1112" s="94"/>
      <c r="P1112" s="263">
        <f>O1112*H1112</f>
        <v>0</v>
      </c>
      <c r="Q1112" s="263">
        <v>0</v>
      </c>
      <c r="R1112" s="263">
        <f>Q1112*H1112</f>
        <v>0</v>
      </c>
      <c r="S1112" s="263">
        <v>0</v>
      </c>
      <c r="T1112" s="264">
        <f>S1112*H1112</f>
        <v>0</v>
      </c>
      <c r="U1112" s="41"/>
      <c r="V1112" s="41"/>
      <c r="W1112" s="41"/>
      <c r="X1112" s="41"/>
      <c r="Y1112" s="41"/>
      <c r="Z1112" s="41"/>
      <c r="AA1112" s="41"/>
      <c r="AB1112" s="41"/>
      <c r="AC1112" s="41"/>
      <c r="AD1112" s="41"/>
      <c r="AE1112" s="41"/>
      <c r="AR1112" s="265" t="s">
        <v>528</v>
      </c>
      <c r="AT1112" s="265" t="s">
        <v>214</v>
      </c>
      <c r="AU1112" s="265" t="s">
        <v>89</v>
      </c>
      <c r="AY1112" s="18" t="s">
        <v>211</v>
      </c>
      <c r="BE1112" s="155">
        <f>IF(N1112="základní",J1112,0)</f>
        <v>0</v>
      </c>
      <c r="BF1112" s="155">
        <f>IF(N1112="snížená",J1112,0)</f>
        <v>0</v>
      </c>
      <c r="BG1112" s="155">
        <f>IF(N1112="zákl. přenesená",J1112,0)</f>
        <v>0</v>
      </c>
      <c r="BH1112" s="155">
        <f>IF(N1112="sníž. přenesená",J1112,0)</f>
        <v>0</v>
      </c>
      <c r="BI1112" s="155">
        <f>IF(N1112="nulová",J1112,0)</f>
        <v>0</v>
      </c>
      <c r="BJ1112" s="18" t="s">
        <v>87</v>
      </c>
      <c r="BK1112" s="155">
        <f>ROUND(I1112*H1112,2)</f>
        <v>0</v>
      </c>
      <c r="BL1112" s="18" t="s">
        <v>528</v>
      </c>
      <c r="BM1112" s="265" t="s">
        <v>1895</v>
      </c>
    </row>
    <row r="1113" spans="1:51" s="14" customFormat="1" ht="12">
      <c r="A1113" s="14"/>
      <c r="B1113" s="277"/>
      <c r="C1113" s="278"/>
      <c r="D1113" s="268" t="s">
        <v>236</v>
      </c>
      <c r="E1113" s="278"/>
      <c r="F1113" s="280" t="s">
        <v>1896</v>
      </c>
      <c r="G1113" s="278"/>
      <c r="H1113" s="281">
        <v>58.701</v>
      </c>
      <c r="I1113" s="282"/>
      <c r="J1113" s="278"/>
      <c r="K1113" s="278"/>
      <c r="L1113" s="283"/>
      <c r="M1113" s="284"/>
      <c r="N1113" s="285"/>
      <c r="O1113" s="285"/>
      <c r="P1113" s="285"/>
      <c r="Q1113" s="285"/>
      <c r="R1113" s="285"/>
      <c r="S1113" s="285"/>
      <c r="T1113" s="286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87" t="s">
        <v>236</v>
      </c>
      <c r="AU1113" s="287" t="s">
        <v>89</v>
      </c>
      <c r="AV1113" s="14" t="s">
        <v>89</v>
      </c>
      <c r="AW1113" s="14" t="s">
        <v>4</v>
      </c>
      <c r="AX1113" s="14" t="s">
        <v>87</v>
      </c>
      <c r="AY1113" s="287" t="s">
        <v>211</v>
      </c>
    </row>
    <row r="1114" spans="1:63" s="12" customFormat="1" ht="25.9" customHeight="1">
      <c r="A1114" s="12"/>
      <c r="B1114" s="237"/>
      <c r="C1114" s="238"/>
      <c r="D1114" s="239" t="s">
        <v>80</v>
      </c>
      <c r="E1114" s="240" t="s">
        <v>1897</v>
      </c>
      <c r="F1114" s="240" t="s">
        <v>1898</v>
      </c>
      <c r="G1114" s="238"/>
      <c r="H1114" s="238"/>
      <c r="I1114" s="241"/>
      <c r="J1114" s="242">
        <f>BK1114</f>
        <v>0</v>
      </c>
      <c r="K1114" s="238"/>
      <c r="L1114" s="243"/>
      <c r="M1114" s="244"/>
      <c r="N1114" s="245"/>
      <c r="O1114" s="245"/>
      <c r="P1114" s="246">
        <f>SUM(P1115:P1152)</f>
        <v>0</v>
      </c>
      <c r="Q1114" s="245"/>
      <c r="R1114" s="246">
        <f>SUM(R1115:R1152)</f>
        <v>8.87</v>
      </c>
      <c r="S1114" s="245"/>
      <c r="T1114" s="247">
        <f>SUM(T1115:T1152)</f>
        <v>0</v>
      </c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R1114" s="248" t="s">
        <v>100</v>
      </c>
      <c r="AT1114" s="249" t="s">
        <v>80</v>
      </c>
      <c r="AU1114" s="249" t="s">
        <v>81</v>
      </c>
      <c r="AY1114" s="248" t="s">
        <v>211</v>
      </c>
      <c r="BK1114" s="250">
        <f>SUM(BK1115:BK1152)</f>
        <v>0</v>
      </c>
    </row>
    <row r="1115" spans="1:65" s="2" customFormat="1" ht="16.5" customHeight="1">
      <c r="A1115" s="41"/>
      <c r="B1115" s="42"/>
      <c r="C1115" s="253" t="s">
        <v>1899</v>
      </c>
      <c r="D1115" s="253" t="s">
        <v>214</v>
      </c>
      <c r="E1115" s="254" t="s">
        <v>6</v>
      </c>
      <c r="F1115" s="255" t="s">
        <v>1900</v>
      </c>
      <c r="G1115" s="256" t="s">
        <v>1901</v>
      </c>
      <c r="H1115" s="257">
        <v>10</v>
      </c>
      <c r="I1115" s="258"/>
      <c r="J1115" s="259">
        <f>ROUND(I1115*H1115,2)</f>
        <v>0</v>
      </c>
      <c r="K1115" s="260"/>
      <c r="L1115" s="44"/>
      <c r="M1115" s="261" t="s">
        <v>1</v>
      </c>
      <c r="N1115" s="262" t="s">
        <v>46</v>
      </c>
      <c r="O1115" s="94"/>
      <c r="P1115" s="263">
        <f>O1115*H1115</f>
        <v>0</v>
      </c>
      <c r="Q1115" s="263">
        <v>0</v>
      </c>
      <c r="R1115" s="263">
        <f>Q1115*H1115</f>
        <v>0</v>
      </c>
      <c r="S1115" s="263">
        <v>0</v>
      </c>
      <c r="T1115" s="264">
        <f>S1115*H1115</f>
        <v>0</v>
      </c>
      <c r="U1115" s="41"/>
      <c r="V1115" s="41"/>
      <c r="W1115" s="41"/>
      <c r="X1115" s="41"/>
      <c r="Y1115" s="41"/>
      <c r="Z1115" s="41"/>
      <c r="AA1115" s="41"/>
      <c r="AB1115" s="41"/>
      <c r="AC1115" s="41"/>
      <c r="AD1115" s="41"/>
      <c r="AE1115" s="41"/>
      <c r="AR1115" s="265" t="s">
        <v>1902</v>
      </c>
      <c r="AT1115" s="265" t="s">
        <v>214</v>
      </c>
      <c r="AU1115" s="265" t="s">
        <v>87</v>
      </c>
      <c r="AY1115" s="18" t="s">
        <v>211</v>
      </c>
      <c r="BE1115" s="155">
        <f>IF(N1115="základní",J1115,0)</f>
        <v>0</v>
      </c>
      <c r="BF1115" s="155">
        <f>IF(N1115="snížená",J1115,0)</f>
        <v>0</v>
      </c>
      <c r="BG1115" s="155">
        <f>IF(N1115="zákl. přenesená",J1115,0)</f>
        <v>0</v>
      </c>
      <c r="BH1115" s="155">
        <f>IF(N1115="sníž. přenesená",J1115,0)</f>
        <v>0</v>
      </c>
      <c r="BI1115" s="155">
        <f>IF(N1115="nulová",J1115,0)</f>
        <v>0</v>
      </c>
      <c r="BJ1115" s="18" t="s">
        <v>87</v>
      </c>
      <c r="BK1115" s="155">
        <f>ROUND(I1115*H1115,2)</f>
        <v>0</v>
      </c>
      <c r="BL1115" s="18" t="s">
        <v>1902</v>
      </c>
      <c r="BM1115" s="265" t="s">
        <v>1903</v>
      </c>
    </row>
    <row r="1116" spans="1:51" s="13" customFormat="1" ht="12">
      <c r="A1116" s="13"/>
      <c r="B1116" s="266"/>
      <c r="C1116" s="267"/>
      <c r="D1116" s="268" t="s">
        <v>236</v>
      </c>
      <c r="E1116" s="269" t="s">
        <v>1</v>
      </c>
      <c r="F1116" s="270" t="s">
        <v>1904</v>
      </c>
      <c r="G1116" s="267"/>
      <c r="H1116" s="269" t="s">
        <v>1</v>
      </c>
      <c r="I1116" s="271"/>
      <c r="J1116" s="267"/>
      <c r="K1116" s="267"/>
      <c r="L1116" s="272"/>
      <c r="M1116" s="273"/>
      <c r="N1116" s="274"/>
      <c r="O1116" s="274"/>
      <c r="P1116" s="274"/>
      <c r="Q1116" s="274"/>
      <c r="R1116" s="274"/>
      <c r="S1116" s="274"/>
      <c r="T1116" s="275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76" t="s">
        <v>236</v>
      </c>
      <c r="AU1116" s="276" t="s">
        <v>87</v>
      </c>
      <c r="AV1116" s="13" t="s">
        <v>87</v>
      </c>
      <c r="AW1116" s="13" t="s">
        <v>34</v>
      </c>
      <c r="AX1116" s="13" t="s">
        <v>81</v>
      </c>
      <c r="AY1116" s="276" t="s">
        <v>211</v>
      </c>
    </row>
    <row r="1117" spans="1:51" s="13" customFormat="1" ht="12">
      <c r="A1117" s="13"/>
      <c r="B1117" s="266"/>
      <c r="C1117" s="267"/>
      <c r="D1117" s="268" t="s">
        <v>236</v>
      </c>
      <c r="E1117" s="269" t="s">
        <v>1</v>
      </c>
      <c r="F1117" s="270" t="s">
        <v>1905</v>
      </c>
      <c r="G1117" s="267"/>
      <c r="H1117" s="269" t="s">
        <v>1</v>
      </c>
      <c r="I1117" s="271"/>
      <c r="J1117" s="267"/>
      <c r="K1117" s="267"/>
      <c r="L1117" s="272"/>
      <c r="M1117" s="273"/>
      <c r="N1117" s="274"/>
      <c r="O1117" s="274"/>
      <c r="P1117" s="274"/>
      <c r="Q1117" s="274"/>
      <c r="R1117" s="274"/>
      <c r="S1117" s="274"/>
      <c r="T1117" s="275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76" t="s">
        <v>236</v>
      </c>
      <c r="AU1117" s="276" t="s">
        <v>87</v>
      </c>
      <c r="AV1117" s="13" t="s">
        <v>87</v>
      </c>
      <c r="AW1117" s="13" t="s">
        <v>34</v>
      </c>
      <c r="AX1117" s="13" t="s">
        <v>81</v>
      </c>
      <c r="AY1117" s="276" t="s">
        <v>211</v>
      </c>
    </row>
    <row r="1118" spans="1:51" s="13" customFormat="1" ht="12">
      <c r="A1118" s="13"/>
      <c r="B1118" s="266"/>
      <c r="C1118" s="267"/>
      <c r="D1118" s="268" t="s">
        <v>236</v>
      </c>
      <c r="E1118" s="269" t="s">
        <v>1</v>
      </c>
      <c r="F1118" s="270" t="s">
        <v>1906</v>
      </c>
      <c r="G1118" s="267"/>
      <c r="H1118" s="269" t="s">
        <v>1</v>
      </c>
      <c r="I1118" s="271"/>
      <c r="J1118" s="267"/>
      <c r="K1118" s="267"/>
      <c r="L1118" s="272"/>
      <c r="M1118" s="273"/>
      <c r="N1118" s="274"/>
      <c r="O1118" s="274"/>
      <c r="P1118" s="274"/>
      <c r="Q1118" s="274"/>
      <c r="R1118" s="274"/>
      <c r="S1118" s="274"/>
      <c r="T1118" s="275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76" t="s">
        <v>236</v>
      </c>
      <c r="AU1118" s="276" t="s">
        <v>87</v>
      </c>
      <c r="AV1118" s="13" t="s">
        <v>87</v>
      </c>
      <c r="AW1118" s="13" t="s">
        <v>34</v>
      </c>
      <c r="AX1118" s="13" t="s">
        <v>81</v>
      </c>
      <c r="AY1118" s="276" t="s">
        <v>211</v>
      </c>
    </row>
    <row r="1119" spans="1:51" s="14" customFormat="1" ht="12">
      <c r="A1119" s="14"/>
      <c r="B1119" s="277"/>
      <c r="C1119" s="278"/>
      <c r="D1119" s="268" t="s">
        <v>236</v>
      </c>
      <c r="E1119" s="279" t="s">
        <v>1</v>
      </c>
      <c r="F1119" s="280" t="s">
        <v>257</v>
      </c>
      <c r="G1119" s="278"/>
      <c r="H1119" s="281">
        <v>10</v>
      </c>
      <c r="I1119" s="282"/>
      <c r="J1119" s="278"/>
      <c r="K1119" s="278"/>
      <c r="L1119" s="283"/>
      <c r="M1119" s="284"/>
      <c r="N1119" s="285"/>
      <c r="O1119" s="285"/>
      <c r="P1119" s="285"/>
      <c r="Q1119" s="285"/>
      <c r="R1119" s="285"/>
      <c r="S1119" s="285"/>
      <c r="T1119" s="286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87" t="s">
        <v>236</v>
      </c>
      <c r="AU1119" s="287" t="s">
        <v>87</v>
      </c>
      <c r="AV1119" s="14" t="s">
        <v>89</v>
      </c>
      <c r="AW1119" s="14" t="s">
        <v>34</v>
      </c>
      <c r="AX1119" s="14" t="s">
        <v>87</v>
      </c>
      <c r="AY1119" s="287" t="s">
        <v>211</v>
      </c>
    </row>
    <row r="1120" spans="1:65" s="2" customFormat="1" ht="16.5" customHeight="1">
      <c r="A1120" s="41"/>
      <c r="B1120" s="42"/>
      <c r="C1120" s="253" t="s">
        <v>1907</v>
      </c>
      <c r="D1120" s="253" t="s">
        <v>214</v>
      </c>
      <c r="E1120" s="254" t="s">
        <v>1908</v>
      </c>
      <c r="F1120" s="255" t="s">
        <v>1909</v>
      </c>
      <c r="G1120" s="256" t="s">
        <v>217</v>
      </c>
      <c r="H1120" s="257">
        <v>1</v>
      </c>
      <c r="I1120" s="258"/>
      <c r="J1120" s="259">
        <f>ROUND(I1120*H1120,2)</f>
        <v>0</v>
      </c>
      <c r="K1120" s="260"/>
      <c r="L1120" s="44"/>
      <c r="M1120" s="261" t="s">
        <v>1</v>
      </c>
      <c r="N1120" s="262" t="s">
        <v>46</v>
      </c>
      <c r="O1120" s="94"/>
      <c r="P1120" s="263">
        <f>O1120*H1120</f>
        <v>0</v>
      </c>
      <c r="Q1120" s="263">
        <v>5</v>
      </c>
      <c r="R1120" s="263">
        <f>Q1120*H1120</f>
        <v>5</v>
      </c>
      <c r="S1120" s="263">
        <v>0</v>
      </c>
      <c r="T1120" s="264">
        <f>S1120*H1120</f>
        <v>0</v>
      </c>
      <c r="U1120" s="41"/>
      <c r="V1120" s="41"/>
      <c r="W1120" s="41"/>
      <c r="X1120" s="41"/>
      <c r="Y1120" s="41"/>
      <c r="Z1120" s="41"/>
      <c r="AA1120" s="41"/>
      <c r="AB1120" s="41"/>
      <c r="AC1120" s="41"/>
      <c r="AD1120" s="41"/>
      <c r="AE1120" s="41"/>
      <c r="AR1120" s="265" t="s">
        <v>1902</v>
      </c>
      <c r="AT1120" s="265" t="s">
        <v>214</v>
      </c>
      <c r="AU1120" s="265" t="s">
        <v>87</v>
      </c>
      <c r="AY1120" s="18" t="s">
        <v>211</v>
      </c>
      <c r="BE1120" s="155">
        <f>IF(N1120="základní",J1120,0)</f>
        <v>0</v>
      </c>
      <c r="BF1120" s="155">
        <f>IF(N1120="snížená",J1120,0)</f>
        <v>0</v>
      </c>
      <c r="BG1120" s="155">
        <f>IF(N1120="zákl. přenesená",J1120,0)</f>
        <v>0</v>
      </c>
      <c r="BH1120" s="155">
        <f>IF(N1120="sníž. přenesená",J1120,0)</f>
        <v>0</v>
      </c>
      <c r="BI1120" s="155">
        <f>IF(N1120="nulová",J1120,0)</f>
        <v>0</v>
      </c>
      <c r="BJ1120" s="18" t="s">
        <v>87</v>
      </c>
      <c r="BK1120" s="155">
        <f>ROUND(I1120*H1120,2)</f>
        <v>0</v>
      </c>
      <c r="BL1120" s="18" t="s">
        <v>1902</v>
      </c>
      <c r="BM1120" s="265" t="s">
        <v>1910</v>
      </c>
    </row>
    <row r="1121" spans="1:51" s="13" customFormat="1" ht="12">
      <c r="A1121" s="13"/>
      <c r="B1121" s="266"/>
      <c r="C1121" s="267"/>
      <c r="D1121" s="268" t="s">
        <v>236</v>
      </c>
      <c r="E1121" s="269" t="s">
        <v>1</v>
      </c>
      <c r="F1121" s="270" t="s">
        <v>1911</v>
      </c>
      <c r="G1121" s="267"/>
      <c r="H1121" s="269" t="s">
        <v>1</v>
      </c>
      <c r="I1121" s="271"/>
      <c r="J1121" s="267"/>
      <c r="K1121" s="267"/>
      <c r="L1121" s="272"/>
      <c r="M1121" s="273"/>
      <c r="N1121" s="274"/>
      <c r="O1121" s="274"/>
      <c r="P1121" s="274"/>
      <c r="Q1121" s="274"/>
      <c r="R1121" s="274"/>
      <c r="S1121" s="274"/>
      <c r="T1121" s="275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76" t="s">
        <v>236</v>
      </c>
      <c r="AU1121" s="276" t="s">
        <v>87</v>
      </c>
      <c r="AV1121" s="13" t="s">
        <v>87</v>
      </c>
      <c r="AW1121" s="13" t="s">
        <v>34</v>
      </c>
      <c r="AX1121" s="13" t="s">
        <v>81</v>
      </c>
      <c r="AY1121" s="276" t="s">
        <v>211</v>
      </c>
    </row>
    <row r="1122" spans="1:51" s="13" customFormat="1" ht="12">
      <c r="A1122" s="13"/>
      <c r="B1122" s="266"/>
      <c r="C1122" s="267"/>
      <c r="D1122" s="268" t="s">
        <v>236</v>
      </c>
      <c r="E1122" s="269" t="s">
        <v>1</v>
      </c>
      <c r="F1122" s="270" t="s">
        <v>1912</v>
      </c>
      <c r="G1122" s="267"/>
      <c r="H1122" s="269" t="s">
        <v>1</v>
      </c>
      <c r="I1122" s="271"/>
      <c r="J1122" s="267"/>
      <c r="K1122" s="267"/>
      <c r="L1122" s="272"/>
      <c r="M1122" s="273"/>
      <c r="N1122" s="274"/>
      <c r="O1122" s="274"/>
      <c r="P1122" s="274"/>
      <c r="Q1122" s="274"/>
      <c r="R1122" s="274"/>
      <c r="S1122" s="274"/>
      <c r="T1122" s="275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76" t="s">
        <v>236</v>
      </c>
      <c r="AU1122" s="276" t="s">
        <v>87</v>
      </c>
      <c r="AV1122" s="13" t="s">
        <v>87</v>
      </c>
      <c r="AW1122" s="13" t="s">
        <v>34</v>
      </c>
      <c r="AX1122" s="13" t="s">
        <v>81</v>
      </c>
      <c r="AY1122" s="276" t="s">
        <v>211</v>
      </c>
    </row>
    <row r="1123" spans="1:51" s="13" customFormat="1" ht="12">
      <c r="A1123" s="13"/>
      <c r="B1123" s="266"/>
      <c r="C1123" s="267"/>
      <c r="D1123" s="268" t="s">
        <v>236</v>
      </c>
      <c r="E1123" s="269" t="s">
        <v>1</v>
      </c>
      <c r="F1123" s="270" t="s">
        <v>1913</v>
      </c>
      <c r="G1123" s="267"/>
      <c r="H1123" s="269" t="s">
        <v>1</v>
      </c>
      <c r="I1123" s="271"/>
      <c r="J1123" s="267"/>
      <c r="K1123" s="267"/>
      <c r="L1123" s="272"/>
      <c r="M1123" s="273"/>
      <c r="N1123" s="274"/>
      <c r="O1123" s="274"/>
      <c r="P1123" s="274"/>
      <c r="Q1123" s="274"/>
      <c r="R1123" s="274"/>
      <c r="S1123" s="274"/>
      <c r="T1123" s="275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T1123" s="276" t="s">
        <v>236</v>
      </c>
      <c r="AU1123" s="276" t="s">
        <v>87</v>
      </c>
      <c r="AV1123" s="13" t="s">
        <v>87</v>
      </c>
      <c r="AW1123" s="13" t="s">
        <v>34</v>
      </c>
      <c r="AX1123" s="13" t="s">
        <v>81</v>
      </c>
      <c r="AY1123" s="276" t="s">
        <v>211</v>
      </c>
    </row>
    <row r="1124" spans="1:51" s="13" customFormat="1" ht="12">
      <c r="A1124" s="13"/>
      <c r="B1124" s="266"/>
      <c r="C1124" s="267"/>
      <c r="D1124" s="268" t="s">
        <v>236</v>
      </c>
      <c r="E1124" s="269" t="s">
        <v>1</v>
      </c>
      <c r="F1124" s="270" t="s">
        <v>1914</v>
      </c>
      <c r="G1124" s="267"/>
      <c r="H1124" s="269" t="s">
        <v>1</v>
      </c>
      <c r="I1124" s="271"/>
      <c r="J1124" s="267"/>
      <c r="K1124" s="267"/>
      <c r="L1124" s="272"/>
      <c r="M1124" s="273"/>
      <c r="N1124" s="274"/>
      <c r="O1124" s="274"/>
      <c r="P1124" s="274"/>
      <c r="Q1124" s="274"/>
      <c r="R1124" s="274"/>
      <c r="S1124" s="274"/>
      <c r="T1124" s="275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76" t="s">
        <v>236</v>
      </c>
      <c r="AU1124" s="276" t="s">
        <v>87</v>
      </c>
      <c r="AV1124" s="13" t="s">
        <v>87</v>
      </c>
      <c r="AW1124" s="13" t="s">
        <v>34</v>
      </c>
      <c r="AX1124" s="13" t="s">
        <v>81</v>
      </c>
      <c r="AY1124" s="276" t="s">
        <v>211</v>
      </c>
    </row>
    <row r="1125" spans="1:51" s="13" customFormat="1" ht="12">
      <c r="A1125" s="13"/>
      <c r="B1125" s="266"/>
      <c r="C1125" s="267"/>
      <c r="D1125" s="268" t="s">
        <v>236</v>
      </c>
      <c r="E1125" s="269" t="s">
        <v>1</v>
      </c>
      <c r="F1125" s="270" t="s">
        <v>1915</v>
      </c>
      <c r="G1125" s="267"/>
      <c r="H1125" s="269" t="s">
        <v>1</v>
      </c>
      <c r="I1125" s="271"/>
      <c r="J1125" s="267"/>
      <c r="K1125" s="267"/>
      <c r="L1125" s="272"/>
      <c r="M1125" s="273"/>
      <c r="N1125" s="274"/>
      <c r="O1125" s="274"/>
      <c r="P1125" s="274"/>
      <c r="Q1125" s="274"/>
      <c r="R1125" s="274"/>
      <c r="S1125" s="274"/>
      <c r="T1125" s="275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T1125" s="276" t="s">
        <v>236</v>
      </c>
      <c r="AU1125" s="276" t="s">
        <v>87</v>
      </c>
      <c r="AV1125" s="13" t="s">
        <v>87</v>
      </c>
      <c r="AW1125" s="13" t="s">
        <v>34</v>
      </c>
      <c r="AX1125" s="13" t="s">
        <v>81</v>
      </c>
      <c r="AY1125" s="276" t="s">
        <v>211</v>
      </c>
    </row>
    <row r="1126" spans="1:51" s="14" customFormat="1" ht="12">
      <c r="A1126" s="14"/>
      <c r="B1126" s="277"/>
      <c r="C1126" s="278"/>
      <c r="D1126" s="268" t="s">
        <v>236</v>
      </c>
      <c r="E1126" s="279" t="s">
        <v>1</v>
      </c>
      <c r="F1126" s="280" t="s">
        <v>87</v>
      </c>
      <c r="G1126" s="278"/>
      <c r="H1126" s="281">
        <v>1</v>
      </c>
      <c r="I1126" s="282"/>
      <c r="J1126" s="278"/>
      <c r="K1126" s="278"/>
      <c r="L1126" s="283"/>
      <c r="M1126" s="284"/>
      <c r="N1126" s="285"/>
      <c r="O1126" s="285"/>
      <c r="P1126" s="285"/>
      <c r="Q1126" s="285"/>
      <c r="R1126" s="285"/>
      <c r="S1126" s="285"/>
      <c r="T1126" s="286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T1126" s="287" t="s">
        <v>236</v>
      </c>
      <c r="AU1126" s="287" t="s">
        <v>87</v>
      </c>
      <c r="AV1126" s="14" t="s">
        <v>89</v>
      </c>
      <c r="AW1126" s="14" t="s">
        <v>34</v>
      </c>
      <c r="AX1126" s="14" t="s">
        <v>87</v>
      </c>
      <c r="AY1126" s="287" t="s">
        <v>211</v>
      </c>
    </row>
    <row r="1127" spans="1:65" s="2" customFormat="1" ht="24.15" customHeight="1">
      <c r="A1127" s="41"/>
      <c r="B1127" s="42"/>
      <c r="C1127" s="253" t="s">
        <v>1916</v>
      </c>
      <c r="D1127" s="253" t="s">
        <v>214</v>
      </c>
      <c r="E1127" s="254" t="s">
        <v>1917</v>
      </c>
      <c r="F1127" s="255" t="s">
        <v>1918</v>
      </c>
      <c r="G1127" s="256" t="s">
        <v>269</v>
      </c>
      <c r="H1127" s="257">
        <v>129</v>
      </c>
      <c r="I1127" s="258"/>
      <c r="J1127" s="259">
        <f>ROUND(I1127*H1127,2)</f>
        <v>0</v>
      </c>
      <c r="K1127" s="260"/>
      <c r="L1127" s="44"/>
      <c r="M1127" s="261" t="s">
        <v>1</v>
      </c>
      <c r="N1127" s="262" t="s">
        <v>46</v>
      </c>
      <c r="O1127" s="94"/>
      <c r="P1127" s="263">
        <f>O1127*H1127</f>
        <v>0</v>
      </c>
      <c r="Q1127" s="263">
        <v>0.03</v>
      </c>
      <c r="R1127" s="263">
        <f>Q1127*H1127</f>
        <v>3.8699999999999997</v>
      </c>
      <c r="S1127" s="263">
        <v>0</v>
      </c>
      <c r="T1127" s="264">
        <f>S1127*H1127</f>
        <v>0</v>
      </c>
      <c r="U1127" s="41"/>
      <c r="V1127" s="41"/>
      <c r="W1127" s="41"/>
      <c r="X1127" s="41"/>
      <c r="Y1127" s="41"/>
      <c r="Z1127" s="41"/>
      <c r="AA1127" s="41"/>
      <c r="AB1127" s="41"/>
      <c r="AC1127" s="41"/>
      <c r="AD1127" s="41"/>
      <c r="AE1127" s="41"/>
      <c r="AR1127" s="265" t="s">
        <v>1902</v>
      </c>
      <c r="AT1127" s="265" t="s">
        <v>214</v>
      </c>
      <c r="AU1127" s="265" t="s">
        <v>87</v>
      </c>
      <c r="AY1127" s="18" t="s">
        <v>211</v>
      </c>
      <c r="BE1127" s="155">
        <f>IF(N1127="základní",J1127,0)</f>
        <v>0</v>
      </c>
      <c r="BF1127" s="155">
        <f>IF(N1127="snížená",J1127,0)</f>
        <v>0</v>
      </c>
      <c r="BG1127" s="155">
        <f>IF(N1127="zákl. přenesená",J1127,0)</f>
        <v>0</v>
      </c>
      <c r="BH1127" s="155">
        <f>IF(N1127="sníž. přenesená",J1127,0)</f>
        <v>0</v>
      </c>
      <c r="BI1127" s="155">
        <f>IF(N1127="nulová",J1127,0)</f>
        <v>0</v>
      </c>
      <c r="BJ1127" s="18" t="s">
        <v>87</v>
      </c>
      <c r="BK1127" s="155">
        <f>ROUND(I1127*H1127,2)</f>
        <v>0</v>
      </c>
      <c r="BL1127" s="18" t="s">
        <v>1902</v>
      </c>
      <c r="BM1127" s="265" t="s">
        <v>1919</v>
      </c>
    </row>
    <row r="1128" spans="1:51" s="13" customFormat="1" ht="12">
      <c r="A1128" s="13"/>
      <c r="B1128" s="266"/>
      <c r="C1128" s="267"/>
      <c r="D1128" s="268" t="s">
        <v>236</v>
      </c>
      <c r="E1128" s="269" t="s">
        <v>1</v>
      </c>
      <c r="F1128" s="270" t="s">
        <v>1920</v>
      </c>
      <c r="G1128" s="267"/>
      <c r="H1128" s="269" t="s">
        <v>1</v>
      </c>
      <c r="I1128" s="271"/>
      <c r="J1128" s="267"/>
      <c r="K1128" s="267"/>
      <c r="L1128" s="272"/>
      <c r="M1128" s="273"/>
      <c r="N1128" s="274"/>
      <c r="O1128" s="274"/>
      <c r="P1128" s="274"/>
      <c r="Q1128" s="274"/>
      <c r="R1128" s="274"/>
      <c r="S1128" s="274"/>
      <c r="T1128" s="275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76" t="s">
        <v>236</v>
      </c>
      <c r="AU1128" s="276" t="s">
        <v>87</v>
      </c>
      <c r="AV1128" s="13" t="s">
        <v>87</v>
      </c>
      <c r="AW1128" s="13" t="s">
        <v>34</v>
      </c>
      <c r="AX1128" s="13" t="s">
        <v>81</v>
      </c>
      <c r="AY1128" s="276" t="s">
        <v>211</v>
      </c>
    </row>
    <row r="1129" spans="1:51" s="13" customFormat="1" ht="12">
      <c r="A1129" s="13"/>
      <c r="B1129" s="266"/>
      <c r="C1129" s="267"/>
      <c r="D1129" s="268" t="s">
        <v>236</v>
      </c>
      <c r="E1129" s="269" t="s">
        <v>1</v>
      </c>
      <c r="F1129" s="270" t="s">
        <v>1921</v>
      </c>
      <c r="G1129" s="267"/>
      <c r="H1129" s="269" t="s">
        <v>1</v>
      </c>
      <c r="I1129" s="271"/>
      <c r="J1129" s="267"/>
      <c r="K1129" s="267"/>
      <c r="L1129" s="272"/>
      <c r="M1129" s="273"/>
      <c r="N1129" s="274"/>
      <c r="O1129" s="274"/>
      <c r="P1129" s="274"/>
      <c r="Q1129" s="274"/>
      <c r="R1129" s="274"/>
      <c r="S1129" s="274"/>
      <c r="T1129" s="275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76" t="s">
        <v>236</v>
      </c>
      <c r="AU1129" s="276" t="s">
        <v>87</v>
      </c>
      <c r="AV1129" s="13" t="s">
        <v>87</v>
      </c>
      <c r="AW1129" s="13" t="s">
        <v>34</v>
      </c>
      <c r="AX1129" s="13" t="s">
        <v>81</v>
      </c>
      <c r="AY1129" s="276" t="s">
        <v>211</v>
      </c>
    </row>
    <row r="1130" spans="1:51" s="13" customFormat="1" ht="12">
      <c r="A1130" s="13"/>
      <c r="B1130" s="266"/>
      <c r="C1130" s="267"/>
      <c r="D1130" s="268" t="s">
        <v>236</v>
      </c>
      <c r="E1130" s="269" t="s">
        <v>1</v>
      </c>
      <c r="F1130" s="270" t="s">
        <v>1922</v>
      </c>
      <c r="G1130" s="267"/>
      <c r="H1130" s="269" t="s">
        <v>1</v>
      </c>
      <c r="I1130" s="271"/>
      <c r="J1130" s="267"/>
      <c r="K1130" s="267"/>
      <c r="L1130" s="272"/>
      <c r="M1130" s="273"/>
      <c r="N1130" s="274"/>
      <c r="O1130" s="274"/>
      <c r="P1130" s="274"/>
      <c r="Q1130" s="274"/>
      <c r="R1130" s="274"/>
      <c r="S1130" s="274"/>
      <c r="T1130" s="275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76" t="s">
        <v>236</v>
      </c>
      <c r="AU1130" s="276" t="s">
        <v>87</v>
      </c>
      <c r="AV1130" s="13" t="s">
        <v>87</v>
      </c>
      <c r="AW1130" s="13" t="s">
        <v>34</v>
      </c>
      <c r="AX1130" s="13" t="s">
        <v>81</v>
      </c>
      <c r="AY1130" s="276" t="s">
        <v>211</v>
      </c>
    </row>
    <row r="1131" spans="1:51" s="13" customFormat="1" ht="12">
      <c r="A1131" s="13"/>
      <c r="B1131" s="266"/>
      <c r="C1131" s="267"/>
      <c r="D1131" s="268" t="s">
        <v>236</v>
      </c>
      <c r="E1131" s="269" t="s">
        <v>1</v>
      </c>
      <c r="F1131" s="270" t="s">
        <v>1923</v>
      </c>
      <c r="G1131" s="267"/>
      <c r="H1131" s="269" t="s">
        <v>1</v>
      </c>
      <c r="I1131" s="271"/>
      <c r="J1131" s="267"/>
      <c r="K1131" s="267"/>
      <c r="L1131" s="272"/>
      <c r="M1131" s="273"/>
      <c r="N1131" s="274"/>
      <c r="O1131" s="274"/>
      <c r="P1131" s="274"/>
      <c r="Q1131" s="274"/>
      <c r="R1131" s="274"/>
      <c r="S1131" s="274"/>
      <c r="T1131" s="275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76" t="s">
        <v>236</v>
      </c>
      <c r="AU1131" s="276" t="s">
        <v>87</v>
      </c>
      <c r="AV1131" s="13" t="s">
        <v>87</v>
      </c>
      <c r="AW1131" s="13" t="s">
        <v>34</v>
      </c>
      <c r="AX1131" s="13" t="s">
        <v>81</v>
      </c>
      <c r="AY1131" s="276" t="s">
        <v>211</v>
      </c>
    </row>
    <row r="1132" spans="1:51" s="13" customFormat="1" ht="12">
      <c r="A1132" s="13"/>
      <c r="B1132" s="266"/>
      <c r="C1132" s="267"/>
      <c r="D1132" s="268" t="s">
        <v>236</v>
      </c>
      <c r="E1132" s="269" t="s">
        <v>1</v>
      </c>
      <c r="F1132" s="270" t="s">
        <v>1924</v>
      </c>
      <c r="G1132" s="267"/>
      <c r="H1132" s="269" t="s">
        <v>1</v>
      </c>
      <c r="I1132" s="271"/>
      <c r="J1132" s="267"/>
      <c r="K1132" s="267"/>
      <c r="L1132" s="272"/>
      <c r="M1132" s="273"/>
      <c r="N1132" s="274"/>
      <c r="O1132" s="274"/>
      <c r="P1132" s="274"/>
      <c r="Q1132" s="274"/>
      <c r="R1132" s="274"/>
      <c r="S1132" s="274"/>
      <c r="T1132" s="275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76" t="s">
        <v>236</v>
      </c>
      <c r="AU1132" s="276" t="s">
        <v>87</v>
      </c>
      <c r="AV1132" s="13" t="s">
        <v>87</v>
      </c>
      <c r="AW1132" s="13" t="s">
        <v>34</v>
      </c>
      <c r="AX1132" s="13" t="s">
        <v>81</v>
      </c>
      <c r="AY1132" s="276" t="s">
        <v>211</v>
      </c>
    </row>
    <row r="1133" spans="1:51" s="13" customFormat="1" ht="12">
      <c r="A1133" s="13"/>
      <c r="B1133" s="266"/>
      <c r="C1133" s="267"/>
      <c r="D1133" s="268" t="s">
        <v>236</v>
      </c>
      <c r="E1133" s="269" t="s">
        <v>1</v>
      </c>
      <c r="F1133" s="270" t="s">
        <v>1925</v>
      </c>
      <c r="G1133" s="267"/>
      <c r="H1133" s="269" t="s">
        <v>1</v>
      </c>
      <c r="I1133" s="271"/>
      <c r="J1133" s="267"/>
      <c r="K1133" s="267"/>
      <c r="L1133" s="272"/>
      <c r="M1133" s="273"/>
      <c r="N1133" s="274"/>
      <c r="O1133" s="274"/>
      <c r="P1133" s="274"/>
      <c r="Q1133" s="274"/>
      <c r="R1133" s="274"/>
      <c r="S1133" s="274"/>
      <c r="T1133" s="275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76" t="s">
        <v>236</v>
      </c>
      <c r="AU1133" s="276" t="s">
        <v>87</v>
      </c>
      <c r="AV1133" s="13" t="s">
        <v>87</v>
      </c>
      <c r="AW1133" s="13" t="s">
        <v>34</v>
      </c>
      <c r="AX1133" s="13" t="s">
        <v>81</v>
      </c>
      <c r="AY1133" s="276" t="s">
        <v>211</v>
      </c>
    </row>
    <row r="1134" spans="1:51" s="14" customFormat="1" ht="12">
      <c r="A1134" s="14"/>
      <c r="B1134" s="277"/>
      <c r="C1134" s="278"/>
      <c r="D1134" s="268" t="s">
        <v>236</v>
      </c>
      <c r="E1134" s="279" t="s">
        <v>1</v>
      </c>
      <c r="F1134" s="280" t="s">
        <v>1926</v>
      </c>
      <c r="G1134" s="278"/>
      <c r="H1134" s="281">
        <v>129</v>
      </c>
      <c r="I1134" s="282"/>
      <c r="J1134" s="278"/>
      <c r="K1134" s="278"/>
      <c r="L1134" s="283"/>
      <c r="M1134" s="284"/>
      <c r="N1134" s="285"/>
      <c r="O1134" s="285"/>
      <c r="P1134" s="285"/>
      <c r="Q1134" s="285"/>
      <c r="R1134" s="285"/>
      <c r="S1134" s="285"/>
      <c r="T1134" s="286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87" t="s">
        <v>236</v>
      </c>
      <c r="AU1134" s="287" t="s">
        <v>87</v>
      </c>
      <c r="AV1134" s="14" t="s">
        <v>89</v>
      </c>
      <c r="AW1134" s="14" t="s">
        <v>34</v>
      </c>
      <c r="AX1134" s="14" t="s">
        <v>87</v>
      </c>
      <c r="AY1134" s="287" t="s">
        <v>211</v>
      </c>
    </row>
    <row r="1135" spans="1:65" s="2" customFormat="1" ht="21.75" customHeight="1">
      <c r="A1135" s="41"/>
      <c r="B1135" s="42"/>
      <c r="C1135" s="253" t="s">
        <v>1927</v>
      </c>
      <c r="D1135" s="253" t="s">
        <v>214</v>
      </c>
      <c r="E1135" s="254" t="s">
        <v>1928</v>
      </c>
      <c r="F1135" s="255" t="s">
        <v>1929</v>
      </c>
      <c r="G1135" s="256" t="s">
        <v>1930</v>
      </c>
      <c r="H1135" s="257">
        <v>1</v>
      </c>
      <c r="I1135" s="258"/>
      <c r="J1135" s="259">
        <f>ROUND(I1135*H1135,2)</f>
        <v>0</v>
      </c>
      <c r="K1135" s="260"/>
      <c r="L1135" s="44"/>
      <c r="M1135" s="261" t="s">
        <v>1</v>
      </c>
      <c r="N1135" s="262" t="s">
        <v>46</v>
      </c>
      <c r="O1135" s="94"/>
      <c r="P1135" s="263">
        <f>O1135*H1135</f>
        <v>0</v>
      </c>
      <c r="Q1135" s="263">
        <v>0</v>
      </c>
      <c r="R1135" s="263">
        <f>Q1135*H1135</f>
        <v>0</v>
      </c>
      <c r="S1135" s="263">
        <v>0</v>
      </c>
      <c r="T1135" s="264">
        <f>S1135*H1135</f>
        <v>0</v>
      </c>
      <c r="U1135" s="41"/>
      <c r="V1135" s="41"/>
      <c r="W1135" s="41"/>
      <c r="X1135" s="41"/>
      <c r="Y1135" s="41"/>
      <c r="Z1135" s="41"/>
      <c r="AA1135" s="41"/>
      <c r="AB1135" s="41"/>
      <c r="AC1135" s="41"/>
      <c r="AD1135" s="41"/>
      <c r="AE1135" s="41"/>
      <c r="AR1135" s="265" t="s">
        <v>1902</v>
      </c>
      <c r="AT1135" s="265" t="s">
        <v>214</v>
      </c>
      <c r="AU1135" s="265" t="s">
        <v>87</v>
      </c>
      <c r="AY1135" s="18" t="s">
        <v>211</v>
      </c>
      <c r="BE1135" s="155">
        <f>IF(N1135="základní",J1135,0)</f>
        <v>0</v>
      </c>
      <c r="BF1135" s="155">
        <f>IF(N1135="snížená",J1135,0)</f>
        <v>0</v>
      </c>
      <c r="BG1135" s="155">
        <f>IF(N1135="zákl. přenesená",J1135,0)</f>
        <v>0</v>
      </c>
      <c r="BH1135" s="155">
        <f>IF(N1135="sníž. přenesená",J1135,0)</f>
        <v>0</v>
      </c>
      <c r="BI1135" s="155">
        <f>IF(N1135="nulová",J1135,0)</f>
        <v>0</v>
      </c>
      <c r="BJ1135" s="18" t="s">
        <v>87</v>
      </c>
      <c r="BK1135" s="155">
        <f>ROUND(I1135*H1135,2)</f>
        <v>0</v>
      </c>
      <c r="BL1135" s="18" t="s">
        <v>1902</v>
      </c>
      <c r="BM1135" s="265" t="s">
        <v>1931</v>
      </c>
    </row>
    <row r="1136" spans="1:51" s="13" customFormat="1" ht="12">
      <c r="A1136" s="13"/>
      <c r="B1136" s="266"/>
      <c r="C1136" s="267"/>
      <c r="D1136" s="268" t="s">
        <v>236</v>
      </c>
      <c r="E1136" s="269" t="s">
        <v>1</v>
      </c>
      <c r="F1136" s="270" t="s">
        <v>1932</v>
      </c>
      <c r="G1136" s="267"/>
      <c r="H1136" s="269" t="s">
        <v>1</v>
      </c>
      <c r="I1136" s="271"/>
      <c r="J1136" s="267"/>
      <c r="K1136" s="267"/>
      <c r="L1136" s="272"/>
      <c r="M1136" s="273"/>
      <c r="N1136" s="274"/>
      <c r="O1136" s="274"/>
      <c r="P1136" s="274"/>
      <c r="Q1136" s="274"/>
      <c r="R1136" s="274"/>
      <c r="S1136" s="274"/>
      <c r="T1136" s="275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76" t="s">
        <v>236</v>
      </c>
      <c r="AU1136" s="276" t="s">
        <v>87</v>
      </c>
      <c r="AV1136" s="13" t="s">
        <v>87</v>
      </c>
      <c r="AW1136" s="13" t="s">
        <v>34</v>
      </c>
      <c r="AX1136" s="13" t="s">
        <v>81</v>
      </c>
      <c r="AY1136" s="276" t="s">
        <v>211</v>
      </c>
    </row>
    <row r="1137" spans="1:51" s="13" customFormat="1" ht="12">
      <c r="A1137" s="13"/>
      <c r="B1137" s="266"/>
      <c r="C1137" s="267"/>
      <c r="D1137" s="268" t="s">
        <v>236</v>
      </c>
      <c r="E1137" s="269" t="s">
        <v>1</v>
      </c>
      <c r="F1137" s="270" t="s">
        <v>1933</v>
      </c>
      <c r="G1137" s="267"/>
      <c r="H1137" s="269" t="s">
        <v>1</v>
      </c>
      <c r="I1137" s="271"/>
      <c r="J1137" s="267"/>
      <c r="K1137" s="267"/>
      <c r="L1137" s="272"/>
      <c r="M1137" s="273"/>
      <c r="N1137" s="274"/>
      <c r="O1137" s="274"/>
      <c r="P1137" s="274"/>
      <c r="Q1137" s="274"/>
      <c r="R1137" s="274"/>
      <c r="S1137" s="274"/>
      <c r="T1137" s="275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76" t="s">
        <v>236</v>
      </c>
      <c r="AU1137" s="276" t="s">
        <v>87</v>
      </c>
      <c r="AV1137" s="13" t="s">
        <v>87</v>
      </c>
      <c r="AW1137" s="13" t="s">
        <v>34</v>
      </c>
      <c r="AX1137" s="13" t="s">
        <v>81</v>
      </c>
      <c r="AY1137" s="276" t="s">
        <v>211</v>
      </c>
    </row>
    <row r="1138" spans="1:51" s="13" customFormat="1" ht="12">
      <c r="A1138" s="13"/>
      <c r="B1138" s="266"/>
      <c r="C1138" s="267"/>
      <c r="D1138" s="268" t="s">
        <v>236</v>
      </c>
      <c r="E1138" s="269" t="s">
        <v>1</v>
      </c>
      <c r="F1138" s="270" t="s">
        <v>1934</v>
      </c>
      <c r="G1138" s="267"/>
      <c r="H1138" s="269" t="s">
        <v>1</v>
      </c>
      <c r="I1138" s="271"/>
      <c r="J1138" s="267"/>
      <c r="K1138" s="267"/>
      <c r="L1138" s="272"/>
      <c r="M1138" s="273"/>
      <c r="N1138" s="274"/>
      <c r="O1138" s="274"/>
      <c r="P1138" s="274"/>
      <c r="Q1138" s="274"/>
      <c r="R1138" s="274"/>
      <c r="S1138" s="274"/>
      <c r="T1138" s="275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76" t="s">
        <v>236</v>
      </c>
      <c r="AU1138" s="276" t="s">
        <v>87</v>
      </c>
      <c r="AV1138" s="13" t="s">
        <v>87</v>
      </c>
      <c r="AW1138" s="13" t="s">
        <v>34</v>
      </c>
      <c r="AX1138" s="13" t="s">
        <v>81</v>
      </c>
      <c r="AY1138" s="276" t="s">
        <v>211</v>
      </c>
    </row>
    <row r="1139" spans="1:51" s="13" customFormat="1" ht="12">
      <c r="A1139" s="13"/>
      <c r="B1139" s="266"/>
      <c r="C1139" s="267"/>
      <c r="D1139" s="268" t="s">
        <v>236</v>
      </c>
      <c r="E1139" s="269" t="s">
        <v>1</v>
      </c>
      <c r="F1139" s="270" t="s">
        <v>1935</v>
      </c>
      <c r="G1139" s="267"/>
      <c r="H1139" s="269" t="s">
        <v>1</v>
      </c>
      <c r="I1139" s="271"/>
      <c r="J1139" s="267"/>
      <c r="K1139" s="267"/>
      <c r="L1139" s="272"/>
      <c r="M1139" s="273"/>
      <c r="N1139" s="274"/>
      <c r="O1139" s="274"/>
      <c r="P1139" s="274"/>
      <c r="Q1139" s="274"/>
      <c r="R1139" s="274"/>
      <c r="S1139" s="274"/>
      <c r="T1139" s="275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76" t="s">
        <v>236</v>
      </c>
      <c r="AU1139" s="276" t="s">
        <v>87</v>
      </c>
      <c r="AV1139" s="13" t="s">
        <v>87</v>
      </c>
      <c r="AW1139" s="13" t="s">
        <v>34</v>
      </c>
      <c r="AX1139" s="13" t="s">
        <v>81</v>
      </c>
      <c r="AY1139" s="276" t="s">
        <v>211</v>
      </c>
    </row>
    <row r="1140" spans="1:51" s="13" customFormat="1" ht="12">
      <c r="A1140" s="13"/>
      <c r="B1140" s="266"/>
      <c r="C1140" s="267"/>
      <c r="D1140" s="268" t="s">
        <v>236</v>
      </c>
      <c r="E1140" s="269" t="s">
        <v>1</v>
      </c>
      <c r="F1140" s="270" t="s">
        <v>1936</v>
      </c>
      <c r="G1140" s="267"/>
      <c r="H1140" s="269" t="s">
        <v>1</v>
      </c>
      <c r="I1140" s="271"/>
      <c r="J1140" s="267"/>
      <c r="K1140" s="267"/>
      <c r="L1140" s="272"/>
      <c r="M1140" s="273"/>
      <c r="N1140" s="274"/>
      <c r="O1140" s="274"/>
      <c r="P1140" s="274"/>
      <c r="Q1140" s="274"/>
      <c r="R1140" s="274"/>
      <c r="S1140" s="274"/>
      <c r="T1140" s="275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76" t="s">
        <v>236</v>
      </c>
      <c r="AU1140" s="276" t="s">
        <v>87</v>
      </c>
      <c r="AV1140" s="13" t="s">
        <v>87</v>
      </c>
      <c r="AW1140" s="13" t="s">
        <v>34</v>
      </c>
      <c r="AX1140" s="13" t="s">
        <v>81</v>
      </c>
      <c r="AY1140" s="276" t="s">
        <v>211</v>
      </c>
    </row>
    <row r="1141" spans="1:51" s="14" customFormat="1" ht="12">
      <c r="A1141" s="14"/>
      <c r="B1141" s="277"/>
      <c r="C1141" s="278"/>
      <c r="D1141" s="268" t="s">
        <v>236</v>
      </c>
      <c r="E1141" s="279" t="s">
        <v>1</v>
      </c>
      <c r="F1141" s="280" t="s">
        <v>87</v>
      </c>
      <c r="G1141" s="278"/>
      <c r="H1141" s="281">
        <v>1</v>
      </c>
      <c r="I1141" s="282"/>
      <c r="J1141" s="278"/>
      <c r="K1141" s="278"/>
      <c r="L1141" s="283"/>
      <c r="M1141" s="284"/>
      <c r="N1141" s="285"/>
      <c r="O1141" s="285"/>
      <c r="P1141" s="285"/>
      <c r="Q1141" s="285"/>
      <c r="R1141" s="285"/>
      <c r="S1141" s="285"/>
      <c r="T1141" s="286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T1141" s="287" t="s">
        <v>236</v>
      </c>
      <c r="AU1141" s="287" t="s">
        <v>87</v>
      </c>
      <c r="AV1141" s="14" t="s">
        <v>89</v>
      </c>
      <c r="AW1141" s="14" t="s">
        <v>34</v>
      </c>
      <c r="AX1141" s="14" t="s">
        <v>87</v>
      </c>
      <c r="AY1141" s="287" t="s">
        <v>211</v>
      </c>
    </row>
    <row r="1142" spans="1:65" s="2" customFormat="1" ht="21.75" customHeight="1">
      <c r="A1142" s="41"/>
      <c r="B1142" s="42"/>
      <c r="C1142" s="253" t="s">
        <v>1937</v>
      </c>
      <c r="D1142" s="253" t="s">
        <v>214</v>
      </c>
      <c r="E1142" s="254" t="s">
        <v>1938</v>
      </c>
      <c r="F1142" s="255" t="s">
        <v>1939</v>
      </c>
      <c r="G1142" s="256" t="s">
        <v>1940</v>
      </c>
      <c r="H1142" s="257">
        <v>1</v>
      </c>
      <c r="I1142" s="258"/>
      <c r="J1142" s="259">
        <f>ROUND(I1142*H1142,2)</f>
        <v>0</v>
      </c>
      <c r="K1142" s="260"/>
      <c r="L1142" s="44"/>
      <c r="M1142" s="261" t="s">
        <v>1</v>
      </c>
      <c r="N1142" s="262" t="s">
        <v>46</v>
      </c>
      <c r="O1142" s="94"/>
      <c r="P1142" s="263">
        <f>O1142*H1142</f>
        <v>0</v>
      </c>
      <c r="Q1142" s="263">
        <v>0</v>
      </c>
      <c r="R1142" s="263">
        <f>Q1142*H1142</f>
        <v>0</v>
      </c>
      <c r="S1142" s="263">
        <v>0</v>
      </c>
      <c r="T1142" s="264">
        <f>S1142*H1142</f>
        <v>0</v>
      </c>
      <c r="U1142" s="41"/>
      <c r="V1142" s="41"/>
      <c r="W1142" s="41"/>
      <c r="X1142" s="41"/>
      <c r="Y1142" s="41"/>
      <c r="Z1142" s="41"/>
      <c r="AA1142" s="41"/>
      <c r="AB1142" s="41"/>
      <c r="AC1142" s="41"/>
      <c r="AD1142" s="41"/>
      <c r="AE1142" s="41"/>
      <c r="AR1142" s="265" t="s">
        <v>1902</v>
      </c>
      <c r="AT1142" s="265" t="s">
        <v>214</v>
      </c>
      <c r="AU1142" s="265" t="s">
        <v>87</v>
      </c>
      <c r="AY1142" s="18" t="s">
        <v>211</v>
      </c>
      <c r="BE1142" s="155">
        <f>IF(N1142="základní",J1142,0)</f>
        <v>0</v>
      </c>
      <c r="BF1142" s="155">
        <f>IF(N1142="snížená",J1142,0)</f>
        <v>0</v>
      </c>
      <c r="BG1142" s="155">
        <f>IF(N1142="zákl. přenesená",J1142,0)</f>
        <v>0</v>
      </c>
      <c r="BH1142" s="155">
        <f>IF(N1142="sníž. přenesená",J1142,0)</f>
        <v>0</v>
      </c>
      <c r="BI1142" s="155">
        <f>IF(N1142="nulová",J1142,0)</f>
        <v>0</v>
      </c>
      <c r="BJ1142" s="18" t="s">
        <v>87</v>
      </c>
      <c r="BK1142" s="155">
        <f>ROUND(I1142*H1142,2)</f>
        <v>0</v>
      </c>
      <c r="BL1142" s="18" t="s">
        <v>1902</v>
      </c>
      <c r="BM1142" s="265" t="s">
        <v>1941</v>
      </c>
    </row>
    <row r="1143" spans="1:51" s="13" customFormat="1" ht="12">
      <c r="A1143" s="13"/>
      <c r="B1143" s="266"/>
      <c r="C1143" s="267"/>
      <c r="D1143" s="268" t="s">
        <v>236</v>
      </c>
      <c r="E1143" s="269" t="s">
        <v>1</v>
      </c>
      <c r="F1143" s="270" t="s">
        <v>1942</v>
      </c>
      <c r="G1143" s="267"/>
      <c r="H1143" s="269" t="s">
        <v>1</v>
      </c>
      <c r="I1143" s="271"/>
      <c r="J1143" s="267"/>
      <c r="K1143" s="267"/>
      <c r="L1143" s="272"/>
      <c r="M1143" s="273"/>
      <c r="N1143" s="274"/>
      <c r="O1143" s="274"/>
      <c r="P1143" s="274"/>
      <c r="Q1143" s="274"/>
      <c r="R1143" s="274"/>
      <c r="S1143" s="274"/>
      <c r="T1143" s="275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T1143" s="276" t="s">
        <v>236</v>
      </c>
      <c r="AU1143" s="276" t="s">
        <v>87</v>
      </c>
      <c r="AV1143" s="13" t="s">
        <v>87</v>
      </c>
      <c r="AW1143" s="13" t="s">
        <v>34</v>
      </c>
      <c r="AX1143" s="13" t="s">
        <v>81</v>
      </c>
      <c r="AY1143" s="276" t="s">
        <v>211</v>
      </c>
    </row>
    <row r="1144" spans="1:51" s="13" customFormat="1" ht="12">
      <c r="A1144" s="13"/>
      <c r="B1144" s="266"/>
      <c r="C1144" s="267"/>
      <c r="D1144" s="268" t="s">
        <v>236</v>
      </c>
      <c r="E1144" s="269" t="s">
        <v>1</v>
      </c>
      <c r="F1144" s="270" t="s">
        <v>1251</v>
      </c>
      <c r="G1144" s="267"/>
      <c r="H1144" s="269" t="s">
        <v>1</v>
      </c>
      <c r="I1144" s="271"/>
      <c r="J1144" s="267"/>
      <c r="K1144" s="267"/>
      <c r="L1144" s="272"/>
      <c r="M1144" s="273"/>
      <c r="N1144" s="274"/>
      <c r="O1144" s="274"/>
      <c r="P1144" s="274"/>
      <c r="Q1144" s="274"/>
      <c r="R1144" s="274"/>
      <c r="S1144" s="274"/>
      <c r="T1144" s="275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T1144" s="276" t="s">
        <v>236</v>
      </c>
      <c r="AU1144" s="276" t="s">
        <v>87</v>
      </c>
      <c r="AV1144" s="13" t="s">
        <v>87</v>
      </c>
      <c r="AW1144" s="13" t="s">
        <v>34</v>
      </c>
      <c r="AX1144" s="13" t="s">
        <v>81</v>
      </c>
      <c r="AY1144" s="276" t="s">
        <v>211</v>
      </c>
    </row>
    <row r="1145" spans="1:51" s="13" customFormat="1" ht="12">
      <c r="A1145" s="13"/>
      <c r="B1145" s="266"/>
      <c r="C1145" s="267"/>
      <c r="D1145" s="268" t="s">
        <v>236</v>
      </c>
      <c r="E1145" s="269" t="s">
        <v>1</v>
      </c>
      <c r="F1145" s="270" t="s">
        <v>1943</v>
      </c>
      <c r="G1145" s="267"/>
      <c r="H1145" s="269" t="s">
        <v>1</v>
      </c>
      <c r="I1145" s="271"/>
      <c r="J1145" s="267"/>
      <c r="K1145" s="267"/>
      <c r="L1145" s="272"/>
      <c r="M1145" s="273"/>
      <c r="N1145" s="274"/>
      <c r="O1145" s="274"/>
      <c r="P1145" s="274"/>
      <c r="Q1145" s="274"/>
      <c r="R1145" s="274"/>
      <c r="S1145" s="274"/>
      <c r="T1145" s="275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T1145" s="276" t="s">
        <v>236</v>
      </c>
      <c r="AU1145" s="276" t="s">
        <v>87</v>
      </c>
      <c r="AV1145" s="13" t="s">
        <v>87</v>
      </c>
      <c r="AW1145" s="13" t="s">
        <v>34</v>
      </c>
      <c r="AX1145" s="13" t="s">
        <v>81</v>
      </c>
      <c r="AY1145" s="276" t="s">
        <v>211</v>
      </c>
    </row>
    <row r="1146" spans="1:51" s="14" customFormat="1" ht="12">
      <c r="A1146" s="14"/>
      <c r="B1146" s="277"/>
      <c r="C1146" s="278"/>
      <c r="D1146" s="268" t="s">
        <v>236</v>
      </c>
      <c r="E1146" s="279" t="s">
        <v>1</v>
      </c>
      <c r="F1146" s="280" t="s">
        <v>87</v>
      </c>
      <c r="G1146" s="278"/>
      <c r="H1146" s="281">
        <v>1</v>
      </c>
      <c r="I1146" s="282"/>
      <c r="J1146" s="278"/>
      <c r="K1146" s="278"/>
      <c r="L1146" s="283"/>
      <c r="M1146" s="284"/>
      <c r="N1146" s="285"/>
      <c r="O1146" s="285"/>
      <c r="P1146" s="285"/>
      <c r="Q1146" s="285"/>
      <c r="R1146" s="285"/>
      <c r="S1146" s="285"/>
      <c r="T1146" s="286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T1146" s="287" t="s">
        <v>236</v>
      </c>
      <c r="AU1146" s="287" t="s">
        <v>87</v>
      </c>
      <c r="AV1146" s="14" t="s">
        <v>89</v>
      </c>
      <c r="AW1146" s="14" t="s">
        <v>34</v>
      </c>
      <c r="AX1146" s="14" t="s">
        <v>87</v>
      </c>
      <c r="AY1146" s="287" t="s">
        <v>211</v>
      </c>
    </row>
    <row r="1147" spans="1:65" s="2" customFormat="1" ht="16.5" customHeight="1">
      <c r="A1147" s="41"/>
      <c r="B1147" s="42"/>
      <c r="C1147" s="253" t="s">
        <v>1944</v>
      </c>
      <c r="D1147" s="253" t="s">
        <v>214</v>
      </c>
      <c r="E1147" s="254" t="s">
        <v>1945</v>
      </c>
      <c r="F1147" s="255" t="s">
        <v>1946</v>
      </c>
      <c r="G1147" s="256" t="s">
        <v>217</v>
      </c>
      <c r="H1147" s="257">
        <v>1</v>
      </c>
      <c r="I1147" s="258"/>
      <c r="J1147" s="259">
        <f>ROUND(I1147*H1147,2)</f>
        <v>0</v>
      </c>
      <c r="K1147" s="260"/>
      <c r="L1147" s="44"/>
      <c r="M1147" s="261" t="s">
        <v>1</v>
      </c>
      <c r="N1147" s="262" t="s">
        <v>46</v>
      </c>
      <c r="O1147" s="94"/>
      <c r="P1147" s="263">
        <f>O1147*H1147</f>
        <v>0</v>
      </c>
      <c r="Q1147" s="263">
        <v>0</v>
      </c>
      <c r="R1147" s="263">
        <f>Q1147*H1147</f>
        <v>0</v>
      </c>
      <c r="S1147" s="263">
        <v>0</v>
      </c>
      <c r="T1147" s="264">
        <f>S1147*H1147</f>
        <v>0</v>
      </c>
      <c r="U1147" s="41"/>
      <c r="V1147" s="41"/>
      <c r="W1147" s="41"/>
      <c r="X1147" s="41"/>
      <c r="Y1147" s="41"/>
      <c r="Z1147" s="41"/>
      <c r="AA1147" s="41"/>
      <c r="AB1147" s="41"/>
      <c r="AC1147" s="41"/>
      <c r="AD1147" s="41"/>
      <c r="AE1147" s="41"/>
      <c r="AR1147" s="265" t="s">
        <v>1902</v>
      </c>
      <c r="AT1147" s="265" t="s">
        <v>214</v>
      </c>
      <c r="AU1147" s="265" t="s">
        <v>87</v>
      </c>
      <c r="AY1147" s="18" t="s">
        <v>211</v>
      </c>
      <c r="BE1147" s="155">
        <f>IF(N1147="základní",J1147,0)</f>
        <v>0</v>
      </c>
      <c r="BF1147" s="155">
        <f>IF(N1147="snížená",J1147,0)</f>
        <v>0</v>
      </c>
      <c r="BG1147" s="155">
        <f>IF(N1147="zákl. přenesená",J1147,0)</f>
        <v>0</v>
      </c>
      <c r="BH1147" s="155">
        <f>IF(N1147="sníž. přenesená",J1147,0)</f>
        <v>0</v>
      </c>
      <c r="BI1147" s="155">
        <f>IF(N1147="nulová",J1147,0)</f>
        <v>0</v>
      </c>
      <c r="BJ1147" s="18" t="s">
        <v>87</v>
      </c>
      <c r="BK1147" s="155">
        <f>ROUND(I1147*H1147,2)</f>
        <v>0</v>
      </c>
      <c r="BL1147" s="18" t="s">
        <v>1902</v>
      </c>
      <c r="BM1147" s="265" t="s">
        <v>1947</v>
      </c>
    </row>
    <row r="1148" spans="1:51" s="13" customFormat="1" ht="12">
      <c r="A1148" s="13"/>
      <c r="B1148" s="266"/>
      <c r="C1148" s="267"/>
      <c r="D1148" s="268" t="s">
        <v>236</v>
      </c>
      <c r="E1148" s="269" t="s">
        <v>1</v>
      </c>
      <c r="F1148" s="270" t="s">
        <v>1948</v>
      </c>
      <c r="G1148" s="267"/>
      <c r="H1148" s="269" t="s">
        <v>1</v>
      </c>
      <c r="I1148" s="271"/>
      <c r="J1148" s="267"/>
      <c r="K1148" s="267"/>
      <c r="L1148" s="272"/>
      <c r="M1148" s="273"/>
      <c r="N1148" s="274"/>
      <c r="O1148" s="274"/>
      <c r="P1148" s="274"/>
      <c r="Q1148" s="274"/>
      <c r="R1148" s="274"/>
      <c r="S1148" s="274"/>
      <c r="T1148" s="275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76" t="s">
        <v>236</v>
      </c>
      <c r="AU1148" s="276" t="s">
        <v>87</v>
      </c>
      <c r="AV1148" s="13" t="s">
        <v>87</v>
      </c>
      <c r="AW1148" s="13" t="s">
        <v>34</v>
      </c>
      <c r="AX1148" s="13" t="s">
        <v>81</v>
      </c>
      <c r="AY1148" s="276" t="s">
        <v>211</v>
      </c>
    </row>
    <row r="1149" spans="1:51" s="13" customFormat="1" ht="12">
      <c r="A1149" s="13"/>
      <c r="B1149" s="266"/>
      <c r="C1149" s="267"/>
      <c r="D1149" s="268" t="s">
        <v>236</v>
      </c>
      <c r="E1149" s="269" t="s">
        <v>1</v>
      </c>
      <c r="F1149" s="270" t="s">
        <v>1949</v>
      </c>
      <c r="G1149" s="267"/>
      <c r="H1149" s="269" t="s">
        <v>1</v>
      </c>
      <c r="I1149" s="271"/>
      <c r="J1149" s="267"/>
      <c r="K1149" s="267"/>
      <c r="L1149" s="272"/>
      <c r="M1149" s="273"/>
      <c r="N1149" s="274"/>
      <c r="O1149" s="274"/>
      <c r="P1149" s="274"/>
      <c r="Q1149" s="274"/>
      <c r="R1149" s="274"/>
      <c r="S1149" s="274"/>
      <c r="T1149" s="275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76" t="s">
        <v>236</v>
      </c>
      <c r="AU1149" s="276" t="s">
        <v>87</v>
      </c>
      <c r="AV1149" s="13" t="s">
        <v>87</v>
      </c>
      <c r="AW1149" s="13" t="s">
        <v>34</v>
      </c>
      <c r="AX1149" s="13" t="s">
        <v>81</v>
      </c>
      <c r="AY1149" s="276" t="s">
        <v>211</v>
      </c>
    </row>
    <row r="1150" spans="1:51" s="13" customFormat="1" ht="12">
      <c r="A1150" s="13"/>
      <c r="B1150" s="266"/>
      <c r="C1150" s="267"/>
      <c r="D1150" s="268" t="s">
        <v>236</v>
      </c>
      <c r="E1150" s="269" t="s">
        <v>1</v>
      </c>
      <c r="F1150" s="270" t="s">
        <v>1950</v>
      </c>
      <c r="G1150" s="267"/>
      <c r="H1150" s="269" t="s">
        <v>1</v>
      </c>
      <c r="I1150" s="271"/>
      <c r="J1150" s="267"/>
      <c r="K1150" s="267"/>
      <c r="L1150" s="272"/>
      <c r="M1150" s="273"/>
      <c r="N1150" s="274"/>
      <c r="O1150" s="274"/>
      <c r="P1150" s="274"/>
      <c r="Q1150" s="274"/>
      <c r="R1150" s="274"/>
      <c r="S1150" s="274"/>
      <c r="T1150" s="275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76" t="s">
        <v>236</v>
      </c>
      <c r="AU1150" s="276" t="s">
        <v>87</v>
      </c>
      <c r="AV1150" s="13" t="s">
        <v>87</v>
      </c>
      <c r="AW1150" s="13" t="s">
        <v>34</v>
      </c>
      <c r="AX1150" s="13" t="s">
        <v>81</v>
      </c>
      <c r="AY1150" s="276" t="s">
        <v>211</v>
      </c>
    </row>
    <row r="1151" spans="1:51" s="13" customFormat="1" ht="12">
      <c r="A1151" s="13"/>
      <c r="B1151" s="266"/>
      <c r="C1151" s="267"/>
      <c r="D1151" s="268" t="s">
        <v>236</v>
      </c>
      <c r="E1151" s="269" t="s">
        <v>1</v>
      </c>
      <c r="F1151" s="270" t="s">
        <v>1951</v>
      </c>
      <c r="G1151" s="267"/>
      <c r="H1151" s="269" t="s">
        <v>1</v>
      </c>
      <c r="I1151" s="271"/>
      <c r="J1151" s="267"/>
      <c r="K1151" s="267"/>
      <c r="L1151" s="272"/>
      <c r="M1151" s="273"/>
      <c r="N1151" s="274"/>
      <c r="O1151" s="274"/>
      <c r="P1151" s="274"/>
      <c r="Q1151" s="274"/>
      <c r="R1151" s="274"/>
      <c r="S1151" s="274"/>
      <c r="T1151" s="275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T1151" s="276" t="s">
        <v>236</v>
      </c>
      <c r="AU1151" s="276" t="s">
        <v>87</v>
      </c>
      <c r="AV1151" s="13" t="s">
        <v>87</v>
      </c>
      <c r="AW1151" s="13" t="s">
        <v>34</v>
      </c>
      <c r="AX1151" s="13" t="s">
        <v>81</v>
      </c>
      <c r="AY1151" s="276" t="s">
        <v>211</v>
      </c>
    </row>
    <row r="1152" spans="1:51" s="14" customFormat="1" ht="12">
      <c r="A1152" s="14"/>
      <c r="B1152" s="277"/>
      <c r="C1152" s="278"/>
      <c r="D1152" s="268" t="s">
        <v>236</v>
      </c>
      <c r="E1152" s="279" t="s">
        <v>1</v>
      </c>
      <c r="F1152" s="280" t="s">
        <v>87</v>
      </c>
      <c r="G1152" s="278"/>
      <c r="H1152" s="281">
        <v>1</v>
      </c>
      <c r="I1152" s="282"/>
      <c r="J1152" s="278"/>
      <c r="K1152" s="278"/>
      <c r="L1152" s="283"/>
      <c r="M1152" s="328"/>
      <c r="N1152" s="329"/>
      <c r="O1152" s="329"/>
      <c r="P1152" s="329"/>
      <c r="Q1152" s="329"/>
      <c r="R1152" s="329"/>
      <c r="S1152" s="329"/>
      <c r="T1152" s="330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T1152" s="287" t="s">
        <v>236</v>
      </c>
      <c r="AU1152" s="287" t="s">
        <v>87</v>
      </c>
      <c r="AV1152" s="14" t="s">
        <v>89</v>
      </c>
      <c r="AW1152" s="14" t="s">
        <v>34</v>
      </c>
      <c r="AX1152" s="14" t="s">
        <v>87</v>
      </c>
      <c r="AY1152" s="287" t="s">
        <v>211</v>
      </c>
    </row>
    <row r="1153" spans="1:31" s="2" customFormat="1" ht="6.95" customHeight="1">
      <c r="A1153" s="41"/>
      <c r="B1153" s="69"/>
      <c r="C1153" s="70"/>
      <c r="D1153" s="70"/>
      <c r="E1153" s="70"/>
      <c r="F1153" s="70"/>
      <c r="G1153" s="70"/>
      <c r="H1153" s="70"/>
      <c r="I1153" s="70"/>
      <c r="J1153" s="70"/>
      <c r="K1153" s="70"/>
      <c r="L1153" s="44"/>
      <c r="M1153" s="41"/>
      <c r="O1153" s="41"/>
      <c r="P1153" s="41"/>
      <c r="Q1153" s="41"/>
      <c r="R1153" s="41"/>
      <c r="S1153" s="41"/>
      <c r="T1153" s="41"/>
      <c r="U1153" s="41"/>
      <c r="V1153" s="41"/>
      <c r="W1153" s="41"/>
      <c r="X1153" s="41"/>
      <c r="Y1153" s="41"/>
      <c r="Z1153" s="41"/>
      <c r="AA1153" s="41"/>
      <c r="AB1153" s="41"/>
      <c r="AC1153" s="41"/>
      <c r="AD1153" s="41"/>
      <c r="AE1153" s="41"/>
    </row>
  </sheetData>
  <sheetProtection password="CC35" sheet="1" objects="1" scenarios="1" formatColumns="0" formatRows="0" autoFilter="0"/>
  <autoFilter ref="C156:K1152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27:F127"/>
    <mergeCell ref="D128:F128"/>
    <mergeCell ref="D129:F129"/>
    <mergeCell ref="D130:F130"/>
    <mergeCell ref="D131:F131"/>
    <mergeCell ref="E143:H143"/>
    <mergeCell ref="E147:H147"/>
    <mergeCell ref="E145:H145"/>
    <mergeCell ref="E149:H14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112</v>
      </c>
      <c r="AZ2" s="293" t="s">
        <v>1952</v>
      </c>
      <c r="BA2" s="293" t="s">
        <v>1953</v>
      </c>
      <c r="BB2" s="293" t="s">
        <v>269</v>
      </c>
      <c r="BC2" s="293" t="s">
        <v>1954</v>
      </c>
      <c r="BD2" s="293" t="s">
        <v>89</v>
      </c>
    </row>
    <row r="3" spans="2:5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  <c r="AZ3" s="293" t="s">
        <v>1955</v>
      </c>
      <c r="BA3" s="293" t="s">
        <v>1956</v>
      </c>
      <c r="BB3" s="293" t="s">
        <v>269</v>
      </c>
      <c r="BC3" s="293" t="s">
        <v>1957</v>
      </c>
      <c r="BD3" s="293" t="s">
        <v>89</v>
      </c>
    </row>
    <row r="4" spans="2:5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  <c r="AZ4" s="293" t="s">
        <v>1958</v>
      </c>
      <c r="BA4" s="293" t="s">
        <v>1959</v>
      </c>
      <c r="BB4" s="293" t="s">
        <v>269</v>
      </c>
      <c r="BC4" s="293" t="s">
        <v>1960</v>
      </c>
      <c r="BD4" s="293" t="s">
        <v>89</v>
      </c>
    </row>
    <row r="5" spans="2:56" s="1" customFormat="1" ht="6.95" customHeight="1">
      <c r="B5" s="21"/>
      <c r="L5" s="21"/>
      <c r="AZ5" s="293" t="s">
        <v>312</v>
      </c>
      <c r="BA5" s="293" t="s">
        <v>313</v>
      </c>
      <c r="BB5" s="293" t="s">
        <v>269</v>
      </c>
      <c r="BC5" s="293" t="s">
        <v>1961</v>
      </c>
      <c r="BD5" s="293" t="s">
        <v>89</v>
      </c>
    </row>
    <row r="6" spans="2:56" s="1" customFormat="1" ht="12" customHeight="1">
      <c r="B6" s="21"/>
      <c r="D6" s="166" t="s">
        <v>16</v>
      </c>
      <c r="L6" s="21"/>
      <c r="AZ6" s="293" t="s">
        <v>321</v>
      </c>
      <c r="BA6" s="293" t="s">
        <v>322</v>
      </c>
      <c r="BB6" s="293" t="s">
        <v>307</v>
      </c>
      <c r="BC6" s="293" t="s">
        <v>323</v>
      </c>
      <c r="BD6" s="293" t="s">
        <v>96</v>
      </c>
    </row>
    <row r="7" spans="2:56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  <c r="AZ7" s="293" t="s">
        <v>1962</v>
      </c>
      <c r="BA7" s="293" t="s">
        <v>1963</v>
      </c>
      <c r="BB7" s="293" t="s">
        <v>269</v>
      </c>
      <c r="BC7" s="293" t="s">
        <v>1964</v>
      </c>
      <c r="BD7" s="293" t="s">
        <v>89</v>
      </c>
    </row>
    <row r="8" spans="2:56" ht="12">
      <c r="B8" s="21"/>
      <c r="D8" s="166" t="s">
        <v>171</v>
      </c>
      <c r="L8" s="21"/>
      <c r="AZ8" s="293" t="s">
        <v>1965</v>
      </c>
      <c r="BA8" s="293" t="s">
        <v>1966</v>
      </c>
      <c r="BB8" s="293" t="s">
        <v>269</v>
      </c>
      <c r="BC8" s="293" t="s">
        <v>1967</v>
      </c>
      <c r="BD8" s="293" t="s">
        <v>89</v>
      </c>
    </row>
    <row r="9" spans="2:56" s="1" customFormat="1" ht="23.25" customHeight="1">
      <c r="B9" s="21"/>
      <c r="E9" s="167" t="s">
        <v>172</v>
      </c>
      <c r="F9" s="1"/>
      <c r="G9" s="1"/>
      <c r="H9" s="1"/>
      <c r="L9" s="21"/>
      <c r="AZ9" s="293" t="s">
        <v>1968</v>
      </c>
      <c r="BA9" s="293" t="s">
        <v>1969</v>
      </c>
      <c r="BB9" s="293" t="s">
        <v>269</v>
      </c>
      <c r="BC9" s="293" t="s">
        <v>1970</v>
      </c>
      <c r="BD9" s="293" t="s">
        <v>89</v>
      </c>
    </row>
    <row r="10" spans="2:56" s="1" customFormat="1" ht="12" customHeight="1">
      <c r="B10" s="21"/>
      <c r="D10" s="166" t="s">
        <v>173</v>
      </c>
      <c r="L10" s="21"/>
      <c r="AZ10" s="293" t="s">
        <v>1971</v>
      </c>
      <c r="BA10" s="293" t="s">
        <v>1972</v>
      </c>
      <c r="BB10" s="293" t="s">
        <v>269</v>
      </c>
      <c r="BC10" s="293" t="s">
        <v>1973</v>
      </c>
      <c r="BD10" s="293" t="s">
        <v>89</v>
      </c>
    </row>
    <row r="11" spans="1:56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Z11" s="293" t="s">
        <v>1974</v>
      </c>
      <c r="BA11" s="293" t="s">
        <v>1975</v>
      </c>
      <c r="BB11" s="293" t="s">
        <v>269</v>
      </c>
      <c r="BC11" s="293" t="s">
        <v>1976</v>
      </c>
      <c r="BD11" s="293" t="s">
        <v>89</v>
      </c>
    </row>
    <row r="12" spans="1:56" s="2" customFormat="1" ht="12" customHeight="1">
      <c r="A12" s="41"/>
      <c r="B12" s="44"/>
      <c r="C12" s="41"/>
      <c r="D12" s="166" t="s">
        <v>175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Z12" s="293" t="s">
        <v>1977</v>
      </c>
      <c r="BA12" s="293" t="s">
        <v>1978</v>
      </c>
      <c r="BB12" s="293" t="s">
        <v>702</v>
      </c>
      <c r="BC12" s="293" t="s">
        <v>253</v>
      </c>
      <c r="BD12" s="293" t="s">
        <v>89</v>
      </c>
    </row>
    <row r="13" spans="1:56" s="2" customFormat="1" ht="16.5" customHeight="1">
      <c r="A13" s="41"/>
      <c r="B13" s="44"/>
      <c r="C13" s="41"/>
      <c r="D13" s="41"/>
      <c r="E13" s="169" t="s">
        <v>1979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Z13" s="293" t="s">
        <v>1980</v>
      </c>
      <c r="BA13" s="293" t="s">
        <v>1981</v>
      </c>
      <c r="BB13" s="293" t="s">
        <v>702</v>
      </c>
      <c r="BC13" s="293" t="s">
        <v>7</v>
      </c>
      <c r="BD13" s="293" t="s">
        <v>89</v>
      </c>
    </row>
    <row r="14" spans="1:56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Z14" s="293" t="s">
        <v>1982</v>
      </c>
      <c r="BA14" s="293" t="s">
        <v>1983</v>
      </c>
      <c r="BB14" s="293" t="s">
        <v>1220</v>
      </c>
      <c r="BC14" s="293" t="s">
        <v>89</v>
      </c>
      <c r="BD14" s="293" t="s">
        <v>89</v>
      </c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6. 9. 2021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177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J115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ROUND((SUM(BE115:BE122)+SUM(BE146:BE843)),2)</f>
        <v>0</v>
      </c>
      <c r="G39" s="41"/>
      <c r="H39" s="41"/>
      <c r="I39" s="182">
        <v>0.21</v>
      </c>
      <c r="J39" s="181">
        <f>ROUND(((SUM(BE115:BE122)+SUM(BE146:BE843))*I39),2)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ROUND((SUM(BF115:BF122)+SUM(BF146:BF843)),2)</f>
        <v>0</v>
      </c>
      <c r="G40" s="41"/>
      <c r="H40" s="41"/>
      <c r="I40" s="182">
        <v>0.15</v>
      </c>
      <c r="J40" s="181">
        <f>ROUND(((SUM(BF115:BF122)+SUM(BF146:BF843))*I40),2)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ROUND((SUM(BG115:BG122)+SUM(BG146:BG843)),2)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ROUND((SUM(BH115:BH122)+SUM(BH146:BH843)),2)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ROUND((SUM(BI115:BI122)+SUM(BI146:BI843)),2)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175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222/2021/Kcep - Profese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6. 9. 2021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J146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402</v>
      </c>
      <c r="E101" s="209"/>
      <c r="F101" s="209"/>
      <c r="G101" s="209"/>
      <c r="H101" s="209"/>
      <c r="I101" s="209"/>
      <c r="J101" s="210">
        <f>J147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408</v>
      </c>
      <c r="E102" s="214"/>
      <c r="F102" s="214"/>
      <c r="G102" s="214"/>
      <c r="H102" s="214"/>
      <c r="I102" s="214"/>
      <c r="J102" s="215">
        <f>J148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412</v>
      </c>
      <c r="E103" s="214"/>
      <c r="F103" s="214"/>
      <c r="G103" s="214"/>
      <c r="H103" s="214"/>
      <c r="I103" s="214"/>
      <c r="J103" s="215">
        <f>J187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206"/>
      <c r="C104" s="207"/>
      <c r="D104" s="208" t="s">
        <v>413</v>
      </c>
      <c r="E104" s="209"/>
      <c r="F104" s="209"/>
      <c r="G104" s="209"/>
      <c r="H104" s="209"/>
      <c r="I104" s="209"/>
      <c r="J104" s="210">
        <f>J190</f>
        <v>0</v>
      </c>
      <c r="K104" s="207"/>
      <c r="L104" s="21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212"/>
      <c r="C105" s="135"/>
      <c r="D105" s="213" t="s">
        <v>1984</v>
      </c>
      <c r="E105" s="214"/>
      <c r="F105" s="214"/>
      <c r="G105" s="214"/>
      <c r="H105" s="214"/>
      <c r="I105" s="214"/>
      <c r="J105" s="215">
        <f>J191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2"/>
      <c r="C106" s="135"/>
      <c r="D106" s="213" t="s">
        <v>1985</v>
      </c>
      <c r="E106" s="214"/>
      <c r="F106" s="214"/>
      <c r="G106" s="214"/>
      <c r="H106" s="214"/>
      <c r="I106" s="214"/>
      <c r="J106" s="215">
        <f>J324</f>
        <v>0</v>
      </c>
      <c r="K106" s="135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2"/>
      <c r="C107" s="135"/>
      <c r="D107" s="213" t="s">
        <v>423</v>
      </c>
      <c r="E107" s="214"/>
      <c r="F107" s="214"/>
      <c r="G107" s="214"/>
      <c r="H107" s="214"/>
      <c r="I107" s="214"/>
      <c r="J107" s="215">
        <f>J505</f>
        <v>0</v>
      </c>
      <c r="K107" s="135"/>
      <c r="L107" s="21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2"/>
      <c r="C108" s="135"/>
      <c r="D108" s="213" t="s">
        <v>1986</v>
      </c>
      <c r="E108" s="214"/>
      <c r="F108" s="214"/>
      <c r="G108" s="214"/>
      <c r="H108" s="214"/>
      <c r="I108" s="214"/>
      <c r="J108" s="215">
        <f>J718</f>
        <v>0</v>
      </c>
      <c r="K108" s="135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2"/>
      <c r="C109" s="135"/>
      <c r="D109" s="213" t="s">
        <v>1987</v>
      </c>
      <c r="E109" s="214"/>
      <c r="F109" s="214"/>
      <c r="G109" s="214"/>
      <c r="H109" s="214"/>
      <c r="I109" s="214"/>
      <c r="J109" s="215">
        <f>J744</f>
        <v>0</v>
      </c>
      <c r="K109" s="135"/>
      <c r="L109" s="21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2"/>
      <c r="C110" s="135"/>
      <c r="D110" s="213" t="s">
        <v>1988</v>
      </c>
      <c r="E110" s="214"/>
      <c r="F110" s="214"/>
      <c r="G110" s="214"/>
      <c r="H110" s="214"/>
      <c r="I110" s="214"/>
      <c r="J110" s="215">
        <f>J765</f>
        <v>0</v>
      </c>
      <c r="K110" s="135"/>
      <c r="L110" s="21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12"/>
      <c r="C111" s="135"/>
      <c r="D111" s="213" t="s">
        <v>1989</v>
      </c>
      <c r="E111" s="214"/>
      <c r="F111" s="214"/>
      <c r="G111" s="214"/>
      <c r="H111" s="214"/>
      <c r="I111" s="214"/>
      <c r="J111" s="215">
        <f>J816</f>
        <v>0</v>
      </c>
      <c r="K111" s="135"/>
      <c r="L111" s="21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2"/>
      <c r="C112" s="135"/>
      <c r="D112" s="213" t="s">
        <v>1990</v>
      </c>
      <c r="E112" s="214"/>
      <c r="F112" s="214"/>
      <c r="G112" s="214"/>
      <c r="H112" s="214"/>
      <c r="I112" s="214"/>
      <c r="J112" s="215">
        <f>J831</f>
        <v>0</v>
      </c>
      <c r="K112" s="135"/>
      <c r="L112" s="21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4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6.95" customHeight="1">
      <c r="A114" s="4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29.25" customHeight="1">
      <c r="A115" s="41"/>
      <c r="B115" s="42"/>
      <c r="C115" s="205" t="s">
        <v>189</v>
      </c>
      <c r="D115" s="43"/>
      <c r="E115" s="43"/>
      <c r="F115" s="43"/>
      <c r="G115" s="43"/>
      <c r="H115" s="43"/>
      <c r="I115" s="43"/>
      <c r="J115" s="217">
        <f>ROUND(J116+J117+J118+J119+J120+J121,2)</f>
        <v>0</v>
      </c>
      <c r="K115" s="43"/>
      <c r="L115" s="66"/>
      <c r="N115" s="218" t="s">
        <v>45</v>
      </c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65" s="2" customFormat="1" ht="18" customHeight="1">
      <c r="A116" s="41"/>
      <c r="B116" s="42"/>
      <c r="C116" s="43"/>
      <c r="D116" s="156" t="s">
        <v>190</v>
      </c>
      <c r="E116" s="151"/>
      <c r="F116" s="151"/>
      <c r="G116" s="43"/>
      <c r="H116" s="43"/>
      <c r="I116" s="43"/>
      <c r="J116" s="152">
        <v>0</v>
      </c>
      <c r="K116" s="43"/>
      <c r="L116" s="219"/>
      <c r="M116" s="220"/>
      <c r="N116" s="221" t="s">
        <v>46</v>
      </c>
      <c r="O116" s="220"/>
      <c r="P116" s="220"/>
      <c r="Q116" s="220"/>
      <c r="R116" s="220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0"/>
      <c r="AG116" s="220"/>
      <c r="AH116" s="220"/>
      <c r="AI116" s="220"/>
      <c r="AJ116" s="220"/>
      <c r="AK116" s="220"/>
      <c r="AL116" s="220"/>
      <c r="AM116" s="220"/>
      <c r="AN116" s="220"/>
      <c r="AO116" s="220"/>
      <c r="AP116" s="220"/>
      <c r="AQ116" s="220"/>
      <c r="AR116" s="220"/>
      <c r="AS116" s="220"/>
      <c r="AT116" s="220"/>
      <c r="AU116" s="220"/>
      <c r="AV116" s="220"/>
      <c r="AW116" s="220"/>
      <c r="AX116" s="220"/>
      <c r="AY116" s="223" t="s">
        <v>104</v>
      </c>
      <c r="AZ116" s="220"/>
      <c r="BA116" s="220"/>
      <c r="BB116" s="220"/>
      <c r="BC116" s="220"/>
      <c r="BD116" s="220"/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223" t="s">
        <v>87</v>
      </c>
      <c r="BK116" s="220"/>
      <c r="BL116" s="220"/>
      <c r="BM116" s="220"/>
    </row>
    <row r="117" spans="1:65" s="2" customFormat="1" ht="18" customHeight="1">
      <c r="A117" s="41"/>
      <c r="B117" s="42"/>
      <c r="C117" s="43"/>
      <c r="D117" s="156" t="s">
        <v>191</v>
      </c>
      <c r="E117" s="151"/>
      <c r="F117" s="151"/>
      <c r="G117" s="43"/>
      <c r="H117" s="43"/>
      <c r="I117" s="43"/>
      <c r="J117" s="152">
        <v>0</v>
      </c>
      <c r="K117" s="43"/>
      <c r="L117" s="219"/>
      <c r="M117" s="220"/>
      <c r="N117" s="221" t="s">
        <v>46</v>
      </c>
      <c r="O117" s="220"/>
      <c r="P117" s="220"/>
      <c r="Q117" s="220"/>
      <c r="R117" s="220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0"/>
      <c r="AG117" s="220"/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220"/>
      <c r="AR117" s="220"/>
      <c r="AS117" s="220"/>
      <c r="AT117" s="220"/>
      <c r="AU117" s="220"/>
      <c r="AV117" s="220"/>
      <c r="AW117" s="220"/>
      <c r="AX117" s="220"/>
      <c r="AY117" s="223" t="s">
        <v>104</v>
      </c>
      <c r="AZ117" s="220"/>
      <c r="BA117" s="220"/>
      <c r="BB117" s="220"/>
      <c r="BC117" s="220"/>
      <c r="BD117" s="220"/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223" t="s">
        <v>87</v>
      </c>
      <c r="BK117" s="220"/>
      <c r="BL117" s="220"/>
      <c r="BM117" s="220"/>
    </row>
    <row r="118" spans="1:65" s="2" customFormat="1" ht="18" customHeight="1">
      <c r="A118" s="41"/>
      <c r="B118" s="42"/>
      <c r="C118" s="43"/>
      <c r="D118" s="156" t="s">
        <v>192</v>
      </c>
      <c r="E118" s="151"/>
      <c r="F118" s="151"/>
      <c r="G118" s="43"/>
      <c r="H118" s="43"/>
      <c r="I118" s="43"/>
      <c r="J118" s="152">
        <v>0</v>
      </c>
      <c r="K118" s="43"/>
      <c r="L118" s="219"/>
      <c r="M118" s="220"/>
      <c r="N118" s="221" t="s">
        <v>46</v>
      </c>
      <c r="O118" s="220"/>
      <c r="P118" s="220"/>
      <c r="Q118" s="220"/>
      <c r="R118" s="220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0"/>
      <c r="AY118" s="223" t="s">
        <v>104</v>
      </c>
      <c r="AZ118" s="220"/>
      <c r="BA118" s="220"/>
      <c r="BB118" s="220"/>
      <c r="BC118" s="220"/>
      <c r="BD118" s="220"/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223" t="s">
        <v>87</v>
      </c>
      <c r="BK118" s="220"/>
      <c r="BL118" s="220"/>
      <c r="BM118" s="220"/>
    </row>
    <row r="119" spans="1:65" s="2" customFormat="1" ht="18" customHeight="1">
      <c r="A119" s="41"/>
      <c r="B119" s="42"/>
      <c r="C119" s="43"/>
      <c r="D119" s="156" t="s">
        <v>193</v>
      </c>
      <c r="E119" s="151"/>
      <c r="F119" s="151"/>
      <c r="G119" s="43"/>
      <c r="H119" s="43"/>
      <c r="I119" s="43"/>
      <c r="J119" s="152">
        <v>0</v>
      </c>
      <c r="K119" s="43"/>
      <c r="L119" s="219"/>
      <c r="M119" s="220"/>
      <c r="N119" s="221" t="s">
        <v>46</v>
      </c>
      <c r="O119" s="220"/>
      <c r="P119" s="220"/>
      <c r="Q119" s="220"/>
      <c r="R119" s="220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3" t="s">
        <v>104</v>
      </c>
      <c r="AZ119" s="220"/>
      <c r="BA119" s="220"/>
      <c r="BB119" s="220"/>
      <c r="BC119" s="220"/>
      <c r="BD119" s="220"/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223" t="s">
        <v>87</v>
      </c>
      <c r="BK119" s="220"/>
      <c r="BL119" s="220"/>
      <c r="BM119" s="220"/>
    </row>
    <row r="120" spans="1:65" s="2" customFormat="1" ht="18" customHeight="1">
      <c r="A120" s="41"/>
      <c r="B120" s="42"/>
      <c r="C120" s="43"/>
      <c r="D120" s="156" t="s">
        <v>194</v>
      </c>
      <c r="E120" s="151"/>
      <c r="F120" s="151"/>
      <c r="G120" s="43"/>
      <c r="H120" s="43"/>
      <c r="I120" s="43"/>
      <c r="J120" s="152">
        <v>0</v>
      </c>
      <c r="K120" s="43"/>
      <c r="L120" s="219"/>
      <c r="M120" s="220"/>
      <c r="N120" s="221" t="s">
        <v>46</v>
      </c>
      <c r="O120" s="220"/>
      <c r="P120" s="220"/>
      <c r="Q120" s="220"/>
      <c r="R120" s="220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0"/>
      <c r="AY120" s="223" t="s">
        <v>104</v>
      </c>
      <c r="AZ120" s="220"/>
      <c r="BA120" s="220"/>
      <c r="BB120" s="220"/>
      <c r="BC120" s="220"/>
      <c r="BD120" s="220"/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223" t="s">
        <v>87</v>
      </c>
      <c r="BK120" s="220"/>
      <c r="BL120" s="220"/>
      <c r="BM120" s="220"/>
    </row>
    <row r="121" spans="1:65" s="2" customFormat="1" ht="18" customHeight="1">
      <c r="A121" s="41"/>
      <c r="B121" s="42"/>
      <c r="C121" s="43"/>
      <c r="D121" s="151" t="s">
        <v>195</v>
      </c>
      <c r="E121" s="43"/>
      <c r="F121" s="43"/>
      <c r="G121" s="43"/>
      <c r="H121" s="43"/>
      <c r="I121" s="43"/>
      <c r="J121" s="152">
        <f>ROUND(J34*T121,2)</f>
        <v>0</v>
      </c>
      <c r="K121" s="43"/>
      <c r="L121" s="219"/>
      <c r="M121" s="220"/>
      <c r="N121" s="221" t="s">
        <v>46</v>
      </c>
      <c r="O121" s="220"/>
      <c r="P121" s="220"/>
      <c r="Q121" s="220"/>
      <c r="R121" s="220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0"/>
      <c r="AY121" s="223" t="s">
        <v>196</v>
      </c>
      <c r="AZ121" s="220"/>
      <c r="BA121" s="220"/>
      <c r="BB121" s="220"/>
      <c r="BC121" s="220"/>
      <c r="BD121" s="220"/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223" t="s">
        <v>87</v>
      </c>
      <c r="BK121" s="220"/>
      <c r="BL121" s="220"/>
      <c r="BM121" s="220"/>
    </row>
    <row r="122" spans="1:31" s="2" customFormat="1" ht="12">
      <c r="A122" s="41"/>
      <c r="B122" s="42"/>
      <c r="C122" s="43"/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29.25" customHeight="1">
      <c r="A123" s="41"/>
      <c r="B123" s="42"/>
      <c r="C123" s="159" t="s">
        <v>169</v>
      </c>
      <c r="D123" s="160"/>
      <c r="E123" s="160"/>
      <c r="F123" s="160"/>
      <c r="G123" s="160"/>
      <c r="H123" s="160"/>
      <c r="I123" s="160"/>
      <c r="J123" s="161">
        <f>ROUND(J100+J115,2)</f>
        <v>0</v>
      </c>
      <c r="K123" s="160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6.95" customHeight="1">
      <c r="A124" s="41"/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8" spans="1:31" s="2" customFormat="1" ht="6.95" customHeight="1">
      <c r="A128" s="41"/>
      <c r="B128" s="71"/>
      <c r="C128" s="72"/>
      <c r="D128" s="72"/>
      <c r="E128" s="72"/>
      <c r="F128" s="72"/>
      <c r="G128" s="72"/>
      <c r="H128" s="72"/>
      <c r="I128" s="72"/>
      <c r="J128" s="72"/>
      <c r="K128" s="72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24.95" customHeight="1">
      <c r="A129" s="41"/>
      <c r="B129" s="42"/>
      <c r="C129" s="24" t="s">
        <v>197</v>
      </c>
      <c r="D129" s="43"/>
      <c r="E129" s="43"/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6.95" customHeight="1">
      <c r="A130" s="41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2" customHeight="1">
      <c r="A131" s="41"/>
      <c r="B131" s="42"/>
      <c r="C131" s="33" t="s">
        <v>16</v>
      </c>
      <c r="D131" s="43"/>
      <c r="E131" s="43"/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16.5" customHeight="1">
      <c r="A132" s="41"/>
      <c r="B132" s="42"/>
      <c r="C132" s="43"/>
      <c r="D132" s="43"/>
      <c r="E132" s="201" t="str">
        <f>E7</f>
        <v>Komunitní centrum Jahodnice - rozdělení do etap .I.etapa</v>
      </c>
      <c r="F132" s="33"/>
      <c r="G132" s="33"/>
      <c r="H132" s="3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2:12" s="1" customFormat="1" ht="12" customHeight="1">
      <c r="B133" s="22"/>
      <c r="C133" s="33" t="s">
        <v>171</v>
      </c>
      <c r="D133" s="23"/>
      <c r="E133" s="23"/>
      <c r="F133" s="23"/>
      <c r="G133" s="23"/>
      <c r="H133" s="23"/>
      <c r="I133" s="23"/>
      <c r="J133" s="23"/>
      <c r="K133" s="23"/>
      <c r="L133" s="21"/>
    </row>
    <row r="134" spans="2:12" s="1" customFormat="1" ht="23.25" customHeight="1">
      <c r="B134" s="22"/>
      <c r="C134" s="23"/>
      <c r="D134" s="23"/>
      <c r="E134" s="201" t="s">
        <v>172</v>
      </c>
      <c r="F134" s="23"/>
      <c r="G134" s="23"/>
      <c r="H134" s="23"/>
      <c r="I134" s="23"/>
      <c r="J134" s="23"/>
      <c r="K134" s="23"/>
      <c r="L134" s="21"/>
    </row>
    <row r="135" spans="2:12" s="1" customFormat="1" ht="12" customHeight="1">
      <c r="B135" s="22"/>
      <c r="C135" s="33" t="s">
        <v>173</v>
      </c>
      <c r="D135" s="23"/>
      <c r="E135" s="23"/>
      <c r="F135" s="23"/>
      <c r="G135" s="23"/>
      <c r="H135" s="23"/>
      <c r="I135" s="23"/>
      <c r="J135" s="23"/>
      <c r="K135" s="23"/>
      <c r="L135" s="21"/>
    </row>
    <row r="136" spans="1:31" s="2" customFormat="1" ht="16.5" customHeight="1">
      <c r="A136" s="41"/>
      <c r="B136" s="42"/>
      <c r="C136" s="43"/>
      <c r="D136" s="43"/>
      <c r="E136" s="202" t="s">
        <v>174</v>
      </c>
      <c r="F136" s="43"/>
      <c r="G136" s="43"/>
      <c r="H136" s="43"/>
      <c r="I136" s="43"/>
      <c r="J136" s="43"/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2" customFormat="1" ht="12" customHeight="1">
      <c r="A137" s="41"/>
      <c r="B137" s="42"/>
      <c r="C137" s="33" t="s">
        <v>175</v>
      </c>
      <c r="D137" s="43"/>
      <c r="E137" s="43"/>
      <c r="F137" s="43"/>
      <c r="G137" s="43"/>
      <c r="H137" s="43"/>
      <c r="I137" s="43"/>
      <c r="J137" s="43"/>
      <c r="K137" s="43"/>
      <c r="L137" s="66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spans="1:31" s="2" customFormat="1" ht="16.5" customHeight="1">
      <c r="A138" s="41"/>
      <c r="B138" s="42"/>
      <c r="C138" s="43"/>
      <c r="D138" s="43"/>
      <c r="E138" s="79" t="str">
        <f>E13</f>
        <v>222/2021/Kcep - Profese</v>
      </c>
      <c r="F138" s="43"/>
      <c r="G138" s="43"/>
      <c r="H138" s="43"/>
      <c r="I138" s="43"/>
      <c r="J138" s="43"/>
      <c r="K138" s="43"/>
      <c r="L138" s="66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</row>
    <row r="139" spans="1:31" s="2" customFormat="1" ht="6.95" customHeight="1">
      <c r="A139" s="41"/>
      <c r="B139" s="42"/>
      <c r="C139" s="43"/>
      <c r="D139" s="43"/>
      <c r="E139" s="43"/>
      <c r="F139" s="43"/>
      <c r="G139" s="43"/>
      <c r="H139" s="43"/>
      <c r="I139" s="43"/>
      <c r="J139" s="43"/>
      <c r="K139" s="43"/>
      <c r="L139" s="66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spans="1:31" s="2" customFormat="1" ht="12" customHeight="1">
      <c r="A140" s="41"/>
      <c r="B140" s="42"/>
      <c r="C140" s="33" t="s">
        <v>20</v>
      </c>
      <c r="D140" s="43"/>
      <c r="E140" s="43"/>
      <c r="F140" s="28" t="str">
        <f>F16</f>
        <v>Baštýřská 67/2,19800 Praha 14</v>
      </c>
      <c r="G140" s="43"/>
      <c r="H140" s="43"/>
      <c r="I140" s="33" t="s">
        <v>22</v>
      </c>
      <c r="J140" s="82" t="str">
        <f>IF(J16="","",J16)</f>
        <v>6. 9. 2021</v>
      </c>
      <c r="K140" s="43"/>
      <c r="L140" s="66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spans="1:31" s="2" customFormat="1" ht="6.95" customHeight="1">
      <c r="A141" s="41"/>
      <c r="B141" s="42"/>
      <c r="C141" s="43"/>
      <c r="D141" s="43"/>
      <c r="E141" s="43"/>
      <c r="F141" s="43"/>
      <c r="G141" s="43"/>
      <c r="H141" s="43"/>
      <c r="I141" s="43"/>
      <c r="J141" s="43"/>
      <c r="K141" s="43"/>
      <c r="L141" s="66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  <row r="142" spans="1:31" s="2" customFormat="1" ht="25.65" customHeight="1">
      <c r="A142" s="41"/>
      <c r="B142" s="42"/>
      <c r="C142" s="33" t="s">
        <v>24</v>
      </c>
      <c r="D142" s="43"/>
      <c r="E142" s="43"/>
      <c r="F142" s="28" t="str">
        <f>E19</f>
        <v>Městská část Praha 14,Br.Venclíků 1073,Praha 14</v>
      </c>
      <c r="G142" s="43"/>
      <c r="H142" s="43"/>
      <c r="I142" s="33" t="s">
        <v>31</v>
      </c>
      <c r="J142" s="37" t="str">
        <f>E25</f>
        <v>a3atelier s.r.o.,Praha 1</v>
      </c>
      <c r="K142" s="43"/>
      <c r="L142" s="66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</row>
    <row r="143" spans="1:31" s="2" customFormat="1" ht="15.15" customHeight="1">
      <c r="A143" s="41"/>
      <c r="B143" s="42"/>
      <c r="C143" s="33" t="s">
        <v>29</v>
      </c>
      <c r="D143" s="43"/>
      <c r="E143" s="43"/>
      <c r="F143" s="28" t="str">
        <f>IF(E22="","",E22)</f>
        <v>Vyplň údaj</v>
      </c>
      <c r="G143" s="43"/>
      <c r="H143" s="43"/>
      <c r="I143" s="33" t="s">
        <v>35</v>
      </c>
      <c r="J143" s="37" t="str">
        <f>E28</f>
        <v>Ing.Myšík Petr</v>
      </c>
      <c r="K143" s="43"/>
      <c r="L143" s="66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</row>
    <row r="144" spans="1:31" s="2" customFormat="1" ht="10.3" customHeight="1">
      <c r="A144" s="41"/>
      <c r="B144" s="42"/>
      <c r="C144" s="43"/>
      <c r="D144" s="43"/>
      <c r="E144" s="43"/>
      <c r="F144" s="43"/>
      <c r="G144" s="43"/>
      <c r="H144" s="43"/>
      <c r="I144" s="43"/>
      <c r="J144" s="43"/>
      <c r="K144" s="43"/>
      <c r="L144" s="66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</row>
    <row r="145" spans="1:31" s="11" customFormat="1" ht="29.25" customHeight="1">
      <c r="A145" s="225"/>
      <c r="B145" s="226"/>
      <c r="C145" s="227" t="s">
        <v>198</v>
      </c>
      <c r="D145" s="228" t="s">
        <v>66</v>
      </c>
      <c r="E145" s="228" t="s">
        <v>62</v>
      </c>
      <c r="F145" s="228" t="s">
        <v>63</v>
      </c>
      <c r="G145" s="228" t="s">
        <v>199</v>
      </c>
      <c r="H145" s="228" t="s">
        <v>200</v>
      </c>
      <c r="I145" s="228" t="s">
        <v>201</v>
      </c>
      <c r="J145" s="229" t="s">
        <v>181</v>
      </c>
      <c r="K145" s="230" t="s">
        <v>202</v>
      </c>
      <c r="L145" s="231"/>
      <c r="M145" s="103" t="s">
        <v>1</v>
      </c>
      <c r="N145" s="104" t="s">
        <v>45</v>
      </c>
      <c r="O145" s="104" t="s">
        <v>203</v>
      </c>
      <c r="P145" s="104" t="s">
        <v>204</v>
      </c>
      <c r="Q145" s="104" t="s">
        <v>205</v>
      </c>
      <c r="R145" s="104" t="s">
        <v>206</v>
      </c>
      <c r="S145" s="104" t="s">
        <v>207</v>
      </c>
      <c r="T145" s="105" t="s">
        <v>208</v>
      </c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/>
    </row>
    <row r="146" spans="1:63" s="2" customFormat="1" ht="22.8" customHeight="1">
      <c r="A146" s="41"/>
      <c r="B146" s="42"/>
      <c r="C146" s="110" t="s">
        <v>209</v>
      </c>
      <c r="D146" s="43"/>
      <c r="E146" s="43"/>
      <c r="F146" s="43"/>
      <c r="G146" s="43"/>
      <c r="H146" s="43"/>
      <c r="I146" s="43"/>
      <c r="J146" s="232">
        <f>BK146</f>
        <v>0</v>
      </c>
      <c r="K146" s="43"/>
      <c r="L146" s="44"/>
      <c r="M146" s="106"/>
      <c r="N146" s="233"/>
      <c r="O146" s="107"/>
      <c r="P146" s="234">
        <f>P147+P190</f>
        <v>0</v>
      </c>
      <c r="Q146" s="107"/>
      <c r="R146" s="234">
        <f>R147+R190</f>
        <v>30.20111613</v>
      </c>
      <c r="S146" s="107"/>
      <c r="T146" s="235">
        <f>T147+T190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18" t="s">
        <v>80</v>
      </c>
      <c r="AU146" s="18" t="s">
        <v>183</v>
      </c>
      <c r="BK146" s="236">
        <f>BK147+BK190</f>
        <v>0</v>
      </c>
    </row>
    <row r="147" spans="1:63" s="12" customFormat="1" ht="25.9" customHeight="1">
      <c r="A147" s="12"/>
      <c r="B147" s="237"/>
      <c r="C147" s="238"/>
      <c r="D147" s="239" t="s">
        <v>80</v>
      </c>
      <c r="E147" s="240" t="s">
        <v>425</v>
      </c>
      <c r="F147" s="240" t="s">
        <v>426</v>
      </c>
      <c r="G147" s="238"/>
      <c r="H147" s="238"/>
      <c r="I147" s="241"/>
      <c r="J147" s="242">
        <f>BK147</f>
        <v>0</v>
      </c>
      <c r="K147" s="238"/>
      <c r="L147" s="243"/>
      <c r="M147" s="244"/>
      <c r="N147" s="245"/>
      <c r="O147" s="245"/>
      <c r="P147" s="246">
        <f>P148+P187</f>
        <v>0</v>
      </c>
      <c r="Q147" s="245"/>
      <c r="R147" s="246">
        <f>R148+R187</f>
        <v>5.08096</v>
      </c>
      <c r="S147" s="245"/>
      <c r="T147" s="247">
        <f>T148+T187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48" t="s">
        <v>87</v>
      </c>
      <c r="AT147" s="249" t="s">
        <v>80</v>
      </c>
      <c r="AU147" s="249" t="s">
        <v>81</v>
      </c>
      <c r="AY147" s="248" t="s">
        <v>211</v>
      </c>
      <c r="BK147" s="250">
        <f>BK148+BK187</f>
        <v>0</v>
      </c>
    </row>
    <row r="148" spans="1:63" s="12" customFormat="1" ht="22.8" customHeight="1">
      <c r="A148" s="12"/>
      <c r="B148" s="237"/>
      <c r="C148" s="238"/>
      <c r="D148" s="239" t="s">
        <v>80</v>
      </c>
      <c r="E148" s="251" t="s">
        <v>232</v>
      </c>
      <c r="F148" s="251" t="s">
        <v>910</v>
      </c>
      <c r="G148" s="238"/>
      <c r="H148" s="238"/>
      <c r="I148" s="241"/>
      <c r="J148" s="252">
        <f>BK148</f>
        <v>0</v>
      </c>
      <c r="K148" s="238"/>
      <c r="L148" s="243"/>
      <c r="M148" s="244"/>
      <c r="N148" s="245"/>
      <c r="O148" s="245"/>
      <c r="P148" s="246">
        <f>SUM(P149:P186)</f>
        <v>0</v>
      </c>
      <c r="Q148" s="245"/>
      <c r="R148" s="246">
        <f>SUM(R149:R186)</f>
        <v>5.08096</v>
      </c>
      <c r="S148" s="245"/>
      <c r="T148" s="247">
        <f>SUM(T149:T186)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48" t="s">
        <v>87</v>
      </c>
      <c r="AT148" s="249" t="s">
        <v>80</v>
      </c>
      <c r="AU148" s="249" t="s">
        <v>87</v>
      </c>
      <c r="AY148" s="248" t="s">
        <v>211</v>
      </c>
      <c r="BK148" s="250">
        <f>SUM(BK149:BK186)</f>
        <v>0</v>
      </c>
    </row>
    <row r="149" spans="1:65" s="2" customFormat="1" ht="24.15" customHeight="1">
      <c r="A149" s="41"/>
      <c r="B149" s="42"/>
      <c r="C149" s="253" t="s">
        <v>87</v>
      </c>
      <c r="D149" s="253" t="s">
        <v>214</v>
      </c>
      <c r="E149" s="254" t="s">
        <v>1991</v>
      </c>
      <c r="F149" s="255" t="s">
        <v>1992</v>
      </c>
      <c r="G149" s="256" t="s">
        <v>702</v>
      </c>
      <c r="H149" s="257">
        <v>34</v>
      </c>
      <c r="I149" s="258"/>
      <c r="J149" s="259">
        <f>ROUND(I149*H149,2)</f>
        <v>0</v>
      </c>
      <c r="K149" s="260"/>
      <c r="L149" s="44"/>
      <c r="M149" s="261" t="s">
        <v>1</v>
      </c>
      <c r="N149" s="262" t="s">
        <v>46</v>
      </c>
      <c r="O149" s="94"/>
      <c r="P149" s="263">
        <f>O149*H149</f>
        <v>0</v>
      </c>
      <c r="Q149" s="263">
        <v>0.00048</v>
      </c>
      <c r="R149" s="263">
        <f>Q149*H149</f>
        <v>0.01632</v>
      </c>
      <c r="S149" s="263">
        <v>0</v>
      </c>
      <c r="T149" s="264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65" t="s">
        <v>100</v>
      </c>
      <c r="AT149" s="265" t="s">
        <v>214</v>
      </c>
      <c r="AU149" s="265" t="s">
        <v>89</v>
      </c>
      <c r="AY149" s="18" t="s">
        <v>211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8" t="s">
        <v>87</v>
      </c>
      <c r="BK149" s="155">
        <f>ROUND(I149*H149,2)</f>
        <v>0</v>
      </c>
      <c r="BL149" s="18" t="s">
        <v>100</v>
      </c>
      <c r="BM149" s="265" t="s">
        <v>1993</v>
      </c>
    </row>
    <row r="150" spans="1:51" s="14" customFormat="1" ht="12">
      <c r="A150" s="14"/>
      <c r="B150" s="277"/>
      <c r="C150" s="278"/>
      <c r="D150" s="268" t="s">
        <v>236</v>
      </c>
      <c r="E150" s="279" t="s">
        <v>1</v>
      </c>
      <c r="F150" s="280" t="s">
        <v>1994</v>
      </c>
      <c r="G150" s="278"/>
      <c r="H150" s="281">
        <v>34</v>
      </c>
      <c r="I150" s="282"/>
      <c r="J150" s="278"/>
      <c r="K150" s="278"/>
      <c r="L150" s="283"/>
      <c r="M150" s="284"/>
      <c r="N150" s="285"/>
      <c r="O150" s="285"/>
      <c r="P150" s="285"/>
      <c r="Q150" s="285"/>
      <c r="R150" s="285"/>
      <c r="S150" s="285"/>
      <c r="T150" s="28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7" t="s">
        <v>236</v>
      </c>
      <c r="AU150" s="287" t="s">
        <v>89</v>
      </c>
      <c r="AV150" s="14" t="s">
        <v>89</v>
      </c>
      <c r="AW150" s="14" t="s">
        <v>34</v>
      </c>
      <c r="AX150" s="14" t="s">
        <v>87</v>
      </c>
      <c r="AY150" s="287" t="s">
        <v>211</v>
      </c>
    </row>
    <row r="151" spans="1:65" s="2" customFormat="1" ht="16.5" customHeight="1">
      <c r="A151" s="41"/>
      <c r="B151" s="42"/>
      <c r="C151" s="317" t="s">
        <v>89</v>
      </c>
      <c r="D151" s="317" t="s">
        <v>589</v>
      </c>
      <c r="E151" s="318" t="s">
        <v>1995</v>
      </c>
      <c r="F151" s="319" t="s">
        <v>1996</v>
      </c>
      <c r="G151" s="320" t="s">
        <v>702</v>
      </c>
      <c r="H151" s="321">
        <v>9</v>
      </c>
      <c r="I151" s="322"/>
      <c r="J151" s="323">
        <f>ROUND(I151*H151,2)</f>
        <v>0</v>
      </c>
      <c r="K151" s="324"/>
      <c r="L151" s="325"/>
      <c r="M151" s="326" t="s">
        <v>1</v>
      </c>
      <c r="N151" s="327" t="s">
        <v>46</v>
      </c>
      <c r="O151" s="94"/>
      <c r="P151" s="263">
        <f>O151*H151</f>
        <v>0</v>
      </c>
      <c r="Q151" s="263">
        <v>0.02288</v>
      </c>
      <c r="R151" s="263">
        <f>Q151*H151</f>
        <v>0.20592000000000002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247</v>
      </c>
      <c r="AT151" s="265" t="s">
        <v>589</v>
      </c>
      <c r="AU151" s="265" t="s">
        <v>89</v>
      </c>
      <c r="AY151" s="18" t="s">
        <v>211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87</v>
      </c>
      <c r="BK151" s="155">
        <f>ROUND(I151*H151,2)</f>
        <v>0</v>
      </c>
      <c r="BL151" s="18" t="s">
        <v>100</v>
      </c>
      <c r="BM151" s="265" t="s">
        <v>1997</v>
      </c>
    </row>
    <row r="152" spans="1:51" s="14" customFormat="1" ht="12">
      <c r="A152" s="14"/>
      <c r="B152" s="277"/>
      <c r="C152" s="278"/>
      <c r="D152" s="268" t="s">
        <v>236</v>
      </c>
      <c r="E152" s="279" t="s">
        <v>1</v>
      </c>
      <c r="F152" s="280" t="s">
        <v>1998</v>
      </c>
      <c r="G152" s="278"/>
      <c r="H152" s="281">
        <v>9</v>
      </c>
      <c r="I152" s="282"/>
      <c r="J152" s="278"/>
      <c r="K152" s="278"/>
      <c r="L152" s="283"/>
      <c r="M152" s="284"/>
      <c r="N152" s="285"/>
      <c r="O152" s="285"/>
      <c r="P152" s="285"/>
      <c r="Q152" s="285"/>
      <c r="R152" s="285"/>
      <c r="S152" s="285"/>
      <c r="T152" s="28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7" t="s">
        <v>236</v>
      </c>
      <c r="AU152" s="287" t="s">
        <v>89</v>
      </c>
      <c r="AV152" s="14" t="s">
        <v>89</v>
      </c>
      <c r="AW152" s="14" t="s">
        <v>34</v>
      </c>
      <c r="AX152" s="14" t="s">
        <v>81</v>
      </c>
      <c r="AY152" s="287" t="s">
        <v>211</v>
      </c>
    </row>
    <row r="153" spans="1:51" s="15" customFormat="1" ht="12">
      <c r="A153" s="15"/>
      <c r="B153" s="295"/>
      <c r="C153" s="296"/>
      <c r="D153" s="268" t="s">
        <v>236</v>
      </c>
      <c r="E153" s="297" t="s">
        <v>1977</v>
      </c>
      <c r="F153" s="298" t="s">
        <v>438</v>
      </c>
      <c r="G153" s="296"/>
      <c r="H153" s="299">
        <v>9</v>
      </c>
      <c r="I153" s="300"/>
      <c r="J153" s="296"/>
      <c r="K153" s="296"/>
      <c r="L153" s="301"/>
      <c r="M153" s="302"/>
      <c r="N153" s="303"/>
      <c r="O153" s="303"/>
      <c r="P153" s="303"/>
      <c r="Q153" s="303"/>
      <c r="R153" s="303"/>
      <c r="S153" s="303"/>
      <c r="T153" s="304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305" t="s">
        <v>236</v>
      </c>
      <c r="AU153" s="305" t="s">
        <v>89</v>
      </c>
      <c r="AV153" s="15" t="s">
        <v>100</v>
      </c>
      <c r="AW153" s="15" t="s">
        <v>34</v>
      </c>
      <c r="AX153" s="15" t="s">
        <v>87</v>
      </c>
      <c r="AY153" s="305" t="s">
        <v>211</v>
      </c>
    </row>
    <row r="154" spans="1:65" s="2" customFormat="1" ht="16.5" customHeight="1">
      <c r="A154" s="41"/>
      <c r="B154" s="42"/>
      <c r="C154" s="317" t="s">
        <v>96</v>
      </c>
      <c r="D154" s="317" t="s">
        <v>589</v>
      </c>
      <c r="E154" s="318" t="s">
        <v>1999</v>
      </c>
      <c r="F154" s="319" t="s">
        <v>2000</v>
      </c>
      <c r="G154" s="320" t="s">
        <v>702</v>
      </c>
      <c r="H154" s="321">
        <v>21</v>
      </c>
      <c r="I154" s="322"/>
      <c r="J154" s="323">
        <f>ROUND(I154*H154,2)</f>
        <v>0</v>
      </c>
      <c r="K154" s="324"/>
      <c r="L154" s="325"/>
      <c r="M154" s="326" t="s">
        <v>1</v>
      </c>
      <c r="N154" s="327" t="s">
        <v>46</v>
      </c>
      <c r="O154" s="94"/>
      <c r="P154" s="263">
        <f>O154*H154</f>
        <v>0</v>
      </c>
      <c r="Q154" s="263">
        <v>0.02333</v>
      </c>
      <c r="R154" s="263">
        <f>Q154*H154</f>
        <v>0.48993</v>
      </c>
      <c r="S154" s="263">
        <v>0</v>
      </c>
      <c r="T154" s="264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65" t="s">
        <v>247</v>
      </c>
      <c r="AT154" s="265" t="s">
        <v>589</v>
      </c>
      <c r="AU154" s="265" t="s">
        <v>89</v>
      </c>
      <c r="AY154" s="18" t="s">
        <v>211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8" t="s">
        <v>87</v>
      </c>
      <c r="BK154" s="155">
        <f>ROUND(I154*H154,2)</f>
        <v>0</v>
      </c>
      <c r="BL154" s="18" t="s">
        <v>100</v>
      </c>
      <c r="BM154" s="265" t="s">
        <v>2001</v>
      </c>
    </row>
    <row r="155" spans="1:51" s="13" customFormat="1" ht="12">
      <c r="A155" s="13"/>
      <c r="B155" s="266"/>
      <c r="C155" s="267"/>
      <c r="D155" s="268" t="s">
        <v>236</v>
      </c>
      <c r="E155" s="269" t="s">
        <v>1</v>
      </c>
      <c r="F155" s="270" t="s">
        <v>1547</v>
      </c>
      <c r="G155" s="267"/>
      <c r="H155" s="269" t="s">
        <v>1</v>
      </c>
      <c r="I155" s="271"/>
      <c r="J155" s="267"/>
      <c r="K155" s="267"/>
      <c r="L155" s="272"/>
      <c r="M155" s="273"/>
      <c r="N155" s="274"/>
      <c r="O155" s="274"/>
      <c r="P155" s="274"/>
      <c r="Q155" s="274"/>
      <c r="R155" s="274"/>
      <c r="S155" s="274"/>
      <c r="T155" s="27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76" t="s">
        <v>236</v>
      </c>
      <c r="AU155" s="276" t="s">
        <v>89</v>
      </c>
      <c r="AV155" s="13" t="s">
        <v>87</v>
      </c>
      <c r="AW155" s="13" t="s">
        <v>34</v>
      </c>
      <c r="AX155" s="13" t="s">
        <v>81</v>
      </c>
      <c r="AY155" s="276" t="s">
        <v>211</v>
      </c>
    </row>
    <row r="156" spans="1:51" s="14" customFormat="1" ht="12">
      <c r="A156" s="14"/>
      <c r="B156" s="277"/>
      <c r="C156" s="278"/>
      <c r="D156" s="268" t="s">
        <v>236</v>
      </c>
      <c r="E156" s="279" t="s">
        <v>1</v>
      </c>
      <c r="F156" s="280" t="s">
        <v>232</v>
      </c>
      <c r="G156" s="278"/>
      <c r="H156" s="281">
        <v>6</v>
      </c>
      <c r="I156" s="282"/>
      <c r="J156" s="278"/>
      <c r="K156" s="278"/>
      <c r="L156" s="283"/>
      <c r="M156" s="284"/>
      <c r="N156" s="285"/>
      <c r="O156" s="285"/>
      <c r="P156" s="285"/>
      <c r="Q156" s="285"/>
      <c r="R156" s="285"/>
      <c r="S156" s="285"/>
      <c r="T156" s="28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7" t="s">
        <v>236</v>
      </c>
      <c r="AU156" s="287" t="s">
        <v>89</v>
      </c>
      <c r="AV156" s="14" t="s">
        <v>89</v>
      </c>
      <c r="AW156" s="14" t="s">
        <v>34</v>
      </c>
      <c r="AX156" s="14" t="s">
        <v>81</v>
      </c>
      <c r="AY156" s="287" t="s">
        <v>211</v>
      </c>
    </row>
    <row r="157" spans="1:51" s="13" customFormat="1" ht="12">
      <c r="A157" s="13"/>
      <c r="B157" s="266"/>
      <c r="C157" s="267"/>
      <c r="D157" s="268" t="s">
        <v>236</v>
      </c>
      <c r="E157" s="269" t="s">
        <v>1</v>
      </c>
      <c r="F157" s="270" t="s">
        <v>2002</v>
      </c>
      <c r="G157" s="267"/>
      <c r="H157" s="269" t="s">
        <v>1</v>
      </c>
      <c r="I157" s="271"/>
      <c r="J157" s="267"/>
      <c r="K157" s="267"/>
      <c r="L157" s="272"/>
      <c r="M157" s="273"/>
      <c r="N157" s="274"/>
      <c r="O157" s="274"/>
      <c r="P157" s="274"/>
      <c r="Q157" s="274"/>
      <c r="R157" s="274"/>
      <c r="S157" s="274"/>
      <c r="T157" s="27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76" t="s">
        <v>236</v>
      </c>
      <c r="AU157" s="276" t="s">
        <v>89</v>
      </c>
      <c r="AV157" s="13" t="s">
        <v>87</v>
      </c>
      <c r="AW157" s="13" t="s">
        <v>34</v>
      </c>
      <c r="AX157" s="13" t="s">
        <v>81</v>
      </c>
      <c r="AY157" s="276" t="s">
        <v>211</v>
      </c>
    </row>
    <row r="158" spans="1:51" s="14" customFormat="1" ht="12">
      <c r="A158" s="14"/>
      <c r="B158" s="277"/>
      <c r="C158" s="278"/>
      <c r="D158" s="268" t="s">
        <v>236</v>
      </c>
      <c r="E158" s="279" t="s">
        <v>1</v>
      </c>
      <c r="F158" s="280" t="s">
        <v>2003</v>
      </c>
      <c r="G158" s="278"/>
      <c r="H158" s="281">
        <v>8</v>
      </c>
      <c r="I158" s="282"/>
      <c r="J158" s="278"/>
      <c r="K158" s="278"/>
      <c r="L158" s="283"/>
      <c r="M158" s="284"/>
      <c r="N158" s="285"/>
      <c r="O158" s="285"/>
      <c r="P158" s="285"/>
      <c r="Q158" s="285"/>
      <c r="R158" s="285"/>
      <c r="S158" s="285"/>
      <c r="T158" s="28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7" t="s">
        <v>236</v>
      </c>
      <c r="AU158" s="287" t="s">
        <v>89</v>
      </c>
      <c r="AV158" s="14" t="s">
        <v>89</v>
      </c>
      <c r="AW158" s="14" t="s">
        <v>34</v>
      </c>
      <c r="AX158" s="14" t="s">
        <v>81</v>
      </c>
      <c r="AY158" s="287" t="s">
        <v>211</v>
      </c>
    </row>
    <row r="159" spans="1:51" s="13" customFormat="1" ht="12">
      <c r="A159" s="13"/>
      <c r="B159" s="266"/>
      <c r="C159" s="267"/>
      <c r="D159" s="268" t="s">
        <v>236</v>
      </c>
      <c r="E159" s="269" t="s">
        <v>1</v>
      </c>
      <c r="F159" s="270" t="s">
        <v>1643</v>
      </c>
      <c r="G159" s="267"/>
      <c r="H159" s="269" t="s">
        <v>1</v>
      </c>
      <c r="I159" s="271"/>
      <c r="J159" s="267"/>
      <c r="K159" s="267"/>
      <c r="L159" s="272"/>
      <c r="M159" s="273"/>
      <c r="N159" s="274"/>
      <c r="O159" s="274"/>
      <c r="P159" s="274"/>
      <c r="Q159" s="274"/>
      <c r="R159" s="274"/>
      <c r="S159" s="274"/>
      <c r="T159" s="27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76" t="s">
        <v>236</v>
      </c>
      <c r="AU159" s="276" t="s">
        <v>89</v>
      </c>
      <c r="AV159" s="13" t="s">
        <v>87</v>
      </c>
      <c r="AW159" s="13" t="s">
        <v>34</v>
      </c>
      <c r="AX159" s="13" t="s">
        <v>81</v>
      </c>
      <c r="AY159" s="276" t="s">
        <v>211</v>
      </c>
    </row>
    <row r="160" spans="1:51" s="14" customFormat="1" ht="12">
      <c r="A160" s="14"/>
      <c r="B160" s="277"/>
      <c r="C160" s="278"/>
      <c r="D160" s="268" t="s">
        <v>236</v>
      </c>
      <c r="E160" s="279" t="s">
        <v>1</v>
      </c>
      <c r="F160" s="280" t="s">
        <v>105</v>
      </c>
      <c r="G160" s="278"/>
      <c r="H160" s="281">
        <v>5</v>
      </c>
      <c r="I160" s="282"/>
      <c r="J160" s="278"/>
      <c r="K160" s="278"/>
      <c r="L160" s="283"/>
      <c r="M160" s="284"/>
      <c r="N160" s="285"/>
      <c r="O160" s="285"/>
      <c r="P160" s="285"/>
      <c r="Q160" s="285"/>
      <c r="R160" s="285"/>
      <c r="S160" s="285"/>
      <c r="T160" s="28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7" t="s">
        <v>236</v>
      </c>
      <c r="AU160" s="287" t="s">
        <v>89</v>
      </c>
      <c r="AV160" s="14" t="s">
        <v>89</v>
      </c>
      <c r="AW160" s="14" t="s">
        <v>34</v>
      </c>
      <c r="AX160" s="14" t="s">
        <v>81</v>
      </c>
      <c r="AY160" s="287" t="s">
        <v>211</v>
      </c>
    </row>
    <row r="161" spans="1:51" s="13" customFormat="1" ht="12">
      <c r="A161" s="13"/>
      <c r="B161" s="266"/>
      <c r="C161" s="267"/>
      <c r="D161" s="268" t="s">
        <v>236</v>
      </c>
      <c r="E161" s="269" t="s">
        <v>1</v>
      </c>
      <c r="F161" s="270" t="s">
        <v>2004</v>
      </c>
      <c r="G161" s="267"/>
      <c r="H161" s="269" t="s">
        <v>1</v>
      </c>
      <c r="I161" s="271"/>
      <c r="J161" s="267"/>
      <c r="K161" s="267"/>
      <c r="L161" s="272"/>
      <c r="M161" s="273"/>
      <c r="N161" s="274"/>
      <c r="O161" s="274"/>
      <c r="P161" s="274"/>
      <c r="Q161" s="274"/>
      <c r="R161" s="274"/>
      <c r="S161" s="274"/>
      <c r="T161" s="27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76" t="s">
        <v>236</v>
      </c>
      <c r="AU161" s="276" t="s">
        <v>89</v>
      </c>
      <c r="AV161" s="13" t="s">
        <v>87</v>
      </c>
      <c r="AW161" s="13" t="s">
        <v>34</v>
      </c>
      <c r="AX161" s="13" t="s">
        <v>81</v>
      </c>
      <c r="AY161" s="276" t="s">
        <v>211</v>
      </c>
    </row>
    <row r="162" spans="1:51" s="14" customFormat="1" ht="12">
      <c r="A162" s="14"/>
      <c r="B162" s="277"/>
      <c r="C162" s="278"/>
      <c r="D162" s="268" t="s">
        <v>236</v>
      </c>
      <c r="E162" s="279" t="s">
        <v>1</v>
      </c>
      <c r="F162" s="280" t="s">
        <v>89</v>
      </c>
      <c r="G162" s="278"/>
      <c r="H162" s="281">
        <v>2</v>
      </c>
      <c r="I162" s="282"/>
      <c r="J162" s="278"/>
      <c r="K162" s="278"/>
      <c r="L162" s="283"/>
      <c r="M162" s="284"/>
      <c r="N162" s="285"/>
      <c r="O162" s="285"/>
      <c r="P162" s="285"/>
      <c r="Q162" s="285"/>
      <c r="R162" s="285"/>
      <c r="S162" s="285"/>
      <c r="T162" s="28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7" t="s">
        <v>236</v>
      </c>
      <c r="AU162" s="287" t="s">
        <v>89</v>
      </c>
      <c r="AV162" s="14" t="s">
        <v>89</v>
      </c>
      <c r="AW162" s="14" t="s">
        <v>34</v>
      </c>
      <c r="AX162" s="14" t="s">
        <v>81</v>
      </c>
      <c r="AY162" s="287" t="s">
        <v>211</v>
      </c>
    </row>
    <row r="163" spans="1:51" s="15" customFormat="1" ht="12">
      <c r="A163" s="15"/>
      <c r="B163" s="295"/>
      <c r="C163" s="296"/>
      <c r="D163" s="268" t="s">
        <v>236</v>
      </c>
      <c r="E163" s="297" t="s">
        <v>1980</v>
      </c>
      <c r="F163" s="298" t="s">
        <v>438</v>
      </c>
      <c r="G163" s="296"/>
      <c r="H163" s="299">
        <v>21</v>
      </c>
      <c r="I163" s="300"/>
      <c r="J163" s="296"/>
      <c r="K163" s="296"/>
      <c r="L163" s="301"/>
      <c r="M163" s="302"/>
      <c r="N163" s="303"/>
      <c r="O163" s="303"/>
      <c r="P163" s="303"/>
      <c r="Q163" s="303"/>
      <c r="R163" s="303"/>
      <c r="S163" s="303"/>
      <c r="T163" s="304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305" t="s">
        <v>236</v>
      </c>
      <c r="AU163" s="305" t="s">
        <v>89</v>
      </c>
      <c r="AV163" s="15" t="s">
        <v>100</v>
      </c>
      <c r="AW163" s="15" t="s">
        <v>34</v>
      </c>
      <c r="AX163" s="15" t="s">
        <v>87</v>
      </c>
      <c r="AY163" s="305" t="s">
        <v>211</v>
      </c>
    </row>
    <row r="164" spans="1:65" s="2" customFormat="1" ht="16.5" customHeight="1">
      <c r="A164" s="41"/>
      <c r="B164" s="42"/>
      <c r="C164" s="317" t="s">
        <v>100</v>
      </c>
      <c r="D164" s="317" t="s">
        <v>589</v>
      </c>
      <c r="E164" s="318" t="s">
        <v>2005</v>
      </c>
      <c r="F164" s="319" t="s">
        <v>2006</v>
      </c>
      <c r="G164" s="320" t="s">
        <v>702</v>
      </c>
      <c r="H164" s="321">
        <v>2</v>
      </c>
      <c r="I164" s="322"/>
      <c r="J164" s="323">
        <f>ROUND(I164*H164,2)</f>
        <v>0</v>
      </c>
      <c r="K164" s="324"/>
      <c r="L164" s="325"/>
      <c r="M164" s="326" t="s">
        <v>1</v>
      </c>
      <c r="N164" s="327" t="s">
        <v>46</v>
      </c>
      <c r="O164" s="94"/>
      <c r="P164" s="263">
        <f>O164*H164</f>
        <v>0</v>
      </c>
      <c r="Q164" s="263">
        <v>0.02381</v>
      </c>
      <c r="R164" s="263">
        <f>Q164*H164</f>
        <v>0.04762</v>
      </c>
      <c r="S164" s="263">
        <v>0</v>
      </c>
      <c r="T164" s="264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5" t="s">
        <v>247</v>
      </c>
      <c r="AT164" s="265" t="s">
        <v>589</v>
      </c>
      <c r="AU164" s="265" t="s">
        <v>89</v>
      </c>
      <c r="AY164" s="18" t="s">
        <v>211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8" t="s">
        <v>87</v>
      </c>
      <c r="BK164" s="155">
        <f>ROUND(I164*H164,2)</f>
        <v>0</v>
      </c>
      <c r="BL164" s="18" t="s">
        <v>100</v>
      </c>
      <c r="BM164" s="265" t="s">
        <v>2007</v>
      </c>
    </row>
    <row r="165" spans="1:51" s="13" customFormat="1" ht="12">
      <c r="A165" s="13"/>
      <c r="B165" s="266"/>
      <c r="C165" s="267"/>
      <c r="D165" s="268" t="s">
        <v>236</v>
      </c>
      <c r="E165" s="269" t="s">
        <v>1</v>
      </c>
      <c r="F165" s="270" t="s">
        <v>1547</v>
      </c>
      <c r="G165" s="267"/>
      <c r="H165" s="269" t="s">
        <v>1</v>
      </c>
      <c r="I165" s="271"/>
      <c r="J165" s="267"/>
      <c r="K165" s="267"/>
      <c r="L165" s="272"/>
      <c r="M165" s="273"/>
      <c r="N165" s="274"/>
      <c r="O165" s="274"/>
      <c r="P165" s="274"/>
      <c r="Q165" s="274"/>
      <c r="R165" s="274"/>
      <c r="S165" s="274"/>
      <c r="T165" s="27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76" t="s">
        <v>236</v>
      </c>
      <c r="AU165" s="276" t="s">
        <v>89</v>
      </c>
      <c r="AV165" s="13" t="s">
        <v>87</v>
      </c>
      <c r="AW165" s="13" t="s">
        <v>34</v>
      </c>
      <c r="AX165" s="13" t="s">
        <v>81</v>
      </c>
      <c r="AY165" s="276" t="s">
        <v>211</v>
      </c>
    </row>
    <row r="166" spans="1:51" s="14" customFormat="1" ht="12">
      <c r="A166" s="14"/>
      <c r="B166" s="277"/>
      <c r="C166" s="278"/>
      <c r="D166" s="268" t="s">
        <v>236</v>
      </c>
      <c r="E166" s="279" t="s">
        <v>1</v>
      </c>
      <c r="F166" s="280" t="s">
        <v>87</v>
      </c>
      <c r="G166" s="278"/>
      <c r="H166" s="281">
        <v>1</v>
      </c>
      <c r="I166" s="282"/>
      <c r="J166" s="278"/>
      <c r="K166" s="278"/>
      <c r="L166" s="283"/>
      <c r="M166" s="284"/>
      <c r="N166" s="285"/>
      <c r="O166" s="285"/>
      <c r="P166" s="285"/>
      <c r="Q166" s="285"/>
      <c r="R166" s="285"/>
      <c r="S166" s="285"/>
      <c r="T166" s="28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87" t="s">
        <v>236</v>
      </c>
      <c r="AU166" s="287" t="s">
        <v>89</v>
      </c>
      <c r="AV166" s="14" t="s">
        <v>89</v>
      </c>
      <c r="AW166" s="14" t="s">
        <v>34</v>
      </c>
      <c r="AX166" s="14" t="s">
        <v>81</v>
      </c>
      <c r="AY166" s="287" t="s">
        <v>211</v>
      </c>
    </row>
    <row r="167" spans="1:51" s="13" customFormat="1" ht="12">
      <c r="A167" s="13"/>
      <c r="B167" s="266"/>
      <c r="C167" s="267"/>
      <c r="D167" s="268" t="s">
        <v>236</v>
      </c>
      <c r="E167" s="269" t="s">
        <v>1</v>
      </c>
      <c r="F167" s="270" t="s">
        <v>2002</v>
      </c>
      <c r="G167" s="267"/>
      <c r="H167" s="269" t="s">
        <v>1</v>
      </c>
      <c r="I167" s="271"/>
      <c r="J167" s="267"/>
      <c r="K167" s="267"/>
      <c r="L167" s="272"/>
      <c r="M167" s="273"/>
      <c r="N167" s="274"/>
      <c r="O167" s="274"/>
      <c r="P167" s="274"/>
      <c r="Q167" s="274"/>
      <c r="R167" s="274"/>
      <c r="S167" s="274"/>
      <c r="T167" s="27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76" t="s">
        <v>236</v>
      </c>
      <c r="AU167" s="276" t="s">
        <v>89</v>
      </c>
      <c r="AV167" s="13" t="s">
        <v>87</v>
      </c>
      <c r="AW167" s="13" t="s">
        <v>34</v>
      </c>
      <c r="AX167" s="13" t="s">
        <v>81</v>
      </c>
      <c r="AY167" s="276" t="s">
        <v>211</v>
      </c>
    </row>
    <row r="168" spans="1:51" s="14" customFormat="1" ht="12">
      <c r="A168" s="14"/>
      <c r="B168" s="277"/>
      <c r="C168" s="278"/>
      <c r="D168" s="268" t="s">
        <v>236</v>
      </c>
      <c r="E168" s="279" t="s">
        <v>1</v>
      </c>
      <c r="F168" s="280" t="s">
        <v>81</v>
      </c>
      <c r="G168" s="278"/>
      <c r="H168" s="281">
        <v>0</v>
      </c>
      <c r="I168" s="282"/>
      <c r="J168" s="278"/>
      <c r="K168" s="278"/>
      <c r="L168" s="283"/>
      <c r="M168" s="284"/>
      <c r="N168" s="285"/>
      <c r="O168" s="285"/>
      <c r="P168" s="285"/>
      <c r="Q168" s="285"/>
      <c r="R168" s="285"/>
      <c r="S168" s="285"/>
      <c r="T168" s="28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7" t="s">
        <v>236</v>
      </c>
      <c r="AU168" s="287" t="s">
        <v>89</v>
      </c>
      <c r="AV168" s="14" t="s">
        <v>89</v>
      </c>
      <c r="AW168" s="14" t="s">
        <v>34</v>
      </c>
      <c r="AX168" s="14" t="s">
        <v>81</v>
      </c>
      <c r="AY168" s="287" t="s">
        <v>211</v>
      </c>
    </row>
    <row r="169" spans="1:51" s="13" customFormat="1" ht="12">
      <c r="A169" s="13"/>
      <c r="B169" s="266"/>
      <c r="C169" s="267"/>
      <c r="D169" s="268" t="s">
        <v>236</v>
      </c>
      <c r="E169" s="269" t="s">
        <v>1</v>
      </c>
      <c r="F169" s="270" t="s">
        <v>2004</v>
      </c>
      <c r="G169" s="267"/>
      <c r="H169" s="269" t="s">
        <v>1</v>
      </c>
      <c r="I169" s="271"/>
      <c r="J169" s="267"/>
      <c r="K169" s="267"/>
      <c r="L169" s="272"/>
      <c r="M169" s="273"/>
      <c r="N169" s="274"/>
      <c r="O169" s="274"/>
      <c r="P169" s="274"/>
      <c r="Q169" s="274"/>
      <c r="R169" s="274"/>
      <c r="S169" s="274"/>
      <c r="T169" s="27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76" t="s">
        <v>236</v>
      </c>
      <c r="AU169" s="276" t="s">
        <v>89</v>
      </c>
      <c r="AV169" s="13" t="s">
        <v>87</v>
      </c>
      <c r="AW169" s="13" t="s">
        <v>34</v>
      </c>
      <c r="AX169" s="13" t="s">
        <v>81</v>
      </c>
      <c r="AY169" s="276" t="s">
        <v>211</v>
      </c>
    </row>
    <row r="170" spans="1:51" s="14" customFormat="1" ht="12">
      <c r="A170" s="14"/>
      <c r="B170" s="277"/>
      <c r="C170" s="278"/>
      <c r="D170" s="268" t="s">
        <v>236</v>
      </c>
      <c r="E170" s="279" t="s">
        <v>1</v>
      </c>
      <c r="F170" s="280" t="s">
        <v>2008</v>
      </c>
      <c r="G170" s="278"/>
      <c r="H170" s="281">
        <v>3</v>
      </c>
      <c r="I170" s="282"/>
      <c r="J170" s="278"/>
      <c r="K170" s="278"/>
      <c r="L170" s="283"/>
      <c r="M170" s="284"/>
      <c r="N170" s="285"/>
      <c r="O170" s="285"/>
      <c r="P170" s="285"/>
      <c r="Q170" s="285"/>
      <c r="R170" s="285"/>
      <c r="S170" s="285"/>
      <c r="T170" s="28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7" t="s">
        <v>236</v>
      </c>
      <c r="AU170" s="287" t="s">
        <v>89</v>
      </c>
      <c r="AV170" s="14" t="s">
        <v>89</v>
      </c>
      <c r="AW170" s="14" t="s">
        <v>34</v>
      </c>
      <c r="AX170" s="14" t="s">
        <v>81</v>
      </c>
      <c r="AY170" s="287" t="s">
        <v>211</v>
      </c>
    </row>
    <row r="171" spans="1:51" s="13" customFormat="1" ht="12">
      <c r="A171" s="13"/>
      <c r="B171" s="266"/>
      <c r="C171" s="267"/>
      <c r="D171" s="268" t="s">
        <v>236</v>
      </c>
      <c r="E171" s="269" t="s">
        <v>1</v>
      </c>
      <c r="F171" s="270" t="s">
        <v>2009</v>
      </c>
      <c r="G171" s="267"/>
      <c r="H171" s="269" t="s">
        <v>1</v>
      </c>
      <c r="I171" s="271"/>
      <c r="J171" s="267"/>
      <c r="K171" s="267"/>
      <c r="L171" s="272"/>
      <c r="M171" s="273"/>
      <c r="N171" s="274"/>
      <c r="O171" s="274"/>
      <c r="P171" s="274"/>
      <c r="Q171" s="274"/>
      <c r="R171" s="274"/>
      <c r="S171" s="274"/>
      <c r="T171" s="27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76" t="s">
        <v>236</v>
      </c>
      <c r="AU171" s="276" t="s">
        <v>89</v>
      </c>
      <c r="AV171" s="13" t="s">
        <v>87</v>
      </c>
      <c r="AW171" s="13" t="s">
        <v>34</v>
      </c>
      <c r="AX171" s="13" t="s">
        <v>81</v>
      </c>
      <c r="AY171" s="276" t="s">
        <v>211</v>
      </c>
    </row>
    <row r="172" spans="1:51" s="14" customFormat="1" ht="12">
      <c r="A172" s="14"/>
      <c r="B172" s="277"/>
      <c r="C172" s="278"/>
      <c r="D172" s="268" t="s">
        <v>236</v>
      </c>
      <c r="E172" s="279" t="s">
        <v>1</v>
      </c>
      <c r="F172" s="280" t="s">
        <v>2010</v>
      </c>
      <c r="G172" s="278"/>
      <c r="H172" s="281">
        <v>-2</v>
      </c>
      <c r="I172" s="282"/>
      <c r="J172" s="278"/>
      <c r="K172" s="278"/>
      <c r="L172" s="283"/>
      <c r="M172" s="284"/>
      <c r="N172" s="285"/>
      <c r="O172" s="285"/>
      <c r="P172" s="285"/>
      <c r="Q172" s="285"/>
      <c r="R172" s="285"/>
      <c r="S172" s="285"/>
      <c r="T172" s="28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87" t="s">
        <v>236</v>
      </c>
      <c r="AU172" s="287" t="s">
        <v>89</v>
      </c>
      <c r="AV172" s="14" t="s">
        <v>89</v>
      </c>
      <c r="AW172" s="14" t="s">
        <v>34</v>
      </c>
      <c r="AX172" s="14" t="s">
        <v>81</v>
      </c>
      <c r="AY172" s="287" t="s">
        <v>211</v>
      </c>
    </row>
    <row r="173" spans="1:51" s="15" customFormat="1" ht="12">
      <c r="A173" s="15"/>
      <c r="B173" s="295"/>
      <c r="C173" s="296"/>
      <c r="D173" s="268" t="s">
        <v>236</v>
      </c>
      <c r="E173" s="297" t="s">
        <v>1982</v>
      </c>
      <c r="F173" s="298" t="s">
        <v>438</v>
      </c>
      <c r="G173" s="296"/>
      <c r="H173" s="299">
        <v>2</v>
      </c>
      <c r="I173" s="300"/>
      <c r="J173" s="296"/>
      <c r="K173" s="296"/>
      <c r="L173" s="301"/>
      <c r="M173" s="302"/>
      <c r="N173" s="303"/>
      <c r="O173" s="303"/>
      <c r="P173" s="303"/>
      <c r="Q173" s="303"/>
      <c r="R173" s="303"/>
      <c r="S173" s="303"/>
      <c r="T173" s="304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305" t="s">
        <v>236</v>
      </c>
      <c r="AU173" s="305" t="s">
        <v>89</v>
      </c>
      <c r="AV173" s="15" t="s">
        <v>100</v>
      </c>
      <c r="AW173" s="15" t="s">
        <v>34</v>
      </c>
      <c r="AX173" s="15" t="s">
        <v>87</v>
      </c>
      <c r="AY173" s="305" t="s">
        <v>211</v>
      </c>
    </row>
    <row r="174" spans="1:65" s="2" customFormat="1" ht="33" customHeight="1">
      <c r="A174" s="41"/>
      <c r="B174" s="42"/>
      <c r="C174" s="317" t="s">
        <v>105</v>
      </c>
      <c r="D174" s="317" t="s">
        <v>589</v>
      </c>
      <c r="E174" s="318" t="s">
        <v>2011</v>
      </c>
      <c r="F174" s="319" t="s">
        <v>2012</v>
      </c>
      <c r="G174" s="320" t="s">
        <v>702</v>
      </c>
      <c r="H174" s="321">
        <v>2</v>
      </c>
      <c r="I174" s="322"/>
      <c r="J174" s="323">
        <f>ROUND(I174*H174,2)</f>
        <v>0</v>
      </c>
      <c r="K174" s="324"/>
      <c r="L174" s="325"/>
      <c r="M174" s="326" t="s">
        <v>1</v>
      </c>
      <c r="N174" s="327" t="s">
        <v>46</v>
      </c>
      <c r="O174" s="94"/>
      <c r="P174" s="263">
        <f>O174*H174</f>
        <v>0</v>
      </c>
      <c r="Q174" s="263">
        <v>0.01834</v>
      </c>
      <c r="R174" s="263">
        <f>Q174*H174</f>
        <v>0.03668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247</v>
      </c>
      <c r="AT174" s="265" t="s">
        <v>589</v>
      </c>
      <c r="AU174" s="265" t="s">
        <v>89</v>
      </c>
      <c r="AY174" s="18" t="s">
        <v>211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87</v>
      </c>
      <c r="BK174" s="155">
        <f>ROUND(I174*H174,2)</f>
        <v>0</v>
      </c>
      <c r="BL174" s="18" t="s">
        <v>100</v>
      </c>
      <c r="BM174" s="265" t="s">
        <v>2013</v>
      </c>
    </row>
    <row r="175" spans="1:51" s="14" customFormat="1" ht="12">
      <c r="A175" s="14"/>
      <c r="B175" s="277"/>
      <c r="C175" s="278"/>
      <c r="D175" s="268" t="s">
        <v>236</v>
      </c>
      <c r="E175" s="279" t="s">
        <v>1</v>
      </c>
      <c r="F175" s="280" t="s">
        <v>89</v>
      </c>
      <c r="G175" s="278"/>
      <c r="H175" s="281">
        <v>2</v>
      </c>
      <c r="I175" s="282"/>
      <c r="J175" s="278"/>
      <c r="K175" s="278"/>
      <c r="L175" s="283"/>
      <c r="M175" s="284"/>
      <c r="N175" s="285"/>
      <c r="O175" s="285"/>
      <c r="P175" s="285"/>
      <c r="Q175" s="285"/>
      <c r="R175" s="285"/>
      <c r="S175" s="285"/>
      <c r="T175" s="28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87" t="s">
        <v>236</v>
      </c>
      <c r="AU175" s="287" t="s">
        <v>89</v>
      </c>
      <c r="AV175" s="14" t="s">
        <v>89</v>
      </c>
      <c r="AW175" s="14" t="s">
        <v>34</v>
      </c>
      <c r="AX175" s="14" t="s">
        <v>87</v>
      </c>
      <c r="AY175" s="287" t="s">
        <v>211</v>
      </c>
    </row>
    <row r="176" spans="1:65" s="2" customFormat="1" ht="24.15" customHeight="1">
      <c r="A176" s="41"/>
      <c r="B176" s="42"/>
      <c r="C176" s="253" t="s">
        <v>232</v>
      </c>
      <c r="D176" s="253" t="s">
        <v>214</v>
      </c>
      <c r="E176" s="254" t="s">
        <v>2014</v>
      </c>
      <c r="F176" s="255" t="s">
        <v>2015</v>
      </c>
      <c r="G176" s="256" t="s">
        <v>702</v>
      </c>
      <c r="H176" s="257">
        <v>8</v>
      </c>
      <c r="I176" s="258"/>
      <c r="J176" s="259">
        <f>ROUND(I176*H176,2)</f>
        <v>0</v>
      </c>
      <c r="K176" s="260"/>
      <c r="L176" s="44"/>
      <c r="M176" s="261" t="s">
        <v>1</v>
      </c>
      <c r="N176" s="262" t="s">
        <v>46</v>
      </c>
      <c r="O176" s="94"/>
      <c r="P176" s="263">
        <f>O176*H176</f>
        <v>0</v>
      </c>
      <c r="Q176" s="263">
        <v>0.00096</v>
      </c>
      <c r="R176" s="263">
        <f>Q176*H176</f>
        <v>0.00768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100</v>
      </c>
      <c r="AT176" s="265" t="s">
        <v>214</v>
      </c>
      <c r="AU176" s="265" t="s">
        <v>89</v>
      </c>
      <c r="AY176" s="18" t="s">
        <v>211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87</v>
      </c>
      <c r="BK176" s="155">
        <f>ROUND(I176*H176,2)</f>
        <v>0</v>
      </c>
      <c r="BL176" s="18" t="s">
        <v>100</v>
      </c>
      <c r="BM176" s="265" t="s">
        <v>2016</v>
      </c>
    </row>
    <row r="177" spans="1:51" s="13" customFormat="1" ht="12">
      <c r="A177" s="13"/>
      <c r="B177" s="266"/>
      <c r="C177" s="267"/>
      <c r="D177" s="268" t="s">
        <v>236</v>
      </c>
      <c r="E177" s="269" t="s">
        <v>1</v>
      </c>
      <c r="F177" s="270" t="s">
        <v>2017</v>
      </c>
      <c r="G177" s="267"/>
      <c r="H177" s="269" t="s">
        <v>1</v>
      </c>
      <c r="I177" s="271"/>
      <c r="J177" s="267"/>
      <c r="K177" s="267"/>
      <c r="L177" s="272"/>
      <c r="M177" s="273"/>
      <c r="N177" s="274"/>
      <c r="O177" s="274"/>
      <c r="P177" s="274"/>
      <c r="Q177" s="274"/>
      <c r="R177" s="274"/>
      <c r="S177" s="274"/>
      <c r="T177" s="27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76" t="s">
        <v>236</v>
      </c>
      <c r="AU177" s="276" t="s">
        <v>89</v>
      </c>
      <c r="AV177" s="13" t="s">
        <v>87</v>
      </c>
      <c r="AW177" s="13" t="s">
        <v>34</v>
      </c>
      <c r="AX177" s="13" t="s">
        <v>81</v>
      </c>
      <c r="AY177" s="276" t="s">
        <v>211</v>
      </c>
    </row>
    <row r="178" spans="1:51" s="14" customFormat="1" ht="12">
      <c r="A178" s="14"/>
      <c r="B178" s="277"/>
      <c r="C178" s="278"/>
      <c r="D178" s="268" t="s">
        <v>236</v>
      </c>
      <c r="E178" s="279" t="s">
        <v>1</v>
      </c>
      <c r="F178" s="280" t="s">
        <v>247</v>
      </c>
      <c r="G178" s="278"/>
      <c r="H178" s="281">
        <v>8</v>
      </c>
      <c r="I178" s="282"/>
      <c r="J178" s="278"/>
      <c r="K178" s="278"/>
      <c r="L178" s="283"/>
      <c r="M178" s="284"/>
      <c r="N178" s="285"/>
      <c r="O178" s="285"/>
      <c r="P178" s="285"/>
      <c r="Q178" s="285"/>
      <c r="R178" s="285"/>
      <c r="S178" s="285"/>
      <c r="T178" s="28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87" t="s">
        <v>236</v>
      </c>
      <c r="AU178" s="287" t="s">
        <v>89</v>
      </c>
      <c r="AV178" s="14" t="s">
        <v>89</v>
      </c>
      <c r="AW178" s="14" t="s">
        <v>34</v>
      </c>
      <c r="AX178" s="14" t="s">
        <v>87</v>
      </c>
      <c r="AY178" s="287" t="s">
        <v>211</v>
      </c>
    </row>
    <row r="179" spans="1:65" s="2" customFormat="1" ht="16.5" customHeight="1">
      <c r="A179" s="41"/>
      <c r="B179" s="42"/>
      <c r="C179" s="317" t="s">
        <v>243</v>
      </c>
      <c r="D179" s="317" t="s">
        <v>589</v>
      </c>
      <c r="E179" s="318" t="s">
        <v>2018</v>
      </c>
      <c r="F179" s="319" t="s">
        <v>2019</v>
      </c>
      <c r="G179" s="320" t="s">
        <v>702</v>
      </c>
      <c r="H179" s="321">
        <v>8</v>
      </c>
      <c r="I179" s="322"/>
      <c r="J179" s="323">
        <f>ROUND(I179*H179,2)</f>
        <v>0</v>
      </c>
      <c r="K179" s="324"/>
      <c r="L179" s="325"/>
      <c r="M179" s="326" t="s">
        <v>1</v>
      </c>
      <c r="N179" s="327" t="s">
        <v>46</v>
      </c>
      <c r="O179" s="94"/>
      <c r="P179" s="263">
        <f>O179*H179</f>
        <v>0</v>
      </c>
      <c r="Q179" s="263">
        <v>0.03005</v>
      </c>
      <c r="R179" s="263">
        <f>Q179*H179</f>
        <v>0.2404</v>
      </c>
      <c r="S179" s="263">
        <v>0</v>
      </c>
      <c r="T179" s="264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5" t="s">
        <v>247</v>
      </c>
      <c r="AT179" s="265" t="s">
        <v>589</v>
      </c>
      <c r="AU179" s="265" t="s">
        <v>89</v>
      </c>
      <c r="AY179" s="18" t="s">
        <v>211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8" t="s">
        <v>87</v>
      </c>
      <c r="BK179" s="155">
        <f>ROUND(I179*H179,2)</f>
        <v>0</v>
      </c>
      <c r="BL179" s="18" t="s">
        <v>100</v>
      </c>
      <c r="BM179" s="265" t="s">
        <v>2020</v>
      </c>
    </row>
    <row r="180" spans="1:51" s="14" customFormat="1" ht="12">
      <c r="A180" s="14"/>
      <c r="B180" s="277"/>
      <c r="C180" s="278"/>
      <c r="D180" s="268" t="s">
        <v>236</v>
      </c>
      <c r="E180" s="279" t="s">
        <v>1</v>
      </c>
      <c r="F180" s="280" t="s">
        <v>247</v>
      </c>
      <c r="G180" s="278"/>
      <c r="H180" s="281">
        <v>8</v>
      </c>
      <c r="I180" s="282"/>
      <c r="J180" s="278"/>
      <c r="K180" s="278"/>
      <c r="L180" s="283"/>
      <c r="M180" s="284"/>
      <c r="N180" s="285"/>
      <c r="O180" s="285"/>
      <c r="P180" s="285"/>
      <c r="Q180" s="285"/>
      <c r="R180" s="285"/>
      <c r="S180" s="285"/>
      <c r="T180" s="286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7" t="s">
        <v>236</v>
      </c>
      <c r="AU180" s="287" t="s">
        <v>89</v>
      </c>
      <c r="AV180" s="14" t="s">
        <v>89</v>
      </c>
      <c r="AW180" s="14" t="s">
        <v>34</v>
      </c>
      <c r="AX180" s="14" t="s">
        <v>87</v>
      </c>
      <c r="AY180" s="287" t="s">
        <v>211</v>
      </c>
    </row>
    <row r="181" spans="1:65" s="2" customFormat="1" ht="24.15" customHeight="1">
      <c r="A181" s="41"/>
      <c r="B181" s="42"/>
      <c r="C181" s="253" t="s">
        <v>247</v>
      </c>
      <c r="D181" s="253" t="s">
        <v>214</v>
      </c>
      <c r="E181" s="254" t="s">
        <v>2021</v>
      </c>
      <c r="F181" s="255" t="s">
        <v>2022</v>
      </c>
      <c r="G181" s="256" t="s">
        <v>702</v>
      </c>
      <c r="H181" s="257">
        <v>7</v>
      </c>
      <c r="I181" s="258"/>
      <c r="J181" s="259">
        <f>ROUND(I181*H181,2)</f>
        <v>0</v>
      </c>
      <c r="K181" s="260"/>
      <c r="L181" s="44"/>
      <c r="M181" s="261" t="s">
        <v>1</v>
      </c>
      <c r="N181" s="262" t="s">
        <v>46</v>
      </c>
      <c r="O181" s="94"/>
      <c r="P181" s="263">
        <f>O181*H181</f>
        <v>0</v>
      </c>
      <c r="Q181" s="263">
        <v>0.54769</v>
      </c>
      <c r="R181" s="263">
        <f>Q181*H181</f>
        <v>3.83383</v>
      </c>
      <c r="S181" s="263">
        <v>0</v>
      </c>
      <c r="T181" s="264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5" t="s">
        <v>100</v>
      </c>
      <c r="AT181" s="265" t="s">
        <v>214</v>
      </c>
      <c r="AU181" s="265" t="s">
        <v>89</v>
      </c>
      <c r="AY181" s="18" t="s">
        <v>211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87</v>
      </c>
      <c r="BK181" s="155">
        <f>ROUND(I181*H181,2)</f>
        <v>0</v>
      </c>
      <c r="BL181" s="18" t="s">
        <v>100</v>
      </c>
      <c r="BM181" s="265" t="s">
        <v>2023</v>
      </c>
    </row>
    <row r="182" spans="1:51" s="13" customFormat="1" ht="12">
      <c r="A182" s="13"/>
      <c r="B182" s="266"/>
      <c r="C182" s="267"/>
      <c r="D182" s="268" t="s">
        <v>236</v>
      </c>
      <c r="E182" s="269" t="s">
        <v>1</v>
      </c>
      <c r="F182" s="270" t="s">
        <v>2017</v>
      </c>
      <c r="G182" s="267"/>
      <c r="H182" s="269" t="s">
        <v>1</v>
      </c>
      <c r="I182" s="271"/>
      <c r="J182" s="267"/>
      <c r="K182" s="267"/>
      <c r="L182" s="272"/>
      <c r="M182" s="273"/>
      <c r="N182" s="274"/>
      <c r="O182" s="274"/>
      <c r="P182" s="274"/>
      <c r="Q182" s="274"/>
      <c r="R182" s="274"/>
      <c r="S182" s="274"/>
      <c r="T182" s="27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76" t="s">
        <v>236</v>
      </c>
      <c r="AU182" s="276" t="s">
        <v>89</v>
      </c>
      <c r="AV182" s="13" t="s">
        <v>87</v>
      </c>
      <c r="AW182" s="13" t="s">
        <v>34</v>
      </c>
      <c r="AX182" s="13" t="s">
        <v>81</v>
      </c>
      <c r="AY182" s="276" t="s">
        <v>211</v>
      </c>
    </row>
    <row r="183" spans="1:51" s="14" customFormat="1" ht="12">
      <c r="A183" s="14"/>
      <c r="B183" s="277"/>
      <c r="C183" s="278"/>
      <c r="D183" s="268" t="s">
        <v>236</v>
      </c>
      <c r="E183" s="279" t="s">
        <v>1</v>
      </c>
      <c r="F183" s="280" t="s">
        <v>243</v>
      </c>
      <c r="G183" s="278"/>
      <c r="H183" s="281">
        <v>7</v>
      </c>
      <c r="I183" s="282"/>
      <c r="J183" s="278"/>
      <c r="K183" s="278"/>
      <c r="L183" s="283"/>
      <c r="M183" s="284"/>
      <c r="N183" s="285"/>
      <c r="O183" s="285"/>
      <c r="P183" s="285"/>
      <c r="Q183" s="285"/>
      <c r="R183" s="285"/>
      <c r="S183" s="285"/>
      <c r="T183" s="28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87" t="s">
        <v>236</v>
      </c>
      <c r="AU183" s="287" t="s">
        <v>89</v>
      </c>
      <c r="AV183" s="14" t="s">
        <v>89</v>
      </c>
      <c r="AW183" s="14" t="s">
        <v>34</v>
      </c>
      <c r="AX183" s="14" t="s">
        <v>87</v>
      </c>
      <c r="AY183" s="287" t="s">
        <v>211</v>
      </c>
    </row>
    <row r="184" spans="1:65" s="2" customFormat="1" ht="24.15" customHeight="1">
      <c r="A184" s="41"/>
      <c r="B184" s="42"/>
      <c r="C184" s="317" t="s">
        <v>253</v>
      </c>
      <c r="D184" s="317" t="s">
        <v>589</v>
      </c>
      <c r="E184" s="318" t="s">
        <v>2024</v>
      </c>
      <c r="F184" s="319" t="s">
        <v>2025</v>
      </c>
      <c r="G184" s="320" t="s">
        <v>702</v>
      </c>
      <c r="H184" s="321">
        <v>7</v>
      </c>
      <c r="I184" s="322"/>
      <c r="J184" s="323">
        <f>ROUND(I184*H184,2)</f>
        <v>0</v>
      </c>
      <c r="K184" s="324"/>
      <c r="L184" s="325"/>
      <c r="M184" s="326" t="s">
        <v>1</v>
      </c>
      <c r="N184" s="327" t="s">
        <v>46</v>
      </c>
      <c r="O184" s="94"/>
      <c r="P184" s="263">
        <f>O184*H184</f>
        <v>0</v>
      </c>
      <c r="Q184" s="263">
        <v>0.02894</v>
      </c>
      <c r="R184" s="263">
        <f>Q184*H184</f>
        <v>0.20258</v>
      </c>
      <c r="S184" s="263">
        <v>0</v>
      </c>
      <c r="T184" s="264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5" t="s">
        <v>247</v>
      </c>
      <c r="AT184" s="265" t="s">
        <v>589</v>
      </c>
      <c r="AU184" s="265" t="s">
        <v>89</v>
      </c>
      <c r="AY184" s="18" t="s">
        <v>211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87</v>
      </c>
      <c r="BK184" s="155">
        <f>ROUND(I184*H184,2)</f>
        <v>0</v>
      </c>
      <c r="BL184" s="18" t="s">
        <v>100</v>
      </c>
      <c r="BM184" s="265" t="s">
        <v>2026</v>
      </c>
    </row>
    <row r="185" spans="1:51" s="13" customFormat="1" ht="12">
      <c r="A185" s="13"/>
      <c r="B185" s="266"/>
      <c r="C185" s="267"/>
      <c r="D185" s="268" t="s">
        <v>236</v>
      </c>
      <c r="E185" s="269" t="s">
        <v>1</v>
      </c>
      <c r="F185" s="270" t="s">
        <v>2027</v>
      </c>
      <c r="G185" s="267"/>
      <c r="H185" s="269" t="s">
        <v>1</v>
      </c>
      <c r="I185" s="271"/>
      <c r="J185" s="267"/>
      <c r="K185" s="267"/>
      <c r="L185" s="272"/>
      <c r="M185" s="273"/>
      <c r="N185" s="274"/>
      <c r="O185" s="274"/>
      <c r="P185" s="274"/>
      <c r="Q185" s="274"/>
      <c r="R185" s="274"/>
      <c r="S185" s="274"/>
      <c r="T185" s="27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76" t="s">
        <v>236</v>
      </c>
      <c r="AU185" s="276" t="s">
        <v>89</v>
      </c>
      <c r="AV185" s="13" t="s">
        <v>87</v>
      </c>
      <c r="AW185" s="13" t="s">
        <v>34</v>
      </c>
      <c r="AX185" s="13" t="s">
        <v>81</v>
      </c>
      <c r="AY185" s="276" t="s">
        <v>211</v>
      </c>
    </row>
    <row r="186" spans="1:51" s="14" customFormat="1" ht="12">
      <c r="A186" s="14"/>
      <c r="B186" s="277"/>
      <c r="C186" s="278"/>
      <c r="D186" s="268" t="s">
        <v>236</v>
      </c>
      <c r="E186" s="279" t="s">
        <v>1</v>
      </c>
      <c r="F186" s="280" t="s">
        <v>243</v>
      </c>
      <c r="G186" s="278"/>
      <c r="H186" s="281">
        <v>7</v>
      </c>
      <c r="I186" s="282"/>
      <c r="J186" s="278"/>
      <c r="K186" s="278"/>
      <c r="L186" s="283"/>
      <c r="M186" s="284"/>
      <c r="N186" s="285"/>
      <c r="O186" s="285"/>
      <c r="P186" s="285"/>
      <c r="Q186" s="285"/>
      <c r="R186" s="285"/>
      <c r="S186" s="285"/>
      <c r="T186" s="28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87" t="s">
        <v>236</v>
      </c>
      <c r="AU186" s="287" t="s">
        <v>89</v>
      </c>
      <c r="AV186" s="14" t="s">
        <v>89</v>
      </c>
      <c r="AW186" s="14" t="s">
        <v>34</v>
      </c>
      <c r="AX186" s="14" t="s">
        <v>87</v>
      </c>
      <c r="AY186" s="287" t="s">
        <v>211</v>
      </c>
    </row>
    <row r="187" spans="1:63" s="12" customFormat="1" ht="22.8" customHeight="1">
      <c r="A187" s="12"/>
      <c r="B187" s="237"/>
      <c r="C187" s="238"/>
      <c r="D187" s="239" t="s">
        <v>80</v>
      </c>
      <c r="E187" s="251" t="s">
        <v>1093</v>
      </c>
      <c r="F187" s="251" t="s">
        <v>1094</v>
      </c>
      <c r="G187" s="238"/>
      <c r="H187" s="238"/>
      <c r="I187" s="241"/>
      <c r="J187" s="252">
        <f>BK187</f>
        <v>0</v>
      </c>
      <c r="K187" s="238"/>
      <c r="L187" s="243"/>
      <c r="M187" s="244"/>
      <c r="N187" s="245"/>
      <c r="O187" s="245"/>
      <c r="P187" s="246">
        <f>SUM(P188:P189)</f>
        <v>0</v>
      </c>
      <c r="Q187" s="245"/>
      <c r="R187" s="246">
        <f>SUM(R188:R189)</f>
        <v>0</v>
      </c>
      <c r="S187" s="245"/>
      <c r="T187" s="247">
        <f>SUM(T188:T189)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48" t="s">
        <v>87</v>
      </c>
      <c r="AT187" s="249" t="s">
        <v>80</v>
      </c>
      <c r="AU187" s="249" t="s">
        <v>87</v>
      </c>
      <c r="AY187" s="248" t="s">
        <v>211</v>
      </c>
      <c r="BK187" s="250">
        <f>SUM(BK188:BK189)</f>
        <v>0</v>
      </c>
    </row>
    <row r="188" spans="1:65" s="2" customFormat="1" ht="16.5" customHeight="1">
      <c r="A188" s="41"/>
      <c r="B188" s="42"/>
      <c r="C188" s="253" t="s">
        <v>257</v>
      </c>
      <c r="D188" s="253" t="s">
        <v>214</v>
      </c>
      <c r="E188" s="254" t="s">
        <v>1096</v>
      </c>
      <c r="F188" s="255" t="s">
        <v>1097</v>
      </c>
      <c r="G188" s="256" t="s">
        <v>507</v>
      </c>
      <c r="H188" s="257">
        <v>5.2</v>
      </c>
      <c r="I188" s="258"/>
      <c r="J188" s="259">
        <f>ROUND(I188*H188,2)</f>
        <v>0</v>
      </c>
      <c r="K188" s="260"/>
      <c r="L188" s="44"/>
      <c r="M188" s="261" t="s">
        <v>1</v>
      </c>
      <c r="N188" s="262" t="s">
        <v>46</v>
      </c>
      <c r="O188" s="94"/>
      <c r="P188" s="263">
        <f>O188*H188</f>
        <v>0</v>
      </c>
      <c r="Q188" s="263">
        <v>0</v>
      </c>
      <c r="R188" s="263">
        <f>Q188*H188</f>
        <v>0</v>
      </c>
      <c r="S188" s="263">
        <v>0</v>
      </c>
      <c r="T188" s="264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65" t="s">
        <v>100</v>
      </c>
      <c r="AT188" s="265" t="s">
        <v>214</v>
      </c>
      <c r="AU188" s="265" t="s">
        <v>89</v>
      </c>
      <c r="AY188" s="18" t="s">
        <v>211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8" t="s">
        <v>87</v>
      </c>
      <c r="BK188" s="155">
        <f>ROUND(I188*H188,2)</f>
        <v>0</v>
      </c>
      <c r="BL188" s="18" t="s">
        <v>100</v>
      </c>
      <c r="BM188" s="265" t="s">
        <v>2028</v>
      </c>
    </row>
    <row r="189" spans="1:65" s="2" customFormat="1" ht="24.15" customHeight="1">
      <c r="A189" s="41"/>
      <c r="B189" s="42"/>
      <c r="C189" s="253" t="s">
        <v>263</v>
      </c>
      <c r="D189" s="253" t="s">
        <v>214</v>
      </c>
      <c r="E189" s="254" t="s">
        <v>2029</v>
      </c>
      <c r="F189" s="255" t="s">
        <v>2030</v>
      </c>
      <c r="G189" s="256" t="s">
        <v>507</v>
      </c>
      <c r="H189" s="257">
        <v>5.2</v>
      </c>
      <c r="I189" s="258"/>
      <c r="J189" s="259">
        <f>ROUND(I189*H189,2)</f>
        <v>0</v>
      </c>
      <c r="K189" s="260"/>
      <c r="L189" s="44"/>
      <c r="M189" s="261" t="s">
        <v>1</v>
      </c>
      <c r="N189" s="262" t="s">
        <v>46</v>
      </c>
      <c r="O189" s="94"/>
      <c r="P189" s="263">
        <f>O189*H189</f>
        <v>0</v>
      </c>
      <c r="Q189" s="263">
        <v>0</v>
      </c>
      <c r="R189" s="263">
        <f>Q189*H189</f>
        <v>0</v>
      </c>
      <c r="S189" s="263">
        <v>0</v>
      </c>
      <c r="T189" s="264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5" t="s">
        <v>100</v>
      </c>
      <c r="AT189" s="265" t="s">
        <v>214</v>
      </c>
      <c r="AU189" s="265" t="s">
        <v>89</v>
      </c>
      <c r="AY189" s="18" t="s">
        <v>211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87</v>
      </c>
      <c r="BK189" s="155">
        <f>ROUND(I189*H189,2)</f>
        <v>0</v>
      </c>
      <c r="BL189" s="18" t="s">
        <v>100</v>
      </c>
      <c r="BM189" s="265" t="s">
        <v>2031</v>
      </c>
    </row>
    <row r="190" spans="1:63" s="12" customFormat="1" ht="25.9" customHeight="1">
      <c r="A190" s="12"/>
      <c r="B190" s="237"/>
      <c r="C190" s="238"/>
      <c r="D190" s="239" t="s">
        <v>80</v>
      </c>
      <c r="E190" s="240" t="s">
        <v>1099</v>
      </c>
      <c r="F190" s="240" t="s">
        <v>1100</v>
      </c>
      <c r="G190" s="238"/>
      <c r="H190" s="238"/>
      <c r="I190" s="241"/>
      <c r="J190" s="242">
        <f>BK190</f>
        <v>0</v>
      </c>
      <c r="K190" s="238"/>
      <c r="L190" s="243"/>
      <c r="M190" s="244"/>
      <c r="N190" s="245"/>
      <c r="O190" s="245"/>
      <c r="P190" s="246">
        <f>P191+P324+P505+P718+P744+P765+P816+P831</f>
        <v>0</v>
      </c>
      <c r="Q190" s="245"/>
      <c r="R190" s="246">
        <f>R191+R324+R505+R718+R744+R765+R816+R831</f>
        <v>25.120156129999998</v>
      </c>
      <c r="S190" s="245"/>
      <c r="T190" s="247">
        <f>T191+T324+T505+T718+T744+T765+T816+T831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48" t="s">
        <v>89</v>
      </c>
      <c r="AT190" s="249" t="s">
        <v>80</v>
      </c>
      <c r="AU190" s="249" t="s">
        <v>81</v>
      </c>
      <c r="AY190" s="248" t="s">
        <v>211</v>
      </c>
      <c r="BK190" s="250">
        <f>BK191+BK324+BK505+BK718+BK744+BK765+BK816+BK831</f>
        <v>0</v>
      </c>
    </row>
    <row r="191" spans="1:63" s="12" customFormat="1" ht="22.8" customHeight="1">
      <c r="A191" s="12"/>
      <c r="B191" s="237"/>
      <c r="C191" s="238"/>
      <c r="D191" s="239" t="s">
        <v>80</v>
      </c>
      <c r="E191" s="251" t="s">
        <v>2032</v>
      </c>
      <c r="F191" s="251" t="s">
        <v>2033</v>
      </c>
      <c r="G191" s="238"/>
      <c r="H191" s="238"/>
      <c r="I191" s="241"/>
      <c r="J191" s="252">
        <f>BK191</f>
        <v>0</v>
      </c>
      <c r="K191" s="238"/>
      <c r="L191" s="243"/>
      <c r="M191" s="244"/>
      <c r="N191" s="245"/>
      <c r="O191" s="245"/>
      <c r="P191" s="246">
        <f>SUM(P192:P323)</f>
        <v>0</v>
      </c>
      <c r="Q191" s="245"/>
      <c r="R191" s="246">
        <f>SUM(R192:R323)</f>
        <v>1.6539683999999997</v>
      </c>
      <c r="S191" s="245"/>
      <c r="T191" s="247">
        <f>SUM(T192:T323)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48" t="s">
        <v>89</v>
      </c>
      <c r="AT191" s="249" t="s">
        <v>80</v>
      </c>
      <c r="AU191" s="249" t="s">
        <v>87</v>
      </c>
      <c r="AY191" s="248" t="s">
        <v>211</v>
      </c>
      <c r="BK191" s="250">
        <f>SUM(BK192:BK323)</f>
        <v>0</v>
      </c>
    </row>
    <row r="192" spans="1:65" s="2" customFormat="1" ht="24.15" customHeight="1">
      <c r="A192" s="41"/>
      <c r="B192" s="42"/>
      <c r="C192" s="253" t="s">
        <v>492</v>
      </c>
      <c r="D192" s="253" t="s">
        <v>214</v>
      </c>
      <c r="E192" s="254" t="s">
        <v>2034</v>
      </c>
      <c r="F192" s="255" t="s">
        <v>2035</v>
      </c>
      <c r="G192" s="256" t="s">
        <v>702</v>
      </c>
      <c r="H192" s="257">
        <v>1</v>
      </c>
      <c r="I192" s="258"/>
      <c r="J192" s="259">
        <f>ROUND(I192*H192,2)</f>
        <v>0</v>
      </c>
      <c r="K192" s="260"/>
      <c r="L192" s="44"/>
      <c r="M192" s="261" t="s">
        <v>1</v>
      </c>
      <c r="N192" s="262" t="s">
        <v>46</v>
      </c>
      <c r="O192" s="94"/>
      <c r="P192" s="263">
        <f>O192*H192</f>
        <v>0</v>
      </c>
      <c r="Q192" s="263">
        <v>5E-05</v>
      </c>
      <c r="R192" s="263">
        <f>Q192*H192</f>
        <v>5E-05</v>
      </c>
      <c r="S192" s="263">
        <v>0</v>
      </c>
      <c r="T192" s="264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65" t="s">
        <v>528</v>
      </c>
      <c r="AT192" s="265" t="s">
        <v>214</v>
      </c>
      <c r="AU192" s="265" t="s">
        <v>89</v>
      </c>
      <c r="AY192" s="18" t="s">
        <v>211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8" t="s">
        <v>87</v>
      </c>
      <c r="BK192" s="155">
        <f>ROUND(I192*H192,2)</f>
        <v>0</v>
      </c>
      <c r="BL192" s="18" t="s">
        <v>528</v>
      </c>
      <c r="BM192" s="265" t="s">
        <v>2036</v>
      </c>
    </row>
    <row r="193" spans="1:51" s="13" customFormat="1" ht="12">
      <c r="A193" s="13"/>
      <c r="B193" s="266"/>
      <c r="C193" s="267"/>
      <c r="D193" s="268" t="s">
        <v>236</v>
      </c>
      <c r="E193" s="269" t="s">
        <v>1</v>
      </c>
      <c r="F193" s="270" t="s">
        <v>2037</v>
      </c>
      <c r="G193" s="267"/>
      <c r="H193" s="269" t="s">
        <v>1</v>
      </c>
      <c r="I193" s="271"/>
      <c r="J193" s="267"/>
      <c r="K193" s="267"/>
      <c r="L193" s="272"/>
      <c r="M193" s="273"/>
      <c r="N193" s="274"/>
      <c r="O193" s="274"/>
      <c r="P193" s="274"/>
      <c r="Q193" s="274"/>
      <c r="R193" s="274"/>
      <c r="S193" s="274"/>
      <c r="T193" s="27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76" t="s">
        <v>236</v>
      </c>
      <c r="AU193" s="276" t="s">
        <v>89</v>
      </c>
      <c r="AV193" s="13" t="s">
        <v>87</v>
      </c>
      <c r="AW193" s="13" t="s">
        <v>34</v>
      </c>
      <c r="AX193" s="13" t="s">
        <v>81</v>
      </c>
      <c r="AY193" s="276" t="s">
        <v>211</v>
      </c>
    </row>
    <row r="194" spans="1:51" s="14" customFormat="1" ht="12">
      <c r="A194" s="14"/>
      <c r="B194" s="277"/>
      <c r="C194" s="278"/>
      <c r="D194" s="268" t="s">
        <v>236</v>
      </c>
      <c r="E194" s="279" t="s">
        <v>1</v>
      </c>
      <c r="F194" s="280" t="s">
        <v>87</v>
      </c>
      <c r="G194" s="278"/>
      <c r="H194" s="281">
        <v>1</v>
      </c>
      <c r="I194" s="282"/>
      <c r="J194" s="278"/>
      <c r="K194" s="278"/>
      <c r="L194" s="283"/>
      <c r="M194" s="284"/>
      <c r="N194" s="285"/>
      <c r="O194" s="285"/>
      <c r="P194" s="285"/>
      <c r="Q194" s="285"/>
      <c r="R194" s="285"/>
      <c r="S194" s="285"/>
      <c r="T194" s="28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7" t="s">
        <v>236</v>
      </c>
      <c r="AU194" s="287" t="s">
        <v>89</v>
      </c>
      <c r="AV194" s="14" t="s">
        <v>89</v>
      </c>
      <c r="AW194" s="14" t="s">
        <v>34</v>
      </c>
      <c r="AX194" s="14" t="s">
        <v>87</v>
      </c>
      <c r="AY194" s="287" t="s">
        <v>211</v>
      </c>
    </row>
    <row r="195" spans="1:65" s="2" customFormat="1" ht="16.5" customHeight="1">
      <c r="A195" s="41"/>
      <c r="B195" s="42"/>
      <c r="C195" s="317" t="s">
        <v>500</v>
      </c>
      <c r="D195" s="317" t="s">
        <v>589</v>
      </c>
      <c r="E195" s="318" t="s">
        <v>2038</v>
      </c>
      <c r="F195" s="319" t="s">
        <v>2039</v>
      </c>
      <c r="G195" s="320" t="s">
        <v>702</v>
      </c>
      <c r="H195" s="321">
        <v>1</v>
      </c>
      <c r="I195" s="322"/>
      <c r="J195" s="323">
        <f>ROUND(I195*H195,2)</f>
        <v>0</v>
      </c>
      <c r="K195" s="324"/>
      <c r="L195" s="325"/>
      <c r="M195" s="326" t="s">
        <v>1</v>
      </c>
      <c r="N195" s="327" t="s">
        <v>46</v>
      </c>
      <c r="O195" s="94"/>
      <c r="P195" s="263">
        <f>O195*H195</f>
        <v>0</v>
      </c>
      <c r="Q195" s="263">
        <v>0.001</v>
      </c>
      <c r="R195" s="263">
        <f>Q195*H195</f>
        <v>0.001</v>
      </c>
      <c r="S195" s="263">
        <v>0</v>
      </c>
      <c r="T195" s="264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65" t="s">
        <v>634</v>
      </c>
      <c r="AT195" s="265" t="s">
        <v>589</v>
      </c>
      <c r="AU195" s="265" t="s">
        <v>89</v>
      </c>
      <c r="AY195" s="18" t="s">
        <v>211</v>
      </c>
      <c r="BE195" s="155">
        <f>IF(N195="základní",J195,0)</f>
        <v>0</v>
      </c>
      <c r="BF195" s="155">
        <f>IF(N195="snížená",J195,0)</f>
        <v>0</v>
      </c>
      <c r="BG195" s="155">
        <f>IF(N195="zákl. přenesená",J195,0)</f>
        <v>0</v>
      </c>
      <c r="BH195" s="155">
        <f>IF(N195="sníž. přenesená",J195,0)</f>
        <v>0</v>
      </c>
      <c r="BI195" s="155">
        <f>IF(N195="nulová",J195,0)</f>
        <v>0</v>
      </c>
      <c r="BJ195" s="18" t="s">
        <v>87</v>
      </c>
      <c r="BK195" s="155">
        <f>ROUND(I195*H195,2)</f>
        <v>0</v>
      </c>
      <c r="BL195" s="18" t="s">
        <v>528</v>
      </c>
      <c r="BM195" s="265" t="s">
        <v>2040</v>
      </c>
    </row>
    <row r="196" spans="1:65" s="2" customFormat="1" ht="24.15" customHeight="1">
      <c r="A196" s="41"/>
      <c r="B196" s="42"/>
      <c r="C196" s="253" t="s">
        <v>504</v>
      </c>
      <c r="D196" s="253" t="s">
        <v>214</v>
      </c>
      <c r="E196" s="254" t="s">
        <v>2041</v>
      </c>
      <c r="F196" s="255" t="s">
        <v>2042</v>
      </c>
      <c r="G196" s="256" t="s">
        <v>702</v>
      </c>
      <c r="H196" s="257">
        <v>1</v>
      </c>
      <c r="I196" s="258"/>
      <c r="J196" s="259">
        <f>ROUND(I196*H196,2)</f>
        <v>0</v>
      </c>
      <c r="K196" s="260"/>
      <c r="L196" s="44"/>
      <c r="M196" s="261" t="s">
        <v>1</v>
      </c>
      <c r="N196" s="262" t="s">
        <v>46</v>
      </c>
      <c r="O196" s="94"/>
      <c r="P196" s="263">
        <f>O196*H196</f>
        <v>0</v>
      </c>
      <c r="Q196" s="263">
        <v>0.0001</v>
      </c>
      <c r="R196" s="263">
        <f>Q196*H196</f>
        <v>0.0001</v>
      </c>
      <c r="S196" s="263">
        <v>0</v>
      </c>
      <c r="T196" s="264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5" t="s">
        <v>528</v>
      </c>
      <c r="AT196" s="265" t="s">
        <v>214</v>
      </c>
      <c r="AU196" s="265" t="s">
        <v>89</v>
      </c>
      <c r="AY196" s="18" t="s">
        <v>211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8" t="s">
        <v>87</v>
      </c>
      <c r="BK196" s="155">
        <f>ROUND(I196*H196,2)</f>
        <v>0</v>
      </c>
      <c r="BL196" s="18" t="s">
        <v>528</v>
      </c>
      <c r="BM196" s="265" t="s">
        <v>2043</v>
      </c>
    </row>
    <row r="197" spans="1:51" s="13" customFormat="1" ht="12">
      <c r="A197" s="13"/>
      <c r="B197" s="266"/>
      <c r="C197" s="267"/>
      <c r="D197" s="268" t="s">
        <v>236</v>
      </c>
      <c r="E197" s="269" t="s">
        <v>1</v>
      </c>
      <c r="F197" s="270" t="s">
        <v>2044</v>
      </c>
      <c r="G197" s="267"/>
      <c r="H197" s="269" t="s">
        <v>1</v>
      </c>
      <c r="I197" s="271"/>
      <c r="J197" s="267"/>
      <c r="K197" s="267"/>
      <c r="L197" s="272"/>
      <c r="M197" s="273"/>
      <c r="N197" s="274"/>
      <c r="O197" s="274"/>
      <c r="P197" s="274"/>
      <c r="Q197" s="274"/>
      <c r="R197" s="274"/>
      <c r="S197" s="274"/>
      <c r="T197" s="27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76" t="s">
        <v>236</v>
      </c>
      <c r="AU197" s="276" t="s">
        <v>89</v>
      </c>
      <c r="AV197" s="13" t="s">
        <v>87</v>
      </c>
      <c r="AW197" s="13" t="s">
        <v>34</v>
      </c>
      <c r="AX197" s="13" t="s">
        <v>81</v>
      </c>
      <c r="AY197" s="276" t="s">
        <v>211</v>
      </c>
    </row>
    <row r="198" spans="1:51" s="14" customFormat="1" ht="12">
      <c r="A198" s="14"/>
      <c r="B198" s="277"/>
      <c r="C198" s="278"/>
      <c r="D198" s="268" t="s">
        <v>236</v>
      </c>
      <c r="E198" s="279" t="s">
        <v>1</v>
      </c>
      <c r="F198" s="280" t="s">
        <v>87</v>
      </c>
      <c r="G198" s="278"/>
      <c r="H198" s="281">
        <v>1</v>
      </c>
      <c r="I198" s="282"/>
      <c r="J198" s="278"/>
      <c r="K198" s="278"/>
      <c r="L198" s="283"/>
      <c r="M198" s="284"/>
      <c r="N198" s="285"/>
      <c r="O198" s="285"/>
      <c r="P198" s="285"/>
      <c r="Q198" s="285"/>
      <c r="R198" s="285"/>
      <c r="S198" s="285"/>
      <c r="T198" s="286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87" t="s">
        <v>236</v>
      </c>
      <c r="AU198" s="287" t="s">
        <v>89</v>
      </c>
      <c r="AV198" s="14" t="s">
        <v>89</v>
      </c>
      <c r="AW198" s="14" t="s">
        <v>34</v>
      </c>
      <c r="AX198" s="14" t="s">
        <v>87</v>
      </c>
      <c r="AY198" s="287" t="s">
        <v>211</v>
      </c>
    </row>
    <row r="199" spans="1:65" s="2" customFormat="1" ht="16.5" customHeight="1">
      <c r="A199" s="41"/>
      <c r="B199" s="42"/>
      <c r="C199" s="317" t="s">
        <v>8</v>
      </c>
      <c r="D199" s="317" t="s">
        <v>589</v>
      </c>
      <c r="E199" s="318" t="s">
        <v>1301</v>
      </c>
      <c r="F199" s="319" t="s">
        <v>2045</v>
      </c>
      <c r="G199" s="320" t="s">
        <v>702</v>
      </c>
      <c r="H199" s="321">
        <v>1</v>
      </c>
      <c r="I199" s="322"/>
      <c r="J199" s="323">
        <f>ROUND(I199*H199,2)</f>
        <v>0</v>
      </c>
      <c r="K199" s="324"/>
      <c r="L199" s="325"/>
      <c r="M199" s="326" t="s">
        <v>1</v>
      </c>
      <c r="N199" s="327" t="s">
        <v>46</v>
      </c>
      <c r="O199" s="94"/>
      <c r="P199" s="263">
        <f>O199*H199</f>
        <v>0</v>
      </c>
      <c r="Q199" s="263">
        <v>0.001</v>
      </c>
      <c r="R199" s="263">
        <f>Q199*H199</f>
        <v>0.001</v>
      </c>
      <c r="S199" s="263">
        <v>0</v>
      </c>
      <c r="T199" s="264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65" t="s">
        <v>634</v>
      </c>
      <c r="AT199" s="265" t="s">
        <v>589</v>
      </c>
      <c r="AU199" s="265" t="s">
        <v>89</v>
      </c>
      <c r="AY199" s="18" t="s">
        <v>211</v>
      </c>
      <c r="BE199" s="155">
        <f>IF(N199="základní",J199,0)</f>
        <v>0</v>
      </c>
      <c r="BF199" s="155">
        <f>IF(N199="snížená",J199,0)</f>
        <v>0</v>
      </c>
      <c r="BG199" s="155">
        <f>IF(N199="zákl. přenesená",J199,0)</f>
        <v>0</v>
      </c>
      <c r="BH199" s="155">
        <f>IF(N199="sníž. přenesená",J199,0)</f>
        <v>0</v>
      </c>
      <c r="BI199" s="155">
        <f>IF(N199="nulová",J199,0)</f>
        <v>0</v>
      </c>
      <c r="BJ199" s="18" t="s">
        <v>87</v>
      </c>
      <c r="BK199" s="155">
        <f>ROUND(I199*H199,2)</f>
        <v>0</v>
      </c>
      <c r="BL199" s="18" t="s">
        <v>528</v>
      </c>
      <c r="BM199" s="265" t="s">
        <v>2046</v>
      </c>
    </row>
    <row r="200" spans="1:65" s="2" customFormat="1" ht="24.15" customHeight="1">
      <c r="A200" s="41"/>
      <c r="B200" s="42"/>
      <c r="C200" s="253" t="s">
        <v>528</v>
      </c>
      <c r="D200" s="253" t="s">
        <v>214</v>
      </c>
      <c r="E200" s="254" t="s">
        <v>2047</v>
      </c>
      <c r="F200" s="255" t="s">
        <v>2048</v>
      </c>
      <c r="G200" s="256" t="s">
        <v>1220</v>
      </c>
      <c r="H200" s="257">
        <v>5</v>
      </c>
      <c r="I200" s="258"/>
      <c r="J200" s="259">
        <f>ROUND(I200*H200,2)</f>
        <v>0</v>
      </c>
      <c r="K200" s="260"/>
      <c r="L200" s="44"/>
      <c r="M200" s="261" t="s">
        <v>1</v>
      </c>
      <c r="N200" s="262" t="s">
        <v>46</v>
      </c>
      <c r="O200" s="94"/>
      <c r="P200" s="263">
        <f>O200*H200</f>
        <v>0</v>
      </c>
      <c r="Q200" s="263">
        <v>0</v>
      </c>
      <c r="R200" s="263">
        <f>Q200*H200</f>
        <v>0</v>
      </c>
      <c r="S200" s="263">
        <v>0</v>
      </c>
      <c r="T200" s="264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5" t="s">
        <v>528</v>
      </c>
      <c r="AT200" s="265" t="s">
        <v>214</v>
      </c>
      <c r="AU200" s="265" t="s">
        <v>89</v>
      </c>
      <c r="AY200" s="18" t="s">
        <v>211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8" t="s">
        <v>87</v>
      </c>
      <c r="BK200" s="155">
        <f>ROUND(I200*H200,2)</f>
        <v>0</v>
      </c>
      <c r="BL200" s="18" t="s">
        <v>528</v>
      </c>
      <c r="BM200" s="265" t="s">
        <v>2049</v>
      </c>
    </row>
    <row r="201" spans="1:51" s="13" customFormat="1" ht="12">
      <c r="A201" s="13"/>
      <c r="B201" s="266"/>
      <c r="C201" s="267"/>
      <c r="D201" s="268" t="s">
        <v>236</v>
      </c>
      <c r="E201" s="269" t="s">
        <v>1</v>
      </c>
      <c r="F201" s="270" t="s">
        <v>2050</v>
      </c>
      <c r="G201" s="267"/>
      <c r="H201" s="269" t="s">
        <v>1</v>
      </c>
      <c r="I201" s="271"/>
      <c r="J201" s="267"/>
      <c r="K201" s="267"/>
      <c r="L201" s="272"/>
      <c r="M201" s="273"/>
      <c r="N201" s="274"/>
      <c r="O201" s="274"/>
      <c r="P201" s="274"/>
      <c r="Q201" s="274"/>
      <c r="R201" s="274"/>
      <c r="S201" s="274"/>
      <c r="T201" s="27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76" t="s">
        <v>236</v>
      </c>
      <c r="AU201" s="276" t="s">
        <v>89</v>
      </c>
      <c r="AV201" s="13" t="s">
        <v>87</v>
      </c>
      <c r="AW201" s="13" t="s">
        <v>34</v>
      </c>
      <c r="AX201" s="13" t="s">
        <v>81</v>
      </c>
      <c r="AY201" s="276" t="s">
        <v>211</v>
      </c>
    </row>
    <row r="202" spans="1:51" s="14" customFormat="1" ht="12">
      <c r="A202" s="14"/>
      <c r="B202" s="277"/>
      <c r="C202" s="278"/>
      <c r="D202" s="268" t="s">
        <v>236</v>
      </c>
      <c r="E202" s="279" t="s">
        <v>1</v>
      </c>
      <c r="F202" s="280" t="s">
        <v>105</v>
      </c>
      <c r="G202" s="278"/>
      <c r="H202" s="281">
        <v>5</v>
      </c>
      <c r="I202" s="282"/>
      <c r="J202" s="278"/>
      <c r="K202" s="278"/>
      <c r="L202" s="283"/>
      <c r="M202" s="284"/>
      <c r="N202" s="285"/>
      <c r="O202" s="285"/>
      <c r="P202" s="285"/>
      <c r="Q202" s="285"/>
      <c r="R202" s="285"/>
      <c r="S202" s="285"/>
      <c r="T202" s="28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87" t="s">
        <v>236</v>
      </c>
      <c r="AU202" s="287" t="s">
        <v>89</v>
      </c>
      <c r="AV202" s="14" t="s">
        <v>89</v>
      </c>
      <c r="AW202" s="14" t="s">
        <v>34</v>
      </c>
      <c r="AX202" s="14" t="s">
        <v>87</v>
      </c>
      <c r="AY202" s="287" t="s">
        <v>211</v>
      </c>
    </row>
    <row r="203" spans="1:65" s="2" customFormat="1" ht="24.15" customHeight="1">
      <c r="A203" s="41"/>
      <c r="B203" s="42"/>
      <c r="C203" s="253" t="s">
        <v>533</v>
      </c>
      <c r="D203" s="253" t="s">
        <v>214</v>
      </c>
      <c r="E203" s="254" t="s">
        <v>2051</v>
      </c>
      <c r="F203" s="255" t="s">
        <v>2052</v>
      </c>
      <c r="G203" s="256" t="s">
        <v>269</v>
      </c>
      <c r="H203" s="257">
        <v>320</v>
      </c>
      <c r="I203" s="258"/>
      <c r="J203" s="259">
        <f>ROUND(I203*H203,2)</f>
        <v>0</v>
      </c>
      <c r="K203" s="260"/>
      <c r="L203" s="44"/>
      <c r="M203" s="261" t="s">
        <v>1</v>
      </c>
      <c r="N203" s="262" t="s">
        <v>46</v>
      </c>
      <c r="O203" s="94"/>
      <c r="P203" s="263">
        <f>O203*H203</f>
        <v>0</v>
      </c>
      <c r="Q203" s="263">
        <v>0.002</v>
      </c>
      <c r="R203" s="263">
        <f>Q203*H203</f>
        <v>0.64</v>
      </c>
      <c r="S203" s="263">
        <v>0</v>
      </c>
      <c r="T203" s="264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65" t="s">
        <v>528</v>
      </c>
      <c r="AT203" s="265" t="s">
        <v>214</v>
      </c>
      <c r="AU203" s="265" t="s">
        <v>89</v>
      </c>
      <c r="AY203" s="18" t="s">
        <v>211</v>
      </c>
      <c r="BE203" s="155">
        <f>IF(N203="základní",J203,0)</f>
        <v>0</v>
      </c>
      <c r="BF203" s="155">
        <f>IF(N203="snížená",J203,0)</f>
        <v>0</v>
      </c>
      <c r="BG203" s="155">
        <f>IF(N203="zákl. přenesená",J203,0)</f>
        <v>0</v>
      </c>
      <c r="BH203" s="155">
        <f>IF(N203="sníž. přenesená",J203,0)</f>
        <v>0</v>
      </c>
      <c r="BI203" s="155">
        <f>IF(N203="nulová",J203,0)</f>
        <v>0</v>
      </c>
      <c r="BJ203" s="18" t="s">
        <v>87</v>
      </c>
      <c r="BK203" s="155">
        <f>ROUND(I203*H203,2)</f>
        <v>0</v>
      </c>
      <c r="BL203" s="18" t="s">
        <v>528</v>
      </c>
      <c r="BM203" s="265" t="s">
        <v>2053</v>
      </c>
    </row>
    <row r="204" spans="1:51" s="13" customFormat="1" ht="12">
      <c r="A204" s="13"/>
      <c r="B204" s="266"/>
      <c r="C204" s="267"/>
      <c r="D204" s="268" t="s">
        <v>236</v>
      </c>
      <c r="E204" s="269" t="s">
        <v>1</v>
      </c>
      <c r="F204" s="270" t="s">
        <v>2054</v>
      </c>
      <c r="G204" s="267"/>
      <c r="H204" s="269" t="s">
        <v>1</v>
      </c>
      <c r="I204" s="271"/>
      <c r="J204" s="267"/>
      <c r="K204" s="267"/>
      <c r="L204" s="272"/>
      <c r="M204" s="273"/>
      <c r="N204" s="274"/>
      <c r="O204" s="274"/>
      <c r="P204" s="274"/>
      <c r="Q204" s="274"/>
      <c r="R204" s="274"/>
      <c r="S204" s="274"/>
      <c r="T204" s="27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76" t="s">
        <v>236</v>
      </c>
      <c r="AU204" s="276" t="s">
        <v>89</v>
      </c>
      <c r="AV204" s="13" t="s">
        <v>87</v>
      </c>
      <c r="AW204" s="13" t="s">
        <v>34</v>
      </c>
      <c r="AX204" s="13" t="s">
        <v>81</v>
      </c>
      <c r="AY204" s="276" t="s">
        <v>211</v>
      </c>
    </row>
    <row r="205" spans="1:51" s="13" customFormat="1" ht="12">
      <c r="A205" s="13"/>
      <c r="B205" s="266"/>
      <c r="C205" s="267"/>
      <c r="D205" s="268" t="s">
        <v>236</v>
      </c>
      <c r="E205" s="269" t="s">
        <v>1</v>
      </c>
      <c r="F205" s="270" t="s">
        <v>2055</v>
      </c>
      <c r="G205" s="267"/>
      <c r="H205" s="269" t="s">
        <v>1</v>
      </c>
      <c r="I205" s="271"/>
      <c r="J205" s="267"/>
      <c r="K205" s="267"/>
      <c r="L205" s="272"/>
      <c r="M205" s="273"/>
      <c r="N205" s="274"/>
      <c r="O205" s="274"/>
      <c r="P205" s="274"/>
      <c r="Q205" s="274"/>
      <c r="R205" s="274"/>
      <c r="S205" s="274"/>
      <c r="T205" s="27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76" t="s">
        <v>236</v>
      </c>
      <c r="AU205" s="276" t="s">
        <v>89</v>
      </c>
      <c r="AV205" s="13" t="s">
        <v>87</v>
      </c>
      <c r="AW205" s="13" t="s">
        <v>34</v>
      </c>
      <c r="AX205" s="13" t="s">
        <v>81</v>
      </c>
      <c r="AY205" s="276" t="s">
        <v>211</v>
      </c>
    </row>
    <row r="206" spans="1:51" s="13" customFormat="1" ht="12">
      <c r="A206" s="13"/>
      <c r="B206" s="266"/>
      <c r="C206" s="267"/>
      <c r="D206" s="268" t="s">
        <v>236</v>
      </c>
      <c r="E206" s="269" t="s">
        <v>1</v>
      </c>
      <c r="F206" s="270" t="s">
        <v>2056</v>
      </c>
      <c r="G206" s="267"/>
      <c r="H206" s="269" t="s">
        <v>1</v>
      </c>
      <c r="I206" s="271"/>
      <c r="J206" s="267"/>
      <c r="K206" s="267"/>
      <c r="L206" s="272"/>
      <c r="M206" s="273"/>
      <c r="N206" s="274"/>
      <c r="O206" s="274"/>
      <c r="P206" s="274"/>
      <c r="Q206" s="274"/>
      <c r="R206" s="274"/>
      <c r="S206" s="274"/>
      <c r="T206" s="27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76" t="s">
        <v>236</v>
      </c>
      <c r="AU206" s="276" t="s">
        <v>89</v>
      </c>
      <c r="AV206" s="13" t="s">
        <v>87</v>
      </c>
      <c r="AW206" s="13" t="s">
        <v>34</v>
      </c>
      <c r="AX206" s="13" t="s">
        <v>81</v>
      </c>
      <c r="AY206" s="276" t="s">
        <v>211</v>
      </c>
    </row>
    <row r="207" spans="1:51" s="13" customFormat="1" ht="12">
      <c r="A207" s="13"/>
      <c r="B207" s="266"/>
      <c r="C207" s="267"/>
      <c r="D207" s="268" t="s">
        <v>236</v>
      </c>
      <c r="E207" s="269" t="s">
        <v>1</v>
      </c>
      <c r="F207" s="270" t="s">
        <v>2057</v>
      </c>
      <c r="G207" s="267"/>
      <c r="H207" s="269" t="s">
        <v>1</v>
      </c>
      <c r="I207" s="271"/>
      <c r="J207" s="267"/>
      <c r="K207" s="267"/>
      <c r="L207" s="272"/>
      <c r="M207" s="273"/>
      <c r="N207" s="274"/>
      <c r="O207" s="274"/>
      <c r="P207" s="274"/>
      <c r="Q207" s="274"/>
      <c r="R207" s="274"/>
      <c r="S207" s="274"/>
      <c r="T207" s="27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76" t="s">
        <v>236</v>
      </c>
      <c r="AU207" s="276" t="s">
        <v>89</v>
      </c>
      <c r="AV207" s="13" t="s">
        <v>87</v>
      </c>
      <c r="AW207" s="13" t="s">
        <v>34</v>
      </c>
      <c r="AX207" s="13" t="s">
        <v>81</v>
      </c>
      <c r="AY207" s="276" t="s">
        <v>211</v>
      </c>
    </row>
    <row r="208" spans="1:51" s="14" customFormat="1" ht="12">
      <c r="A208" s="14"/>
      <c r="B208" s="277"/>
      <c r="C208" s="278"/>
      <c r="D208" s="268" t="s">
        <v>236</v>
      </c>
      <c r="E208" s="279" t="s">
        <v>1</v>
      </c>
      <c r="F208" s="280" t="s">
        <v>2058</v>
      </c>
      <c r="G208" s="278"/>
      <c r="H208" s="281">
        <v>320</v>
      </c>
      <c r="I208" s="282"/>
      <c r="J208" s="278"/>
      <c r="K208" s="278"/>
      <c r="L208" s="283"/>
      <c r="M208" s="284"/>
      <c r="N208" s="285"/>
      <c r="O208" s="285"/>
      <c r="P208" s="285"/>
      <c r="Q208" s="285"/>
      <c r="R208" s="285"/>
      <c r="S208" s="285"/>
      <c r="T208" s="28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87" t="s">
        <v>236</v>
      </c>
      <c r="AU208" s="287" t="s">
        <v>89</v>
      </c>
      <c r="AV208" s="14" t="s">
        <v>89</v>
      </c>
      <c r="AW208" s="14" t="s">
        <v>34</v>
      </c>
      <c r="AX208" s="14" t="s">
        <v>87</v>
      </c>
      <c r="AY208" s="287" t="s">
        <v>211</v>
      </c>
    </row>
    <row r="209" spans="1:65" s="2" customFormat="1" ht="24.15" customHeight="1">
      <c r="A209" s="41"/>
      <c r="B209" s="42"/>
      <c r="C209" s="253" t="s">
        <v>537</v>
      </c>
      <c r="D209" s="253" t="s">
        <v>214</v>
      </c>
      <c r="E209" s="254" t="s">
        <v>2059</v>
      </c>
      <c r="F209" s="255" t="s">
        <v>2060</v>
      </c>
      <c r="G209" s="256" t="s">
        <v>269</v>
      </c>
      <c r="H209" s="257">
        <v>125</v>
      </c>
      <c r="I209" s="258"/>
      <c r="J209" s="259">
        <f>ROUND(I209*H209,2)</f>
        <v>0</v>
      </c>
      <c r="K209" s="260"/>
      <c r="L209" s="44"/>
      <c r="M209" s="261" t="s">
        <v>1</v>
      </c>
      <c r="N209" s="262" t="s">
        <v>46</v>
      </c>
      <c r="O209" s="94"/>
      <c r="P209" s="263">
        <f>O209*H209</f>
        <v>0</v>
      </c>
      <c r="Q209" s="263">
        <v>0.002</v>
      </c>
      <c r="R209" s="263">
        <f>Q209*H209</f>
        <v>0.25</v>
      </c>
      <c r="S209" s="263">
        <v>0</v>
      </c>
      <c r="T209" s="264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65" t="s">
        <v>528</v>
      </c>
      <c r="AT209" s="265" t="s">
        <v>214</v>
      </c>
      <c r="AU209" s="265" t="s">
        <v>89</v>
      </c>
      <c r="AY209" s="18" t="s">
        <v>211</v>
      </c>
      <c r="BE209" s="155">
        <f>IF(N209="základní",J209,0)</f>
        <v>0</v>
      </c>
      <c r="BF209" s="155">
        <f>IF(N209="snížená",J209,0)</f>
        <v>0</v>
      </c>
      <c r="BG209" s="155">
        <f>IF(N209="zákl. přenesená",J209,0)</f>
        <v>0</v>
      </c>
      <c r="BH209" s="155">
        <f>IF(N209="sníž. přenesená",J209,0)</f>
        <v>0</v>
      </c>
      <c r="BI209" s="155">
        <f>IF(N209="nulová",J209,0)</f>
        <v>0</v>
      </c>
      <c r="BJ209" s="18" t="s">
        <v>87</v>
      </c>
      <c r="BK209" s="155">
        <f>ROUND(I209*H209,2)</f>
        <v>0</v>
      </c>
      <c r="BL209" s="18" t="s">
        <v>528</v>
      </c>
      <c r="BM209" s="265" t="s">
        <v>2061</v>
      </c>
    </row>
    <row r="210" spans="1:51" s="13" customFormat="1" ht="12">
      <c r="A210" s="13"/>
      <c r="B210" s="266"/>
      <c r="C210" s="267"/>
      <c r="D210" s="268" t="s">
        <v>236</v>
      </c>
      <c r="E210" s="269" t="s">
        <v>1</v>
      </c>
      <c r="F210" s="270" t="s">
        <v>2062</v>
      </c>
      <c r="G210" s="267"/>
      <c r="H210" s="269" t="s">
        <v>1</v>
      </c>
      <c r="I210" s="271"/>
      <c r="J210" s="267"/>
      <c r="K210" s="267"/>
      <c r="L210" s="272"/>
      <c r="M210" s="273"/>
      <c r="N210" s="274"/>
      <c r="O210" s="274"/>
      <c r="P210" s="274"/>
      <c r="Q210" s="274"/>
      <c r="R210" s="274"/>
      <c r="S210" s="274"/>
      <c r="T210" s="27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76" t="s">
        <v>236</v>
      </c>
      <c r="AU210" s="276" t="s">
        <v>89</v>
      </c>
      <c r="AV210" s="13" t="s">
        <v>87</v>
      </c>
      <c r="AW210" s="13" t="s">
        <v>34</v>
      </c>
      <c r="AX210" s="13" t="s">
        <v>81</v>
      </c>
      <c r="AY210" s="276" t="s">
        <v>211</v>
      </c>
    </row>
    <row r="211" spans="1:51" s="13" customFormat="1" ht="12">
      <c r="A211" s="13"/>
      <c r="B211" s="266"/>
      <c r="C211" s="267"/>
      <c r="D211" s="268" t="s">
        <v>236</v>
      </c>
      <c r="E211" s="269" t="s">
        <v>1</v>
      </c>
      <c r="F211" s="270" t="s">
        <v>2063</v>
      </c>
      <c r="G211" s="267"/>
      <c r="H211" s="269" t="s">
        <v>1</v>
      </c>
      <c r="I211" s="271"/>
      <c r="J211" s="267"/>
      <c r="K211" s="267"/>
      <c r="L211" s="272"/>
      <c r="M211" s="273"/>
      <c r="N211" s="274"/>
      <c r="O211" s="274"/>
      <c r="P211" s="274"/>
      <c r="Q211" s="274"/>
      <c r="R211" s="274"/>
      <c r="S211" s="274"/>
      <c r="T211" s="27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76" t="s">
        <v>236</v>
      </c>
      <c r="AU211" s="276" t="s">
        <v>89</v>
      </c>
      <c r="AV211" s="13" t="s">
        <v>87</v>
      </c>
      <c r="AW211" s="13" t="s">
        <v>34</v>
      </c>
      <c r="AX211" s="13" t="s">
        <v>81</v>
      </c>
      <c r="AY211" s="276" t="s">
        <v>211</v>
      </c>
    </row>
    <row r="212" spans="1:51" s="13" customFormat="1" ht="12">
      <c r="A212" s="13"/>
      <c r="B212" s="266"/>
      <c r="C212" s="267"/>
      <c r="D212" s="268" t="s">
        <v>236</v>
      </c>
      <c r="E212" s="269" t="s">
        <v>1</v>
      </c>
      <c r="F212" s="270" t="s">
        <v>2064</v>
      </c>
      <c r="G212" s="267"/>
      <c r="H212" s="269" t="s">
        <v>1</v>
      </c>
      <c r="I212" s="271"/>
      <c r="J212" s="267"/>
      <c r="K212" s="267"/>
      <c r="L212" s="272"/>
      <c r="M212" s="273"/>
      <c r="N212" s="274"/>
      <c r="O212" s="274"/>
      <c r="P212" s="274"/>
      <c r="Q212" s="274"/>
      <c r="R212" s="274"/>
      <c r="S212" s="274"/>
      <c r="T212" s="27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76" t="s">
        <v>236</v>
      </c>
      <c r="AU212" s="276" t="s">
        <v>89</v>
      </c>
      <c r="AV212" s="13" t="s">
        <v>87</v>
      </c>
      <c r="AW212" s="13" t="s">
        <v>34</v>
      </c>
      <c r="AX212" s="13" t="s">
        <v>81</v>
      </c>
      <c r="AY212" s="276" t="s">
        <v>211</v>
      </c>
    </row>
    <row r="213" spans="1:51" s="13" customFormat="1" ht="12">
      <c r="A213" s="13"/>
      <c r="B213" s="266"/>
      <c r="C213" s="267"/>
      <c r="D213" s="268" t="s">
        <v>236</v>
      </c>
      <c r="E213" s="269" t="s">
        <v>1</v>
      </c>
      <c r="F213" s="270" t="s">
        <v>2065</v>
      </c>
      <c r="G213" s="267"/>
      <c r="H213" s="269" t="s">
        <v>1</v>
      </c>
      <c r="I213" s="271"/>
      <c r="J213" s="267"/>
      <c r="K213" s="267"/>
      <c r="L213" s="272"/>
      <c r="M213" s="273"/>
      <c r="N213" s="274"/>
      <c r="O213" s="274"/>
      <c r="P213" s="274"/>
      <c r="Q213" s="274"/>
      <c r="R213" s="274"/>
      <c r="S213" s="274"/>
      <c r="T213" s="27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76" t="s">
        <v>236</v>
      </c>
      <c r="AU213" s="276" t="s">
        <v>89</v>
      </c>
      <c r="AV213" s="13" t="s">
        <v>87</v>
      </c>
      <c r="AW213" s="13" t="s">
        <v>34</v>
      </c>
      <c r="AX213" s="13" t="s">
        <v>81</v>
      </c>
      <c r="AY213" s="276" t="s">
        <v>211</v>
      </c>
    </row>
    <row r="214" spans="1:51" s="14" customFormat="1" ht="12">
      <c r="A214" s="14"/>
      <c r="B214" s="277"/>
      <c r="C214" s="278"/>
      <c r="D214" s="268" t="s">
        <v>236</v>
      </c>
      <c r="E214" s="279" t="s">
        <v>1</v>
      </c>
      <c r="F214" s="280" t="s">
        <v>1183</v>
      </c>
      <c r="G214" s="278"/>
      <c r="H214" s="281">
        <v>125</v>
      </c>
      <c r="I214" s="282"/>
      <c r="J214" s="278"/>
      <c r="K214" s="278"/>
      <c r="L214" s="283"/>
      <c r="M214" s="284"/>
      <c r="N214" s="285"/>
      <c r="O214" s="285"/>
      <c r="P214" s="285"/>
      <c r="Q214" s="285"/>
      <c r="R214" s="285"/>
      <c r="S214" s="285"/>
      <c r="T214" s="286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87" t="s">
        <v>236</v>
      </c>
      <c r="AU214" s="287" t="s">
        <v>89</v>
      </c>
      <c r="AV214" s="14" t="s">
        <v>89</v>
      </c>
      <c r="AW214" s="14" t="s">
        <v>34</v>
      </c>
      <c r="AX214" s="14" t="s">
        <v>87</v>
      </c>
      <c r="AY214" s="287" t="s">
        <v>211</v>
      </c>
    </row>
    <row r="215" spans="1:65" s="2" customFormat="1" ht="24.15" customHeight="1">
      <c r="A215" s="41"/>
      <c r="B215" s="42"/>
      <c r="C215" s="253" t="s">
        <v>547</v>
      </c>
      <c r="D215" s="253" t="s">
        <v>214</v>
      </c>
      <c r="E215" s="254" t="s">
        <v>2066</v>
      </c>
      <c r="F215" s="255" t="s">
        <v>2067</v>
      </c>
      <c r="G215" s="256" t="s">
        <v>269</v>
      </c>
      <c r="H215" s="257">
        <v>8.5</v>
      </c>
      <c r="I215" s="258"/>
      <c r="J215" s="259">
        <f>ROUND(I215*H215,2)</f>
        <v>0</v>
      </c>
      <c r="K215" s="260"/>
      <c r="L215" s="44"/>
      <c r="M215" s="261" t="s">
        <v>1</v>
      </c>
      <c r="N215" s="262" t="s">
        <v>46</v>
      </c>
      <c r="O215" s="94"/>
      <c r="P215" s="263">
        <f>O215*H215</f>
        <v>0</v>
      </c>
      <c r="Q215" s="263">
        <v>0.00268</v>
      </c>
      <c r="R215" s="263">
        <f>Q215*H215</f>
        <v>0.02278</v>
      </c>
      <c r="S215" s="263">
        <v>0</v>
      </c>
      <c r="T215" s="264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65" t="s">
        <v>528</v>
      </c>
      <c r="AT215" s="265" t="s">
        <v>214</v>
      </c>
      <c r="AU215" s="265" t="s">
        <v>89</v>
      </c>
      <c r="AY215" s="18" t="s">
        <v>211</v>
      </c>
      <c r="BE215" s="155">
        <f>IF(N215="základní",J215,0)</f>
        <v>0</v>
      </c>
      <c r="BF215" s="155">
        <f>IF(N215="snížená",J215,0)</f>
        <v>0</v>
      </c>
      <c r="BG215" s="155">
        <f>IF(N215="zákl. přenesená",J215,0)</f>
        <v>0</v>
      </c>
      <c r="BH215" s="155">
        <f>IF(N215="sníž. přenesená",J215,0)</f>
        <v>0</v>
      </c>
      <c r="BI215" s="155">
        <f>IF(N215="nulová",J215,0)</f>
        <v>0</v>
      </c>
      <c r="BJ215" s="18" t="s">
        <v>87</v>
      </c>
      <c r="BK215" s="155">
        <f>ROUND(I215*H215,2)</f>
        <v>0</v>
      </c>
      <c r="BL215" s="18" t="s">
        <v>528</v>
      </c>
      <c r="BM215" s="265" t="s">
        <v>2068</v>
      </c>
    </row>
    <row r="216" spans="1:51" s="13" customFormat="1" ht="12">
      <c r="A216" s="13"/>
      <c r="B216" s="266"/>
      <c r="C216" s="267"/>
      <c r="D216" s="268" t="s">
        <v>236</v>
      </c>
      <c r="E216" s="269" t="s">
        <v>1</v>
      </c>
      <c r="F216" s="270" t="s">
        <v>2069</v>
      </c>
      <c r="G216" s="267"/>
      <c r="H216" s="269" t="s">
        <v>1</v>
      </c>
      <c r="I216" s="271"/>
      <c r="J216" s="267"/>
      <c r="K216" s="267"/>
      <c r="L216" s="272"/>
      <c r="M216" s="273"/>
      <c r="N216" s="274"/>
      <c r="O216" s="274"/>
      <c r="P216" s="274"/>
      <c r="Q216" s="274"/>
      <c r="R216" s="274"/>
      <c r="S216" s="274"/>
      <c r="T216" s="27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76" t="s">
        <v>236</v>
      </c>
      <c r="AU216" s="276" t="s">
        <v>89</v>
      </c>
      <c r="AV216" s="13" t="s">
        <v>87</v>
      </c>
      <c r="AW216" s="13" t="s">
        <v>34</v>
      </c>
      <c r="AX216" s="13" t="s">
        <v>81</v>
      </c>
      <c r="AY216" s="276" t="s">
        <v>211</v>
      </c>
    </row>
    <row r="217" spans="1:51" s="13" customFormat="1" ht="12">
      <c r="A217" s="13"/>
      <c r="B217" s="266"/>
      <c r="C217" s="267"/>
      <c r="D217" s="268" t="s">
        <v>236</v>
      </c>
      <c r="E217" s="269" t="s">
        <v>1</v>
      </c>
      <c r="F217" s="270" t="s">
        <v>2070</v>
      </c>
      <c r="G217" s="267"/>
      <c r="H217" s="269" t="s">
        <v>1</v>
      </c>
      <c r="I217" s="271"/>
      <c r="J217" s="267"/>
      <c r="K217" s="267"/>
      <c r="L217" s="272"/>
      <c r="M217" s="273"/>
      <c r="N217" s="274"/>
      <c r="O217" s="274"/>
      <c r="P217" s="274"/>
      <c r="Q217" s="274"/>
      <c r="R217" s="274"/>
      <c r="S217" s="274"/>
      <c r="T217" s="27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76" t="s">
        <v>236</v>
      </c>
      <c r="AU217" s="276" t="s">
        <v>89</v>
      </c>
      <c r="AV217" s="13" t="s">
        <v>87</v>
      </c>
      <c r="AW217" s="13" t="s">
        <v>34</v>
      </c>
      <c r="AX217" s="13" t="s">
        <v>81</v>
      </c>
      <c r="AY217" s="276" t="s">
        <v>211</v>
      </c>
    </row>
    <row r="218" spans="1:51" s="13" customFormat="1" ht="12">
      <c r="A218" s="13"/>
      <c r="B218" s="266"/>
      <c r="C218" s="267"/>
      <c r="D218" s="268" t="s">
        <v>236</v>
      </c>
      <c r="E218" s="269" t="s">
        <v>1</v>
      </c>
      <c r="F218" s="270" t="s">
        <v>2071</v>
      </c>
      <c r="G218" s="267"/>
      <c r="H218" s="269" t="s">
        <v>1</v>
      </c>
      <c r="I218" s="271"/>
      <c r="J218" s="267"/>
      <c r="K218" s="267"/>
      <c r="L218" s="272"/>
      <c r="M218" s="273"/>
      <c r="N218" s="274"/>
      <c r="O218" s="274"/>
      <c r="P218" s="274"/>
      <c r="Q218" s="274"/>
      <c r="R218" s="274"/>
      <c r="S218" s="274"/>
      <c r="T218" s="27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76" t="s">
        <v>236</v>
      </c>
      <c r="AU218" s="276" t="s">
        <v>89</v>
      </c>
      <c r="AV218" s="13" t="s">
        <v>87</v>
      </c>
      <c r="AW218" s="13" t="s">
        <v>34</v>
      </c>
      <c r="AX218" s="13" t="s">
        <v>81</v>
      </c>
      <c r="AY218" s="276" t="s">
        <v>211</v>
      </c>
    </row>
    <row r="219" spans="1:51" s="14" customFormat="1" ht="12">
      <c r="A219" s="14"/>
      <c r="B219" s="277"/>
      <c r="C219" s="278"/>
      <c r="D219" s="268" t="s">
        <v>236</v>
      </c>
      <c r="E219" s="279" t="s">
        <v>1</v>
      </c>
      <c r="F219" s="280" t="s">
        <v>100</v>
      </c>
      <c r="G219" s="278"/>
      <c r="H219" s="281">
        <v>4</v>
      </c>
      <c r="I219" s="282"/>
      <c r="J219" s="278"/>
      <c r="K219" s="278"/>
      <c r="L219" s="283"/>
      <c r="M219" s="284"/>
      <c r="N219" s="285"/>
      <c r="O219" s="285"/>
      <c r="P219" s="285"/>
      <c r="Q219" s="285"/>
      <c r="R219" s="285"/>
      <c r="S219" s="285"/>
      <c r="T219" s="286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87" t="s">
        <v>236</v>
      </c>
      <c r="AU219" s="287" t="s">
        <v>89</v>
      </c>
      <c r="AV219" s="14" t="s">
        <v>89</v>
      </c>
      <c r="AW219" s="14" t="s">
        <v>34</v>
      </c>
      <c r="AX219" s="14" t="s">
        <v>81</v>
      </c>
      <c r="AY219" s="287" t="s">
        <v>211</v>
      </c>
    </row>
    <row r="220" spans="1:51" s="13" customFormat="1" ht="12">
      <c r="A220" s="13"/>
      <c r="B220" s="266"/>
      <c r="C220" s="267"/>
      <c r="D220" s="268" t="s">
        <v>236</v>
      </c>
      <c r="E220" s="269" t="s">
        <v>1</v>
      </c>
      <c r="F220" s="270" t="s">
        <v>2072</v>
      </c>
      <c r="G220" s="267"/>
      <c r="H220" s="269" t="s">
        <v>1</v>
      </c>
      <c r="I220" s="271"/>
      <c r="J220" s="267"/>
      <c r="K220" s="267"/>
      <c r="L220" s="272"/>
      <c r="M220" s="273"/>
      <c r="N220" s="274"/>
      <c r="O220" s="274"/>
      <c r="P220" s="274"/>
      <c r="Q220" s="274"/>
      <c r="R220" s="274"/>
      <c r="S220" s="274"/>
      <c r="T220" s="27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76" t="s">
        <v>236</v>
      </c>
      <c r="AU220" s="276" t="s">
        <v>89</v>
      </c>
      <c r="AV220" s="13" t="s">
        <v>87</v>
      </c>
      <c r="AW220" s="13" t="s">
        <v>34</v>
      </c>
      <c r="AX220" s="13" t="s">
        <v>81</v>
      </c>
      <c r="AY220" s="276" t="s">
        <v>211</v>
      </c>
    </row>
    <row r="221" spans="1:51" s="13" customFormat="1" ht="12">
      <c r="A221" s="13"/>
      <c r="B221" s="266"/>
      <c r="C221" s="267"/>
      <c r="D221" s="268" t="s">
        <v>236</v>
      </c>
      <c r="E221" s="269" t="s">
        <v>1</v>
      </c>
      <c r="F221" s="270" t="s">
        <v>2073</v>
      </c>
      <c r="G221" s="267"/>
      <c r="H221" s="269" t="s">
        <v>1</v>
      </c>
      <c r="I221" s="271"/>
      <c r="J221" s="267"/>
      <c r="K221" s="267"/>
      <c r="L221" s="272"/>
      <c r="M221" s="273"/>
      <c r="N221" s="274"/>
      <c r="O221" s="274"/>
      <c r="P221" s="274"/>
      <c r="Q221" s="274"/>
      <c r="R221" s="274"/>
      <c r="S221" s="274"/>
      <c r="T221" s="27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76" t="s">
        <v>236</v>
      </c>
      <c r="AU221" s="276" t="s">
        <v>89</v>
      </c>
      <c r="AV221" s="13" t="s">
        <v>87</v>
      </c>
      <c r="AW221" s="13" t="s">
        <v>34</v>
      </c>
      <c r="AX221" s="13" t="s">
        <v>81</v>
      </c>
      <c r="AY221" s="276" t="s">
        <v>211</v>
      </c>
    </row>
    <row r="222" spans="1:51" s="14" customFormat="1" ht="12">
      <c r="A222" s="14"/>
      <c r="B222" s="277"/>
      <c r="C222" s="278"/>
      <c r="D222" s="268" t="s">
        <v>236</v>
      </c>
      <c r="E222" s="279" t="s">
        <v>1</v>
      </c>
      <c r="F222" s="280" t="s">
        <v>2074</v>
      </c>
      <c r="G222" s="278"/>
      <c r="H222" s="281">
        <v>1</v>
      </c>
      <c r="I222" s="282"/>
      <c r="J222" s="278"/>
      <c r="K222" s="278"/>
      <c r="L222" s="283"/>
      <c r="M222" s="284"/>
      <c r="N222" s="285"/>
      <c r="O222" s="285"/>
      <c r="P222" s="285"/>
      <c r="Q222" s="285"/>
      <c r="R222" s="285"/>
      <c r="S222" s="285"/>
      <c r="T222" s="28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87" t="s">
        <v>236</v>
      </c>
      <c r="AU222" s="287" t="s">
        <v>89</v>
      </c>
      <c r="AV222" s="14" t="s">
        <v>89</v>
      </c>
      <c r="AW222" s="14" t="s">
        <v>34</v>
      </c>
      <c r="AX222" s="14" t="s">
        <v>81</v>
      </c>
      <c r="AY222" s="287" t="s">
        <v>211</v>
      </c>
    </row>
    <row r="223" spans="1:51" s="13" customFormat="1" ht="12">
      <c r="A223" s="13"/>
      <c r="B223" s="266"/>
      <c r="C223" s="267"/>
      <c r="D223" s="268" t="s">
        <v>236</v>
      </c>
      <c r="E223" s="269" t="s">
        <v>1</v>
      </c>
      <c r="F223" s="270" t="s">
        <v>2075</v>
      </c>
      <c r="G223" s="267"/>
      <c r="H223" s="269" t="s">
        <v>1</v>
      </c>
      <c r="I223" s="271"/>
      <c r="J223" s="267"/>
      <c r="K223" s="267"/>
      <c r="L223" s="272"/>
      <c r="M223" s="273"/>
      <c r="N223" s="274"/>
      <c r="O223" s="274"/>
      <c r="P223" s="274"/>
      <c r="Q223" s="274"/>
      <c r="R223" s="274"/>
      <c r="S223" s="274"/>
      <c r="T223" s="27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76" t="s">
        <v>236</v>
      </c>
      <c r="AU223" s="276" t="s">
        <v>89</v>
      </c>
      <c r="AV223" s="13" t="s">
        <v>87</v>
      </c>
      <c r="AW223" s="13" t="s">
        <v>34</v>
      </c>
      <c r="AX223" s="13" t="s">
        <v>81</v>
      </c>
      <c r="AY223" s="276" t="s">
        <v>211</v>
      </c>
    </row>
    <row r="224" spans="1:51" s="13" customFormat="1" ht="12">
      <c r="A224" s="13"/>
      <c r="B224" s="266"/>
      <c r="C224" s="267"/>
      <c r="D224" s="268" t="s">
        <v>236</v>
      </c>
      <c r="E224" s="269" t="s">
        <v>1</v>
      </c>
      <c r="F224" s="270" t="s">
        <v>2070</v>
      </c>
      <c r="G224" s="267"/>
      <c r="H224" s="269" t="s">
        <v>1</v>
      </c>
      <c r="I224" s="271"/>
      <c r="J224" s="267"/>
      <c r="K224" s="267"/>
      <c r="L224" s="272"/>
      <c r="M224" s="273"/>
      <c r="N224" s="274"/>
      <c r="O224" s="274"/>
      <c r="P224" s="274"/>
      <c r="Q224" s="274"/>
      <c r="R224" s="274"/>
      <c r="S224" s="274"/>
      <c r="T224" s="27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76" t="s">
        <v>236</v>
      </c>
      <c r="AU224" s="276" t="s">
        <v>89</v>
      </c>
      <c r="AV224" s="13" t="s">
        <v>87</v>
      </c>
      <c r="AW224" s="13" t="s">
        <v>34</v>
      </c>
      <c r="AX224" s="13" t="s">
        <v>81</v>
      </c>
      <c r="AY224" s="276" t="s">
        <v>211</v>
      </c>
    </row>
    <row r="225" spans="1:51" s="13" customFormat="1" ht="12">
      <c r="A225" s="13"/>
      <c r="B225" s="266"/>
      <c r="C225" s="267"/>
      <c r="D225" s="268" t="s">
        <v>236</v>
      </c>
      <c r="E225" s="269" t="s">
        <v>1</v>
      </c>
      <c r="F225" s="270" t="s">
        <v>2076</v>
      </c>
      <c r="G225" s="267"/>
      <c r="H225" s="269" t="s">
        <v>1</v>
      </c>
      <c r="I225" s="271"/>
      <c r="J225" s="267"/>
      <c r="K225" s="267"/>
      <c r="L225" s="272"/>
      <c r="M225" s="273"/>
      <c r="N225" s="274"/>
      <c r="O225" s="274"/>
      <c r="P225" s="274"/>
      <c r="Q225" s="274"/>
      <c r="R225" s="274"/>
      <c r="S225" s="274"/>
      <c r="T225" s="27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76" t="s">
        <v>236</v>
      </c>
      <c r="AU225" s="276" t="s">
        <v>89</v>
      </c>
      <c r="AV225" s="13" t="s">
        <v>87</v>
      </c>
      <c r="AW225" s="13" t="s">
        <v>34</v>
      </c>
      <c r="AX225" s="13" t="s">
        <v>81</v>
      </c>
      <c r="AY225" s="276" t="s">
        <v>211</v>
      </c>
    </row>
    <row r="226" spans="1:51" s="13" customFormat="1" ht="12">
      <c r="A226" s="13"/>
      <c r="B226" s="266"/>
      <c r="C226" s="267"/>
      <c r="D226" s="268" t="s">
        <v>236</v>
      </c>
      <c r="E226" s="269" t="s">
        <v>1</v>
      </c>
      <c r="F226" s="270" t="s">
        <v>2077</v>
      </c>
      <c r="G226" s="267"/>
      <c r="H226" s="269" t="s">
        <v>1</v>
      </c>
      <c r="I226" s="271"/>
      <c r="J226" s="267"/>
      <c r="K226" s="267"/>
      <c r="L226" s="272"/>
      <c r="M226" s="273"/>
      <c r="N226" s="274"/>
      <c r="O226" s="274"/>
      <c r="P226" s="274"/>
      <c r="Q226" s="274"/>
      <c r="R226" s="274"/>
      <c r="S226" s="274"/>
      <c r="T226" s="27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76" t="s">
        <v>236</v>
      </c>
      <c r="AU226" s="276" t="s">
        <v>89</v>
      </c>
      <c r="AV226" s="13" t="s">
        <v>87</v>
      </c>
      <c r="AW226" s="13" t="s">
        <v>34</v>
      </c>
      <c r="AX226" s="13" t="s">
        <v>81</v>
      </c>
      <c r="AY226" s="276" t="s">
        <v>211</v>
      </c>
    </row>
    <row r="227" spans="1:51" s="14" customFormat="1" ht="12">
      <c r="A227" s="14"/>
      <c r="B227" s="277"/>
      <c r="C227" s="278"/>
      <c r="D227" s="268" t="s">
        <v>236</v>
      </c>
      <c r="E227" s="279" t="s">
        <v>1</v>
      </c>
      <c r="F227" s="280" t="s">
        <v>857</v>
      </c>
      <c r="G227" s="278"/>
      <c r="H227" s="281">
        <v>3.5</v>
      </c>
      <c r="I227" s="282"/>
      <c r="J227" s="278"/>
      <c r="K227" s="278"/>
      <c r="L227" s="283"/>
      <c r="M227" s="284"/>
      <c r="N227" s="285"/>
      <c r="O227" s="285"/>
      <c r="P227" s="285"/>
      <c r="Q227" s="285"/>
      <c r="R227" s="285"/>
      <c r="S227" s="285"/>
      <c r="T227" s="286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87" t="s">
        <v>236</v>
      </c>
      <c r="AU227" s="287" t="s">
        <v>89</v>
      </c>
      <c r="AV227" s="14" t="s">
        <v>89</v>
      </c>
      <c r="AW227" s="14" t="s">
        <v>34</v>
      </c>
      <c r="AX227" s="14" t="s">
        <v>81</v>
      </c>
      <c r="AY227" s="287" t="s">
        <v>211</v>
      </c>
    </row>
    <row r="228" spans="1:51" s="15" customFormat="1" ht="12">
      <c r="A228" s="15"/>
      <c r="B228" s="295"/>
      <c r="C228" s="296"/>
      <c r="D228" s="268" t="s">
        <v>236</v>
      </c>
      <c r="E228" s="297" t="s">
        <v>1</v>
      </c>
      <c r="F228" s="298" t="s">
        <v>438</v>
      </c>
      <c r="G228" s="296"/>
      <c r="H228" s="299">
        <v>8.5</v>
      </c>
      <c r="I228" s="300"/>
      <c r="J228" s="296"/>
      <c r="K228" s="296"/>
      <c r="L228" s="301"/>
      <c r="M228" s="302"/>
      <c r="N228" s="303"/>
      <c r="O228" s="303"/>
      <c r="P228" s="303"/>
      <c r="Q228" s="303"/>
      <c r="R228" s="303"/>
      <c r="S228" s="303"/>
      <c r="T228" s="304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305" t="s">
        <v>236</v>
      </c>
      <c r="AU228" s="305" t="s">
        <v>89</v>
      </c>
      <c r="AV228" s="15" t="s">
        <v>100</v>
      </c>
      <c r="AW228" s="15" t="s">
        <v>34</v>
      </c>
      <c r="AX228" s="15" t="s">
        <v>87</v>
      </c>
      <c r="AY228" s="305" t="s">
        <v>211</v>
      </c>
    </row>
    <row r="229" spans="1:65" s="2" customFormat="1" ht="33" customHeight="1">
      <c r="A229" s="41"/>
      <c r="B229" s="42"/>
      <c r="C229" s="253" t="s">
        <v>553</v>
      </c>
      <c r="D229" s="253" t="s">
        <v>214</v>
      </c>
      <c r="E229" s="254" t="s">
        <v>2078</v>
      </c>
      <c r="F229" s="255" t="s">
        <v>2079</v>
      </c>
      <c r="G229" s="256" t="s">
        <v>702</v>
      </c>
      <c r="H229" s="257">
        <v>5</v>
      </c>
      <c r="I229" s="258"/>
      <c r="J229" s="259">
        <f>ROUND(I229*H229,2)</f>
        <v>0</v>
      </c>
      <c r="K229" s="260"/>
      <c r="L229" s="44"/>
      <c r="M229" s="261" t="s">
        <v>1</v>
      </c>
      <c r="N229" s="262" t="s">
        <v>46</v>
      </c>
      <c r="O229" s="94"/>
      <c r="P229" s="263">
        <f>O229*H229</f>
        <v>0</v>
      </c>
      <c r="Q229" s="263">
        <v>8E-05</v>
      </c>
      <c r="R229" s="263">
        <f>Q229*H229</f>
        <v>0.0004</v>
      </c>
      <c r="S229" s="263">
        <v>0</v>
      </c>
      <c r="T229" s="264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65" t="s">
        <v>528</v>
      </c>
      <c r="AT229" s="265" t="s">
        <v>214</v>
      </c>
      <c r="AU229" s="265" t="s">
        <v>89</v>
      </c>
      <c r="AY229" s="18" t="s">
        <v>211</v>
      </c>
      <c r="BE229" s="155">
        <f>IF(N229="základní",J229,0)</f>
        <v>0</v>
      </c>
      <c r="BF229" s="155">
        <f>IF(N229="snížená",J229,0)</f>
        <v>0</v>
      </c>
      <c r="BG229" s="155">
        <f>IF(N229="zákl. přenesená",J229,0)</f>
        <v>0</v>
      </c>
      <c r="BH229" s="155">
        <f>IF(N229="sníž. přenesená",J229,0)</f>
        <v>0</v>
      </c>
      <c r="BI229" s="155">
        <f>IF(N229="nulová",J229,0)</f>
        <v>0</v>
      </c>
      <c r="BJ229" s="18" t="s">
        <v>87</v>
      </c>
      <c r="BK229" s="155">
        <f>ROUND(I229*H229,2)</f>
        <v>0</v>
      </c>
      <c r="BL229" s="18" t="s">
        <v>528</v>
      </c>
      <c r="BM229" s="265" t="s">
        <v>2080</v>
      </c>
    </row>
    <row r="230" spans="1:51" s="13" customFormat="1" ht="12">
      <c r="A230" s="13"/>
      <c r="B230" s="266"/>
      <c r="C230" s="267"/>
      <c r="D230" s="268" t="s">
        <v>236</v>
      </c>
      <c r="E230" s="269" t="s">
        <v>1</v>
      </c>
      <c r="F230" s="270" t="s">
        <v>2081</v>
      </c>
      <c r="G230" s="267"/>
      <c r="H230" s="269" t="s">
        <v>1</v>
      </c>
      <c r="I230" s="271"/>
      <c r="J230" s="267"/>
      <c r="K230" s="267"/>
      <c r="L230" s="272"/>
      <c r="M230" s="273"/>
      <c r="N230" s="274"/>
      <c r="O230" s="274"/>
      <c r="P230" s="274"/>
      <c r="Q230" s="274"/>
      <c r="R230" s="274"/>
      <c r="S230" s="274"/>
      <c r="T230" s="27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76" t="s">
        <v>236</v>
      </c>
      <c r="AU230" s="276" t="s">
        <v>89</v>
      </c>
      <c r="AV230" s="13" t="s">
        <v>87</v>
      </c>
      <c r="AW230" s="13" t="s">
        <v>34</v>
      </c>
      <c r="AX230" s="13" t="s">
        <v>81</v>
      </c>
      <c r="AY230" s="276" t="s">
        <v>211</v>
      </c>
    </row>
    <row r="231" spans="1:51" s="13" customFormat="1" ht="12">
      <c r="A231" s="13"/>
      <c r="B231" s="266"/>
      <c r="C231" s="267"/>
      <c r="D231" s="268" t="s">
        <v>236</v>
      </c>
      <c r="E231" s="269" t="s">
        <v>1</v>
      </c>
      <c r="F231" s="270" t="s">
        <v>2070</v>
      </c>
      <c r="G231" s="267"/>
      <c r="H231" s="269" t="s">
        <v>1</v>
      </c>
      <c r="I231" s="271"/>
      <c r="J231" s="267"/>
      <c r="K231" s="267"/>
      <c r="L231" s="272"/>
      <c r="M231" s="273"/>
      <c r="N231" s="274"/>
      <c r="O231" s="274"/>
      <c r="P231" s="274"/>
      <c r="Q231" s="274"/>
      <c r="R231" s="274"/>
      <c r="S231" s="274"/>
      <c r="T231" s="27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76" t="s">
        <v>236</v>
      </c>
      <c r="AU231" s="276" t="s">
        <v>89</v>
      </c>
      <c r="AV231" s="13" t="s">
        <v>87</v>
      </c>
      <c r="AW231" s="13" t="s">
        <v>34</v>
      </c>
      <c r="AX231" s="13" t="s">
        <v>81</v>
      </c>
      <c r="AY231" s="276" t="s">
        <v>211</v>
      </c>
    </row>
    <row r="232" spans="1:51" s="14" customFormat="1" ht="12">
      <c r="A232" s="14"/>
      <c r="B232" s="277"/>
      <c r="C232" s="278"/>
      <c r="D232" s="268" t="s">
        <v>236</v>
      </c>
      <c r="E232" s="279" t="s">
        <v>1</v>
      </c>
      <c r="F232" s="280" t="s">
        <v>105</v>
      </c>
      <c r="G232" s="278"/>
      <c r="H232" s="281">
        <v>5</v>
      </c>
      <c r="I232" s="282"/>
      <c r="J232" s="278"/>
      <c r="K232" s="278"/>
      <c r="L232" s="283"/>
      <c r="M232" s="284"/>
      <c r="N232" s="285"/>
      <c r="O232" s="285"/>
      <c r="P232" s="285"/>
      <c r="Q232" s="285"/>
      <c r="R232" s="285"/>
      <c r="S232" s="285"/>
      <c r="T232" s="286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87" t="s">
        <v>236</v>
      </c>
      <c r="AU232" s="287" t="s">
        <v>89</v>
      </c>
      <c r="AV232" s="14" t="s">
        <v>89</v>
      </c>
      <c r="AW232" s="14" t="s">
        <v>34</v>
      </c>
      <c r="AX232" s="14" t="s">
        <v>87</v>
      </c>
      <c r="AY232" s="287" t="s">
        <v>211</v>
      </c>
    </row>
    <row r="233" spans="1:65" s="2" customFormat="1" ht="37.8" customHeight="1">
      <c r="A233" s="41"/>
      <c r="B233" s="42"/>
      <c r="C233" s="253" t="s">
        <v>7</v>
      </c>
      <c r="D233" s="253" t="s">
        <v>214</v>
      </c>
      <c r="E233" s="254" t="s">
        <v>2082</v>
      </c>
      <c r="F233" s="255" t="s">
        <v>2083</v>
      </c>
      <c r="G233" s="256" t="s">
        <v>307</v>
      </c>
      <c r="H233" s="257">
        <v>6</v>
      </c>
      <c r="I233" s="258"/>
      <c r="J233" s="259">
        <f>ROUND(I233*H233,2)</f>
        <v>0</v>
      </c>
      <c r="K233" s="260"/>
      <c r="L233" s="44"/>
      <c r="M233" s="261" t="s">
        <v>1</v>
      </c>
      <c r="N233" s="262" t="s">
        <v>46</v>
      </c>
      <c r="O233" s="94"/>
      <c r="P233" s="263">
        <f>O233*H233</f>
        <v>0</v>
      </c>
      <c r="Q233" s="263">
        <v>0.00105</v>
      </c>
      <c r="R233" s="263">
        <f>Q233*H233</f>
        <v>0.0063</v>
      </c>
      <c r="S233" s="263">
        <v>0</v>
      </c>
      <c r="T233" s="264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65" t="s">
        <v>528</v>
      </c>
      <c r="AT233" s="265" t="s">
        <v>214</v>
      </c>
      <c r="AU233" s="265" t="s">
        <v>89</v>
      </c>
      <c r="AY233" s="18" t="s">
        <v>211</v>
      </c>
      <c r="BE233" s="155">
        <f>IF(N233="základní",J233,0)</f>
        <v>0</v>
      </c>
      <c r="BF233" s="155">
        <f>IF(N233="snížená",J233,0)</f>
        <v>0</v>
      </c>
      <c r="BG233" s="155">
        <f>IF(N233="zákl. přenesená",J233,0)</f>
        <v>0</v>
      </c>
      <c r="BH233" s="155">
        <f>IF(N233="sníž. přenesená",J233,0)</f>
        <v>0</v>
      </c>
      <c r="BI233" s="155">
        <f>IF(N233="nulová",J233,0)</f>
        <v>0</v>
      </c>
      <c r="BJ233" s="18" t="s">
        <v>87</v>
      </c>
      <c r="BK233" s="155">
        <f>ROUND(I233*H233,2)</f>
        <v>0</v>
      </c>
      <c r="BL233" s="18" t="s">
        <v>528</v>
      </c>
      <c r="BM233" s="265" t="s">
        <v>2084</v>
      </c>
    </row>
    <row r="234" spans="1:51" s="13" customFormat="1" ht="12">
      <c r="A234" s="13"/>
      <c r="B234" s="266"/>
      <c r="C234" s="267"/>
      <c r="D234" s="268" t="s">
        <v>236</v>
      </c>
      <c r="E234" s="269" t="s">
        <v>1</v>
      </c>
      <c r="F234" s="270" t="s">
        <v>2085</v>
      </c>
      <c r="G234" s="267"/>
      <c r="H234" s="269" t="s">
        <v>1</v>
      </c>
      <c r="I234" s="271"/>
      <c r="J234" s="267"/>
      <c r="K234" s="267"/>
      <c r="L234" s="272"/>
      <c r="M234" s="273"/>
      <c r="N234" s="274"/>
      <c r="O234" s="274"/>
      <c r="P234" s="274"/>
      <c r="Q234" s="274"/>
      <c r="R234" s="274"/>
      <c r="S234" s="274"/>
      <c r="T234" s="27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76" t="s">
        <v>236</v>
      </c>
      <c r="AU234" s="276" t="s">
        <v>89</v>
      </c>
      <c r="AV234" s="13" t="s">
        <v>87</v>
      </c>
      <c r="AW234" s="13" t="s">
        <v>34</v>
      </c>
      <c r="AX234" s="13" t="s">
        <v>81</v>
      </c>
      <c r="AY234" s="276" t="s">
        <v>211</v>
      </c>
    </row>
    <row r="235" spans="1:51" s="13" customFormat="1" ht="12">
      <c r="A235" s="13"/>
      <c r="B235" s="266"/>
      <c r="C235" s="267"/>
      <c r="D235" s="268" t="s">
        <v>236</v>
      </c>
      <c r="E235" s="269" t="s">
        <v>1</v>
      </c>
      <c r="F235" s="270" t="s">
        <v>2070</v>
      </c>
      <c r="G235" s="267"/>
      <c r="H235" s="269" t="s">
        <v>1</v>
      </c>
      <c r="I235" s="271"/>
      <c r="J235" s="267"/>
      <c r="K235" s="267"/>
      <c r="L235" s="272"/>
      <c r="M235" s="273"/>
      <c r="N235" s="274"/>
      <c r="O235" s="274"/>
      <c r="P235" s="274"/>
      <c r="Q235" s="274"/>
      <c r="R235" s="274"/>
      <c r="S235" s="274"/>
      <c r="T235" s="27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76" t="s">
        <v>236</v>
      </c>
      <c r="AU235" s="276" t="s">
        <v>89</v>
      </c>
      <c r="AV235" s="13" t="s">
        <v>87</v>
      </c>
      <c r="AW235" s="13" t="s">
        <v>34</v>
      </c>
      <c r="AX235" s="13" t="s">
        <v>81</v>
      </c>
      <c r="AY235" s="276" t="s">
        <v>211</v>
      </c>
    </row>
    <row r="236" spans="1:51" s="13" customFormat="1" ht="12">
      <c r="A236" s="13"/>
      <c r="B236" s="266"/>
      <c r="C236" s="267"/>
      <c r="D236" s="268" t="s">
        <v>236</v>
      </c>
      <c r="E236" s="269" t="s">
        <v>1</v>
      </c>
      <c r="F236" s="270" t="s">
        <v>2086</v>
      </c>
      <c r="G236" s="267"/>
      <c r="H236" s="269" t="s">
        <v>1</v>
      </c>
      <c r="I236" s="271"/>
      <c r="J236" s="267"/>
      <c r="K236" s="267"/>
      <c r="L236" s="272"/>
      <c r="M236" s="273"/>
      <c r="N236" s="274"/>
      <c r="O236" s="274"/>
      <c r="P236" s="274"/>
      <c r="Q236" s="274"/>
      <c r="R236" s="274"/>
      <c r="S236" s="274"/>
      <c r="T236" s="27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76" t="s">
        <v>236</v>
      </c>
      <c r="AU236" s="276" t="s">
        <v>89</v>
      </c>
      <c r="AV236" s="13" t="s">
        <v>87</v>
      </c>
      <c r="AW236" s="13" t="s">
        <v>34</v>
      </c>
      <c r="AX236" s="13" t="s">
        <v>81</v>
      </c>
      <c r="AY236" s="276" t="s">
        <v>211</v>
      </c>
    </row>
    <row r="237" spans="1:51" s="14" customFormat="1" ht="12">
      <c r="A237" s="14"/>
      <c r="B237" s="277"/>
      <c r="C237" s="278"/>
      <c r="D237" s="268" t="s">
        <v>236</v>
      </c>
      <c r="E237" s="279" t="s">
        <v>1</v>
      </c>
      <c r="F237" s="280" t="s">
        <v>2087</v>
      </c>
      <c r="G237" s="278"/>
      <c r="H237" s="281">
        <v>6</v>
      </c>
      <c r="I237" s="282"/>
      <c r="J237" s="278"/>
      <c r="K237" s="278"/>
      <c r="L237" s="283"/>
      <c r="M237" s="284"/>
      <c r="N237" s="285"/>
      <c r="O237" s="285"/>
      <c r="P237" s="285"/>
      <c r="Q237" s="285"/>
      <c r="R237" s="285"/>
      <c r="S237" s="285"/>
      <c r="T237" s="28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87" t="s">
        <v>236</v>
      </c>
      <c r="AU237" s="287" t="s">
        <v>89</v>
      </c>
      <c r="AV237" s="14" t="s">
        <v>89</v>
      </c>
      <c r="AW237" s="14" t="s">
        <v>34</v>
      </c>
      <c r="AX237" s="14" t="s">
        <v>87</v>
      </c>
      <c r="AY237" s="287" t="s">
        <v>211</v>
      </c>
    </row>
    <row r="238" spans="1:65" s="2" customFormat="1" ht="33" customHeight="1">
      <c r="A238" s="41"/>
      <c r="B238" s="42"/>
      <c r="C238" s="253" t="s">
        <v>570</v>
      </c>
      <c r="D238" s="253" t="s">
        <v>214</v>
      </c>
      <c r="E238" s="254" t="s">
        <v>2088</v>
      </c>
      <c r="F238" s="255" t="s">
        <v>2089</v>
      </c>
      <c r="G238" s="256" t="s">
        <v>307</v>
      </c>
      <c r="H238" s="257">
        <v>8.5</v>
      </c>
      <c r="I238" s="258"/>
      <c r="J238" s="259">
        <f>ROUND(I238*H238,2)</f>
        <v>0</v>
      </c>
      <c r="K238" s="260"/>
      <c r="L238" s="44"/>
      <c r="M238" s="261" t="s">
        <v>1</v>
      </c>
      <c r="N238" s="262" t="s">
        <v>46</v>
      </c>
      <c r="O238" s="94"/>
      <c r="P238" s="263">
        <f>O238*H238</f>
        <v>0</v>
      </c>
      <c r="Q238" s="263">
        <v>0.00243</v>
      </c>
      <c r="R238" s="263">
        <f>Q238*H238</f>
        <v>0.020655</v>
      </c>
      <c r="S238" s="263">
        <v>0</v>
      </c>
      <c r="T238" s="264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65" t="s">
        <v>528</v>
      </c>
      <c r="AT238" s="265" t="s">
        <v>214</v>
      </c>
      <c r="AU238" s="265" t="s">
        <v>89</v>
      </c>
      <c r="AY238" s="18" t="s">
        <v>211</v>
      </c>
      <c r="BE238" s="155">
        <f>IF(N238="základní",J238,0)</f>
        <v>0</v>
      </c>
      <c r="BF238" s="155">
        <f>IF(N238="snížená",J238,0)</f>
        <v>0</v>
      </c>
      <c r="BG238" s="155">
        <f>IF(N238="zákl. přenesená",J238,0)</f>
        <v>0</v>
      </c>
      <c r="BH238" s="155">
        <f>IF(N238="sníž. přenesená",J238,0)</f>
        <v>0</v>
      </c>
      <c r="BI238" s="155">
        <f>IF(N238="nulová",J238,0)</f>
        <v>0</v>
      </c>
      <c r="BJ238" s="18" t="s">
        <v>87</v>
      </c>
      <c r="BK238" s="155">
        <f>ROUND(I238*H238,2)</f>
        <v>0</v>
      </c>
      <c r="BL238" s="18" t="s">
        <v>528</v>
      </c>
      <c r="BM238" s="265" t="s">
        <v>2090</v>
      </c>
    </row>
    <row r="239" spans="1:51" s="13" customFormat="1" ht="12">
      <c r="A239" s="13"/>
      <c r="B239" s="266"/>
      <c r="C239" s="267"/>
      <c r="D239" s="268" t="s">
        <v>236</v>
      </c>
      <c r="E239" s="269" t="s">
        <v>1</v>
      </c>
      <c r="F239" s="270" t="s">
        <v>2091</v>
      </c>
      <c r="G239" s="267"/>
      <c r="H239" s="269" t="s">
        <v>1</v>
      </c>
      <c r="I239" s="271"/>
      <c r="J239" s="267"/>
      <c r="K239" s="267"/>
      <c r="L239" s="272"/>
      <c r="M239" s="273"/>
      <c r="N239" s="274"/>
      <c r="O239" s="274"/>
      <c r="P239" s="274"/>
      <c r="Q239" s="274"/>
      <c r="R239" s="274"/>
      <c r="S239" s="274"/>
      <c r="T239" s="27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76" t="s">
        <v>236</v>
      </c>
      <c r="AU239" s="276" t="s">
        <v>89</v>
      </c>
      <c r="AV239" s="13" t="s">
        <v>87</v>
      </c>
      <c r="AW239" s="13" t="s">
        <v>34</v>
      </c>
      <c r="AX239" s="13" t="s">
        <v>81</v>
      </c>
      <c r="AY239" s="276" t="s">
        <v>211</v>
      </c>
    </row>
    <row r="240" spans="1:51" s="13" customFormat="1" ht="12">
      <c r="A240" s="13"/>
      <c r="B240" s="266"/>
      <c r="C240" s="267"/>
      <c r="D240" s="268" t="s">
        <v>236</v>
      </c>
      <c r="E240" s="269" t="s">
        <v>1</v>
      </c>
      <c r="F240" s="270" t="s">
        <v>2070</v>
      </c>
      <c r="G240" s="267"/>
      <c r="H240" s="269" t="s">
        <v>1</v>
      </c>
      <c r="I240" s="271"/>
      <c r="J240" s="267"/>
      <c r="K240" s="267"/>
      <c r="L240" s="272"/>
      <c r="M240" s="273"/>
      <c r="N240" s="274"/>
      <c r="O240" s="274"/>
      <c r="P240" s="274"/>
      <c r="Q240" s="274"/>
      <c r="R240" s="274"/>
      <c r="S240" s="274"/>
      <c r="T240" s="27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76" t="s">
        <v>236</v>
      </c>
      <c r="AU240" s="276" t="s">
        <v>89</v>
      </c>
      <c r="AV240" s="13" t="s">
        <v>87</v>
      </c>
      <c r="AW240" s="13" t="s">
        <v>34</v>
      </c>
      <c r="AX240" s="13" t="s">
        <v>81</v>
      </c>
      <c r="AY240" s="276" t="s">
        <v>211</v>
      </c>
    </row>
    <row r="241" spans="1:51" s="13" customFormat="1" ht="12">
      <c r="A241" s="13"/>
      <c r="B241" s="266"/>
      <c r="C241" s="267"/>
      <c r="D241" s="268" t="s">
        <v>236</v>
      </c>
      <c r="E241" s="269" t="s">
        <v>1</v>
      </c>
      <c r="F241" s="270" t="s">
        <v>2092</v>
      </c>
      <c r="G241" s="267"/>
      <c r="H241" s="269" t="s">
        <v>1</v>
      </c>
      <c r="I241" s="271"/>
      <c r="J241" s="267"/>
      <c r="K241" s="267"/>
      <c r="L241" s="272"/>
      <c r="M241" s="273"/>
      <c r="N241" s="274"/>
      <c r="O241" s="274"/>
      <c r="P241" s="274"/>
      <c r="Q241" s="274"/>
      <c r="R241" s="274"/>
      <c r="S241" s="274"/>
      <c r="T241" s="27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76" t="s">
        <v>236</v>
      </c>
      <c r="AU241" s="276" t="s">
        <v>89</v>
      </c>
      <c r="AV241" s="13" t="s">
        <v>87</v>
      </c>
      <c r="AW241" s="13" t="s">
        <v>34</v>
      </c>
      <c r="AX241" s="13" t="s">
        <v>81</v>
      </c>
      <c r="AY241" s="276" t="s">
        <v>211</v>
      </c>
    </row>
    <row r="242" spans="1:51" s="14" customFormat="1" ht="12">
      <c r="A242" s="14"/>
      <c r="B242" s="277"/>
      <c r="C242" s="278"/>
      <c r="D242" s="268" t="s">
        <v>236</v>
      </c>
      <c r="E242" s="279" t="s">
        <v>1</v>
      </c>
      <c r="F242" s="280" t="s">
        <v>2093</v>
      </c>
      <c r="G242" s="278"/>
      <c r="H242" s="281">
        <v>8.5</v>
      </c>
      <c r="I242" s="282"/>
      <c r="J242" s="278"/>
      <c r="K242" s="278"/>
      <c r="L242" s="283"/>
      <c r="M242" s="284"/>
      <c r="N242" s="285"/>
      <c r="O242" s="285"/>
      <c r="P242" s="285"/>
      <c r="Q242" s="285"/>
      <c r="R242" s="285"/>
      <c r="S242" s="285"/>
      <c r="T242" s="28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87" t="s">
        <v>236</v>
      </c>
      <c r="AU242" s="287" t="s">
        <v>89</v>
      </c>
      <c r="AV242" s="14" t="s">
        <v>89</v>
      </c>
      <c r="AW242" s="14" t="s">
        <v>34</v>
      </c>
      <c r="AX242" s="14" t="s">
        <v>87</v>
      </c>
      <c r="AY242" s="287" t="s">
        <v>211</v>
      </c>
    </row>
    <row r="243" spans="1:65" s="2" customFormat="1" ht="33" customHeight="1">
      <c r="A243" s="41"/>
      <c r="B243" s="42"/>
      <c r="C243" s="253" t="s">
        <v>574</v>
      </c>
      <c r="D243" s="253" t="s">
        <v>214</v>
      </c>
      <c r="E243" s="254" t="s">
        <v>2094</v>
      </c>
      <c r="F243" s="255" t="s">
        <v>2095</v>
      </c>
      <c r="G243" s="256" t="s">
        <v>269</v>
      </c>
      <c r="H243" s="257">
        <v>44.02</v>
      </c>
      <c r="I243" s="258"/>
      <c r="J243" s="259">
        <f>ROUND(I243*H243,2)</f>
        <v>0</v>
      </c>
      <c r="K243" s="260"/>
      <c r="L243" s="44"/>
      <c r="M243" s="261" t="s">
        <v>1</v>
      </c>
      <c r="N243" s="262" t="s">
        <v>46</v>
      </c>
      <c r="O243" s="94"/>
      <c r="P243" s="263">
        <f>O243*H243</f>
        <v>0</v>
      </c>
      <c r="Q243" s="263">
        <v>0.00397</v>
      </c>
      <c r="R243" s="263">
        <f>Q243*H243</f>
        <v>0.17475939999999998</v>
      </c>
      <c r="S243" s="263">
        <v>0</v>
      </c>
      <c r="T243" s="264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65" t="s">
        <v>528</v>
      </c>
      <c r="AT243" s="265" t="s">
        <v>214</v>
      </c>
      <c r="AU243" s="265" t="s">
        <v>89</v>
      </c>
      <c r="AY243" s="18" t="s">
        <v>211</v>
      </c>
      <c r="BE243" s="155">
        <f>IF(N243="základní",J243,0)</f>
        <v>0</v>
      </c>
      <c r="BF243" s="155">
        <f>IF(N243="snížená",J243,0)</f>
        <v>0</v>
      </c>
      <c r="BG243" s="155">
        <f>IF(N243="zákl. přenesená",J243,0)</f>
        <v>0</v>
      </c>
      <c r="BH243" s="155">
        <f>IF(N243="sníž. přenesená",J243,0)</f>
        <v>0</v>
      </c>
      <c r="BI243" s="155">
        <f>IF(N243="nulová",J243,0)</f>
        <v>0</v>
      </c>
      <c r="BJ243" s="18" t="s">
        <v>87</v>
      </c>
      <c r="BK243" s="155">
        <f>ROUND(I243*H243,2)</f>
        <v>0</v>
      </c>
      <c r="BL243" s="18" t="s">
        <v>528</v>
      </c>
      <c r="BM243" s="265" t="s">
        <v>2096</v>
      </c>
    </row>
    <row r="244" spans="1:51" s="13" customFormat="1" ht="12">
      <c r="A244" s="13"/>
      <c r="B244" s="266"/>
      <c r="C244" s="267"/>
      <c r="D244" s="268" t="s">
        <v>236</v>
      </c>
      <c r="E244" s="269" t="s">
        <v>1</v>
      </c>
      <c r="F244" s="270" t="s">
        <v>2097</v>
      </c>
      <c r="G244" s="267"/>
      <c r="H244" s="269" t="s">
        <v>1</v>
      </c>
      <c r="I244" s="271"/>
      <c r="J244" s="267"/>
      <c r="K244" s="267"/>
      <c r="L244" s="272"/>
      <c r="M244" s="273"/>
      <c r="N244" s="274"/>
      <c r="O244" s="274"/>
      <c r="P244" s="274"/>
      <c r="Q244" s="274"/>
      <c r="R244" s="274"/>
      <c r="S244" s="274"/>
      <c r="T244" s="27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76" t="s">
        <v>236</v>
      </c>
      <c r="AU244" s="276" t="s">
        <v>89</v>
      </c>
      <c r="AV244" s="13" t="s">
        <v>87</v>
      </c>
      <c r="AW244" s="13" t="s">
        <v>34</v>
      </c>
      <c r="AX244" s="13" t="s">
        <v>81</v>
      </c>
      <c r="AY244" s="276" t="s">
        <v>211</v>
      </c>
    </row>
    <row r="245" spans="1:51" s="13" customFormat="1" ht="12">
      <c r="A245" s="13"/>
      <c r="B245" s="266"/>
      <c r="C245" s="267"/>
      <c r="D245" s="268" t="s">
        <v>236</v>
      </c>
      <c r="E245" s="269" t="s">
        <v>1</v>
      </c>
      <c r="F245" s="270" t="s">
        <v>2098</v>
      </c>
      <c r="G245" s="267"/>
      <c r="H245" s="269" t="s">
        <v>1</v>
      </c>
      <c r="I245" s="271"/>
      <c r="J245" s="267"/>
      <c r="K245" s="267"/>
      <c r="L245" s="272"/>
      <c r="M245" s="273"/>
      <c r="N245" s="274"/>
      <c r="O245" s="274"/>
      <c r="P245" s="274"/>
      <c r="Q245" s="274"/>
      <c r="R245" s="274"/>
      <c r="S245" s="274"/>
      <c r="T245" s="27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76" t="s">
        <v>236</v>
      </c>
      <c r="AU245" s="276" t="s">
        <v>89</v>
      </c>
      <c r="AV245" s="13" t="s">
        <v>87</v>
      </c>
      <c r="AW245" s="13" t="s">
        <v>34</v>
      </c>
      <c r="AX245" s="13" t="s">
        <v>81</v>
      </c>
      <c r="AY245" s="276" t="s">
        <v>211</v>
      </c>
    </row>
    <row r="246" spans="1:51" s="14" customFormat="1" ht="12">
      <c r="A246" s="14"/>
      <c r="B246" s="277"/>
      <c r="C246" s="278"/>
      <c r="D246" s="268" t="s">
        <v>236</v>
      </c>
      <c r="E246" s="279" t="s">
        <v>1</v>
      </c>
      <c r="F246" s="280" t="s">
        <v>2099</v>
      </c>
      <c r="G246" s="278"/>
      <c r="H246" s="281">
        <v>32.02</v>
      </c>
      <c r="I246" s="282"/>
      <c r="J246" s="278"/>
      <c r="K246" s="278"/>
      <c r="L246" s="283"/>
      <c r="M246" s="284"/>
      <c r="N246" s="285"/>
      <c r="O246" s="285"/>
      <c r="P246" s="285"/>
      <c r="Q246" s="285"/>
      <c r="R246" s="285"/>
      <c r="S246" s="285"/>
      <c r="T246" s="286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87" t="s">
        <v>236</v>
      </c>
      <c r="AU246" s="287" t="s">
        <v>89</v>
      </c>
      <c r="AV246" s="14" t="s">
        <v>89</v>
      </c>
      <c r="AW246" s="14" t="s">
        <v>34</v>
      </c>
      <c r="AX246" s="14" t="s">
        <v>81</v>
      </c>
      <c r="AY246" s="287" t="s">
        <v>211</v>
      </c>
    </row>
    <row r="247" spans="1:51" s="13" customFormat="1" ht="12">
      <c r="A247" s="13"/>
      <c r="B247" s="266"/>
      <c r="C247" s="267"/>
      <c r="D247" s="268" t="s">
        <v>236</v>
      </c>
      <c r="E247" s="269" t="s">
        <v>1</v>
      </c>
      <c r="F247" s="270" t="s">
        <v>2100</v>
      </c>
      <c r="G247" s="267"/>
      <c r="H247" s="269" t="s">
        <v>1</v>
      </c>
      <c r="I247" s="271"/>
      <c r="J247" s="267"/>
      <c r="K247" s="267"/>
      <c r="L247" s="272"/>
      <c r="M247" s="273"/>
      <c r="N247" s="274"/>
      <c r="O247" s="274"/>
      <c r="P247" s="274"/>
      <c r="Q247" s="274"/>
      <c r="R247" s="274"/>
      <c r="S247" s="274"/>
      <c r="T247" s="27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76" t="s">
        <v>236</v>
      </c>
      <c r="AU247" s="276" t="s">
        <v>89</v>
      </c>
      <c r="AV247" s="13" t="s">
        <v>87</v>
      </c>
      <c r="AW247" s="13" t="s">
        <v>34</v>
      </c>
      <c r="AX247" s="13" t="s">
        <v>81</v>
      </c>
      <c r="AY247" s="276" t="s">
        <v>211</v>
      </c>
    </row>
    <row r="248" spans="1:51" s="14" customFormat="1" ht="12">
      <c r="A248" s="14"/>
      <c r="B248" s="277"/>
      <c r="C248" s="278"/>
      <c r="D248" s="268" t="s">
        <v>236</v>
      </c>
      <c r="E248" s="279" t="s">
        <v>1</v>
      </c>
      <c r="F248" s="280" t="s">
        <v>492</v>
      </c>
      <c r="G248" s="278"/>
      <c r="H248" s="281">
        <v>12</v>
      </c>
      <c r="I248" s="282"/>
      <c r="J248" s="278"/>
      <c r="K248" s="278"/>
      <c r="L248" s="283"/>
      <c r="M248" s="284"/>
      <c r="N248" s="285"/>
      <c r="O248" s="285"/>
      <c r="P248" s="285"/>
      <c r="Q248" s="285"/>
      <c r="R248" s="285"/>
      <c r="S248" s="285"/>
      <c r="T248" s="286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87" t="s">
        <v>236</v>
      </c>
      <c r="AU248" s="287" t="s">
        <v>89</v>
      </c>
      <c r="AV248" s="14" t="s">
        <v>89</v>
      </c>
      <c r="AW248" s="14" t="s">
        <v>34</v>
      </c>
      <c r="AX248" s="14" t="s">
        <v>81</v>
      </c>
      <c r="AY248" s="287" t="s">
        <v>211</v>
      </c>
    </row>
    <row r="249" spans="1:51" s="15" customFormat="1" ht="12">
      <c r="A249" s="15"/>
      <c r="B249" s="295"/>
      <c r="C249" s="296"/>
      <c r="D249" s="268" t="s">
        <v>236</v>
      </c>
      <c r="E249" s="297" t="s">
        <v>1</v>
      </c>
      <c r="F249" s="298" t="s">
        <v>438</v>
      </c>
      <c r="G249" s="296"/>
      <c r="H249" s="299">
        <v>44.02</v>
      </c>
      <c r="I249" s="300"/>
      <c r="J249" s="296"/>
      <c r="K249" s="296"/>
      <c r="L249" s="301"/>
      <c r="M249" s="302"/>
      <c r="N249" s="303"/>
      <c r="O249" s="303"/>
      <c r="P249" s="303"/>
      <c r="Q249" s="303"/>
      <c r="R249" s="303"/>
      <c r="S249" s="303"/>
      <c r="T249" s="304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305" t="s">
        <v>236</v>
      </c>
      <c r="AU249" s="305" t="s">
        <v>89</v>
      </c>
      <c r="AV249" s="15" t="s">
        <v>100</v>
      </c>
      <c r="AW249" s="15" t="s">
        <v>34</v>
      </c>
      <c r="AX249" s="15" t="s">
        <v>87</v>
      </c>
      <c r="AY249" s="305" t="s">
        <v>211</v>
      </c>
    </row>
    <row r="250" spans="1:65" s="2" customFormat="1" ht="33" customHeight="1">
      <c r="A250" s="41"/>
      <c r="B250" s="42"/>
      <c r="C250" s="253" t="s">
        <v>581</v>
      </c>
      <c r="D250" s="253" t="s">
        <v>214</v>
      </c>
      <c r="E250" s="254" t="s">
        <v>2101</v>
      </c>
      <c r="F250" s="255" t="s">
        <v>2102</v>
      </c>
      <c r="G250" s="256" t="s">
        <v>702</v>
      </c>
      <c r="H250" s="257">
        <v>9</v>
      </c>
      <c r="I250" s="258"/>
      <c r="J250" s="259">
        <f>ROUND(I250*H250,2)</f>
        <v>0</v>
      </c>
      <c r="K250" s="260"/>
      <c r="L250" s="44"/>
      <c r="M250" s="261" t="s">
        <v>1</v>
      </c>
      <c r="N250" s="262" t="s">
        <v>46</v>
      </c>
      <c r="O250" s="94"/>
      <c r="P250" s="263">
        <f>O250*H250</f>
        <v>0</v>
      </c>
      <c r="Q250" s="263">
        <v>0</v>
      </c>
      <c r="R250" s="263">
        <f>Q250*H250</f>
        <v>0</v>
      </c>
      <c r="S250" s="263">
        <v>0</v>
      </c>
      <c r="T250" s="264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65" t="s">
        <v>528</v>
      </c>
      <c r="AT250" s="265" t="s">
        <v>214</v>
      </c>
      <c r="AU250" s="265" t="s">
        <v>89</v>
      </c>
      <c r="AY250" s="18" t="s">
        <v>211</v>
      </c>
      <c r="BE250" s="155">
        <f>IF(N250="základní",J250,0)</f>
        <v>0</v>
      </c>
      <c r="BF250" s="155">
        <f>IF(N250="snížená",J250,0)</f>
        <v>0</v>
      </c>
      <c r="BG250" s="155">
        <f>IF(N250="zákl. přenesená",J250,0)</f>
        <v>0</v>
      </c>
      <c r="BH250" s="155">
        <f>IF(N250="sníž. přenesená",J250,0)</f>
        <v>0</v>
      </c>
      <c r="BI250" s="155">
        <f>IF(N250="nulová",J250,0)</f>
        <v>0</v>
      </c>
      <c r="BJ250" s="18" t="s">
        <v>87</v>
      </c>
      <c r="BK250" s="155">
        <f>ROUND(I250*H250,2)</f>
        <v>0</v>
      </c>
      <c r="BL250" s="18" t="s">
        <v>528</v>
      </c>
      <c r="BM250" s="265" t="s">
        <v>2103</v>
      </c>
    </row>
    <row r="251" spans="1:65" s="2" customFormat="1" ht="33" customHeight="1">
      <c r="A251" s="41"/>
      <c r="B251" s="42"/>
      <c r="C251" s="253" t="s">
        <v>588</v>
      </c>
      <c r="D251" s="253" t="s">
        <v>214</v>
      </c>
      <c r="E251" s="254" t="s">
        <v>2104</v>
      </c>
      <c r="F251" s="255" t="s">
        <v>2105</v>
      </c>
      <c r="G251" s="256" t="s">
        <v>702</v>
      </c>
      <c r="H251" s="257">
        <v>46</v>
      </c>
      <c r="I251" s="258"/>
      <c r="J251" s="259">
        <f>ROUND(I251*H251,2)</f>
        <v>0</v>
      </c>
      <c r="K251" s="260"/>
      <c r="L251" s="44"/>
      <c r="M251" s="261" t="s">
        <v>1</v>
      </c>
      <c r="N251" s="262" t="s">
        <v>46</v>
      </c>
      <c r="O251" s="94"/>
      <c r="P251" s="263">
        <f>O251*H251</f>
        <v>0</v>
      </c>
      <c r="Q251" s="263">
        <v>0</v>
      </c>
      <c r="R251" s="263">
        <f>Q251*H251</f>
        <v>0</v>
      </c>
      <c r="S251" s="263">
        <v>0</v>
      </c>
      <c r="T251" s="264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65" t="s">
        <v>528</v>
      </c>
      <c r="AT251" s="265" t="s">
        <v>214</v>
      </c>
      <c r="AU251" s="265" t="s">
        <v>89</v>
      </c>
      <c r="AY251" s="18" t="s">
        <v>211</v>
      </c>
      <c r="BE251" s="155">
        <f>IF(N251="základní",J251,0)</f>
        <v>0</v>
      </c>
      <c r="BF251" s="155">
        <f>IF(N251="snížená",J251,0)</f>
        <v>0</v>
      </c>
      <c r="BG251" s="155">
        <f>IF(N251="zákl. přenesená",J251,0)</f>
        <v>0</v>
      </c>
      <c r="BH251" s="155">
        <f>IF(N251="sníž. přenesená",J251,0)</f>
        <v>0</v>
      </c>
      <c r="BI251" s="155">
        <f>IF(N251="nulová",J251,0)</f>
        <v>0</v>
      </c>
      <c r="BJ251" s="18" t="s">
        <v>87</v>
      </c>
      <c r="BK251" s="155">
        <f>ROUND(I251*H251,2)</f>
        <v>0</v>
      </c>
      <c r="BL251" s="18" t="s">
        <v>528</v>
      </c>
      <c r="BM251" s="265" t="s">
        <v>2106</v>
      </c>
    </row>
    <row r="252" spans="1:65" s="2" customFormat="1" ht="24.15" customHeight="1">
      <c r="A252" s="41"/>
      <c r="B252" s="42"/>
      <c r="C252" s="253" t="s">
        <v>593</v>
      </c>
      <c r="D252" s="253" t="s">
        <v>214</v>
      </c>
      <c r="E252" s="254" t="s">
        <v>2107</v>
      </c>
      <c r="F252" s="255" t="s">
        <v>2108</v>
      </c>
      <c r="G252" s="256" t="s">
        <v>307</v>
      </c>
      <c r="H252" s="257">
        <v>25.75</v>
      </c>
      <c r="I252" s="258"/>
      <c r="J252" s="259">
        <f>ROUND(I252*H252,2)</f>
        <v>0</v>
      </c>
      <c r="K252" s="260"/>
      <c r="L252" s="44"/>
      <c r="M252" s="261" t="s">
        <v>1</v>
      </c>
      <c r="N252" s="262" t="s">
        <v>46</v>
      </c>
      <c r="O252" s="94"/>
      <c r="P252" s="263">
        <f>O252*H252</f>
        <v>0</v>
      </c>
      <c r="Q252" s="263">
        <v>0.00146</v>
      </c>
      <c r="R252" s="263">
        <f>Q252*H252</f>
        <v>0.037594999999999996</v>
      </c>
      <c r="S252" s="263">
        <v>0</v>
      </c>
      <c r="T252" s="264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65" t="s">
        <v>528</v>
      </c>
      <c r="AT252" s="265" t="s">
        <v>214</v>
      </c>
      <c r="AU252" s="265" t="s">
        <v>89</v>
      </c>
      <c r="AY252" s="18" t="s">
        <v>211</v>
      </c>
      <c r="BE252" s="155">
        <f>IF(N252="základní",J252,0)</f>
        <v>0</v>
      </c>
      <c r="BF252" s="155">
        <f>IF(N252="snížená",J252,0)</f>
        <v>0</v>
      </c>
      <c r="BG252" s="155">
        <f>IF(N252="zákl. přenesená",J252,0)</f>
        <v>0</v>
      </c>
      <c r="BH252" s="155">
        <f>IF(N252="sníž. přenesená",J252,0)</f>
        <v>0</v>
      </c>
      <c r="BI252" s="155">
        <f>IF(N252="nulová",J252,0)</f>
        <v>0</v>
      </c>
      <c r="BJ252" s="18" t="s">
        <v>87</v>
      </c>
      <c r="BK252" s="155">
        <f>ROUND(I252*H252,2)</f>
        <v>0</v>
      </c>
      <c r="BL252" s="18" t="s">
        <v>528</v>
      </c>
      <c r="BM252" s="265" t="s">
        <v>2109</v>
      </c>
    </row>
    <row r="253" spans="1:51" s="13" customFormat="1" ht="12">
      <c r="A253" s="13"/>
      <c r="B253" s="266"/>
      <c r="C253" s="267"/>
      <c r="D253" s="268" t="s">
        <v>236</v>
      </c>
      <c r="E253" s="269" t="s">
        <v>1</v>
      </c>
      <c r="F253" s="270" t="s">
        <v>2070</v>
      </c>
      <c r="G253" s="267"/>
      <c r="H253" s="269" t="s">
        <v>1</v>
      </c>
      <c r="I253" s="271"/>
      <c r="J253" s="267"/>
      <c r="K253" s="267"/>
      <c r="L253" s="272"/>
      <c r="M253" s="273"/>
      <c r="N253" s="274"/>
      <c r="O253" s="274"/>
      <c r="P253" s="274"/>
      <c r="Q253" s="274"/>
      <c r="R253" s="274"/>
      <c r="S253" s="274"/>
      <c r="T253" s="27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76" t="s">
        <v>236</v>
      </c>
      <c r="AU253" s="276" t="s">
        <v>89</v>
      </c>
      <c r="AV253" s="13" t="s">
        <v>87</v>
      </c>
      <c r="AW253" s="13" t="s">
        <v>34</v>
      </c>
      <c r="AX253" s="13" t="s">
        <v>81</v>
      </c>
      <c r="AY253" s="276" t="s">
        <v>211</v>
      </c>
    </row>
    <row r="254" spans="1:51" s="13" customFormat="1" ht="12">
      <c r="A254" s="13"/>
      <c r="B254" s="266"/>
      <c r="C254" s="267"/>
      <c r="D254" s="268" t="s">
        <v>236</v>
      </c>
      <c r="E254" s="269" t="s">
        <v>1</v>
      </c>
      <c r="F254" s="270" t="s">
        <v>2110</v>
      </c>
      <c r="G254" s="267"/>
      <c r="H254" s="269" t="s">
        <v>1</v>
      </c>
      <c r="I254" s="271"/>
      <c r="J254" s="267"/>
      <c r="K254" s="267"/>
      <c r="L254" s="272"/>
      <c r="M254" s="273"/>
      <c r="N254" s="274"/>
      <c r="O254" s="274"/>
      <c r="P254" s="274"/>
      <c r="Q254" s="274"/>
      <c r="R254" s="274"/>
      <c r="S254" s="274"/>
      <c r="T254" s="27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76" t="s">
        <v>236</v>
      </c>
      <c r="AU254" s="276" t="s">
        <v>89</v>
      </c>
      <c r="AV254" s="13" t="s">
        <v>87</v>
      </c>
      <c r="AW254" s="13" t="s">
        <v>34</v>
      </c>
      <c r="AX254" s="13" t="s">
        <v>81</v>
      </c>
      <c r="AY254" s="276" t="s">
        <v>211</v>
      </c>
    </row>
    <row r="255" spans="1:51" s="13" customFormat="1" ht="12">
      <c r="A255" s="13"/>
      <c r="B255" s="266"/>
      <c r="C255" s="267"/>
      <c r="D255" s="268" t="s">
        <v>236</v>
      </c>
      <c r="E255" s="269" t="s">
        <v>1</v>
      </c>
      <c r="F255" s="270" t="s">
        <v>2111</v>
      </c>
      <c r="G255" s="267"/>
      <c r="H255" s="269" t="s">
        <v>1</v>
      </c>
      <c r="I255" s="271"/>
      <c r="J255" s="267"/>
      <c r="K255" s="267"/>
      <c r="L255" s="272"/>
      <c r="M255" s="273"/>
      <c r="N255" s="274"/>
      <c r="O255" s="274"/>
      <c r="P255" s="274"/>
      <c r="Q255" s="274"/>
      <c r="R255" s="274"/>
      <c r="S255" s="274"/>
      <c r="T255" s="27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76" t="s">
        <v>236</v>
      </c>
      <c r="AU255" s="276" t="s">
        <v>89</v>
      </c>
      <c r="AV255" s="13" t="s">
        <v>87</v>
      </c>
      <c r="AW255" s="13" t="s">
        <v>34</v>
      </c>
      <c r="AX255" s="13" t="s">
        <v>81</v>
      </c>
      <c r="AY255" s="276" t="s">
        <v>211</v>
      </c>
    </row>
    <row r="256" spans="1:51" s="14" customFormat="1" ht="12">
      <c r="A256" s="14"/>
      <c r="B256" s="277"/>
      <c r="C256" s="278"/>
      <c r="D256" s="268" t="s">
        <v>236</v>
      </c>
      <c r="E256" s="279" t="s">
        <v>1</v>
      </c>
      <c r="F256" s="280" t="s">
        <v>2112</v>
      </c>
      <c r="G256" s="278"/>
      <c r="H256" s="281">
        <v>9.25</v>
      </c>
      <c r="I256" s="282"/>
      <c r="J256" s="278"/>
      <c r="K256" s="278"/>
      <c r="L256" s="283"/>
      <c r="M256" s="284"/>
      <c r="N256" s="285"/>
      <c r="O256" s="285"/>
      <c r="P256" s="285"/>
      <c r="Q256" s="285"/>
      <c r="R256" s="285"/>
      <c r="S256" s="285"/>
      <c r="T256" s="28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87" t="s">
        <v>236</v>
      </c>
      <c r="AU256" s="287" t="s">
        <v>89</v>
      </c>
      <c r="AV256" s="14" t="s">
        <v>89</v>
      </c>
      <c r="AW256" s="14" t="s">
        <v>34</v>
      </c>
      <c r="AX256" s="14" t="s">
        <v>81</v>
      </c>
      <c r="AY256" s="287" t="s">
        <v>211</v>
      </c>
    </row>
    <row r="257" spans="1:51" s="13" customFormat="1" ht="12">
      <c r="A257" s="13"/>
      <c r="B257" s="266"/>
      <c r="C257" s="267"/>
      <c r="D257" s="268" t="s">
        <v>236</v>
      </c>
      <c r="E257" s="269" t="s">
        <v>1</v>
      </c>
      <c r="F257" s="270" t="s">
        <v>2113</v>
      </c>
      <c r="G257" s="267"/>
      <c r="H257" s="269" t="s">
        <v>1</v>
      </c>
      <c r="I257" s="271"/>
      <c r="J257" s="267"/>
      <c r="K257" s="267"/>
      <c r="L257" s="272"/>
      <c r="M257" s="273"/>
      <c r="N257" s="274"/>
      <c r="O257" s="274"/>
      <c r="P257" s="274"/>
      <c r="Q257" s="274"/>
      <c r="R257" s="274"/>
      <c r="S257" s="274"/>
      <c r="T257" s="27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76" t="s">
        <v>236</v>
      </c>
      <c r="AU257" s="276" t="s">
        <v>89</v>
      </c>
      <c r="AV257" s="13" t="s">
        <v>87</v>
      </c>
      <c r="AW257" s="13" t="s">
        <v>34</v>
      </c>
      <c r="AX257" s="13" t="s">
        <v>81</v>
      </c>
      <c r="AY257" s="276" t="s">
        <v>211</v>
      </c>
    </row>
    <row r="258" spans="1:51" s="13" customFormat="1" ht="12">
      <c r="A258" s="13"/>
      <c r="B258" s="266"/>
      <c r="C258" s="267"/>
      <c r="D258" s="268" t="s">
        <v>236</v>
      </c>
      <c r="E258" s="269" t="s">
        <v>1</v>
      </c>
      <c r="F258" s="270" t="s">
        <v>2114</v>
      </c>
      <c r="G258" s="267"/>
      <c r="H258" s="269" t="s">
        <v>1</v>
      </c>
      <c r="I258" s="271"/>
      <c r="J258" s="267"/>
      <c r="K258" s="267"/>
      <c r="L258" s="272"/>
      <c r="M258" s="273"/>
      <c r="N258" s="274"/>
      <c r="O258" s="274"/>
      <c r="P258" s="274"/>
      <c r="Q258" s="274"/>
      <c r="R258" s="274"/>
      <c r="S258" s="274"/>
      <c r="T258" s="27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76" t="s">
        <v>236</v>
      </c>
      <c r="AU258" s="276" t="s">
        <v>89</v>
      </c>
      <c r="AV258" s="13" t="s">
        <v>87</v>
      </c>
      <c r="AW258" s="13" t="s">
        <v>34</v>
      </c>
      <c r="AX258" s="13" t="s">
        <v>81</v>
      </c>
      <c r="AY258" s="276" t="s">
        <v>211</v>
      </c>
    </row>
    <row r="259" spans="1:51" s="14" customFormat="1" ht="12">
      <c r="A259" s="14"/>
      <c r="B259" s="277"/>
      <c r="C259" s="278"/>
      <c r="D259" s="268" t="s">
        <v>236</v>
      </c>
      <c r="E259" s="279" t="s">
        <v>1</v>
      </c>
      <c r="F259" s="280" t="s">
        <v>2115</v>
      </c>
      <c r="G259" s="278"/>
      <c r="H259" s="281">
        <v>16.5</v>
      </c>
      <c r="I259" s="282"/>
      <c r="J259" s="278"/>
      <c r="K259" s="278"/>
      <c r="L259" s="283"/>
      <c r="M259" s="284"/>
      <c r="N259" s="285"/>
      <c r="O259" s="285"/>
      <c r="P259" s="285"/>
      <c r="Q259" s="285"/>
      <c r="R259" s="285"/>
      <c r="S259" s="285"/>
      <c r="T259" s="286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87" t="s">
        <v>236</v>
      </c>
      <c r="AU259" s="287" t="s">
        <v>89</v>
      </c>
      <c r="AV259" s="14" t="s">
        <v>89</v>
      </c>
      <c r="AW259" s="14" t="s">
        <v>34</v>
      </c>
      <c r="AX259" s="14" t="s">
        <v>81</v>
      </c>
      <c r="AY259" s="287" t="s">
        <v>211</v>
      </c>
    </row>
    <row r="260" spans="1:51" s="15" customFormat="1" ht="12">
      <c r="A260" s="15"/>
      <c r="B260" s="295"/>
      <c r="C260" s="296"/>
      <c r="D260" s="268" t="s">
        <v>236</v>
      </c>
      <c r="E260" s="297" t="s">
        <v>1</v>
      </c>
      <c r="F260" s="298" t="s">
        <v>438</v>
      </c>
      <c r="G260" s="296"/>
      <c r="H260" s="299">
        <v>25.75</v>
      </c>
      <c r="I260" s="300"/>
      <c r="J260" s="296"/>
      <c r="K260" s="296"/>
      <c r="L260" s="301"/>
      <c r="M260" s="302"/>
      <c r="N260" s="303"/>
      <c r="O260" s="303"/>
      <c r="P260" s="303"/>
      <c r="Q260" s="303"/>
      <c r="R260" s="303"/>
      <c r="S260" s="303"/>
      <c r="T260" s="304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305" t="s">
        <v>236</v>
      </c>
      <c r="AU260" s="305" t="s">
        <v>89</v>
      </c>
      <c r="AV260" s="15" t="s">
        <v>100</v>
      </c>
      <c r="AW260" s="15" t="s">
        <v>34</v>
      </c>
      <c r="AX260" s="15" t="s">
        <v>87</v>
      </c>
      <c r="AY260" s="305" t="s">
        <v>211</v>
      </c>
    </row>
    <row r="261" spans="1:65" s="2" customFormat="1" ht="24.15" customHeight="1">
      <c r="A261" s="41"/>
      <c r="B261" s="42"/>
      <c r="C261" s="253" t="s">
        <v>604</v>
      </c>
      <c r="D261" s="253" t="s">
        <v>214</v>
      </c>
      <c r="E261" s="254" t="s">
        <v>2116</v>
      </c>
      <c r="F261" s="255" t="s">
        <v>2117</v>
      </c>
      <c r="G261" s="256" t="s">
        <v>702</v>
      </c>
      <c r="H261" s="257">
        <v>16</v>
      </c>
      <c r="I261" s="258"/>
      <c r="J261" s="259">
        <f>ROUND(I261*H261,2)</f>
        <v>0</v>
      </c>
      <c r="K261" s="260"/>
      <c r="L261" s="44"/>
      <c r="M261" s="261" t="s">
        <v>1</v>
      </c>
      <c r="N261" s="262" t="s">
        <v>46</v>
      </c>
      <c r="O261" s="94"/>
      <c r="P261" s="263">
        <f>O261*H261</f>
        <v>0</v>
      </c>
      <c r="Q261" s="263">
        <v>0</v>
      </c>
      <c r="R261" s="263">
        <f>Q261*H261</f>
        <v>0</v>
      </c>
      <c r="S261" s="263">
        <v>0</v>
      </c>
      <c r="T261" s="264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65" t="s">
        <v>528</v>
      </c>
      <c r="AT261" s="265" t="s">
        <v>214</v>
      </c>
      <c r="AU261" s="265" t="s">
        <v>89</v>
      </c>
      <c r="AY261" s="18" t="s">
        <v>211</v>
      </c>
      <c r="BE261" s="155">
        <f>IF(N261="základní",J261,0)</f>
        <v>0</v>
      </c>
      <c r="BF261" s="155">
        <f>IF(N261="snížená",J261,0)</f>
        <v>0</v>
      </c>
      <c r="BG261" s="155">
        <f>IF(N261="zákl. přenesená",J261,0)</f>
        <v>0</v>
      </c>
      <c r="BH261" s="155">
        <f>IF(N261="sníž. přenesená",J261,0)</f>
        <v>0</v>
      </c>
      <c r="BI261" s="155">
        <f>IF(N261="nulová",J261,0)</f>
        <v>0</v>
      </c>
      <c r="BJ261" s="18" t="s">
        <v>87</v>
      </c>
      <c r="BK261" s="155">
        <f>ROUND(I261*H261,2)</f>
        <v>0</v>
      </c>
      <c r="BL261" s="18" t="s">
        <v>528</v>
      </c>
      <c r="BM261" s="265" t="s">
        <v>2118</v>
      </c>
    </row>
    <row r="262" spans="1:51" s="13" customFormat="1" ht="12">
      <c r="A262" s="13"/>
      <c r="B262" s="266"/>
      <c r="C262" s="267"/>
      <c r="D262" s="268" t="s">
        <v>236</v>
      </c>
      <c r="E262" s="269" t="s">
        <v>1</v>
      </c>
      <c r="F262" s="270" t="s">
        <v>2119</v>
      </c>
      <c r="G262" s="267"/>
      <c r="H262" s="269" t="s">
        <v>1</v>
      </c>
      <c r="I262" s="271"/>
      <c r="J262" s="267"/>
      <c r="K262" s="267"/>
      <c r="L262" s="272"/>
      <c r="M262" s="273"/>
      <c r="N262" s="274"/>
      <c r="O262" s="274"/>
      <c r="P262" s="274"/>
      <c r="Q262" s="274"/>
      <c r="R262" s="274"/>
      <c r="S262" s="274"/>
      <c r="T262" s="27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76" t="s">
        <v>236</v>
      </c>
      <c r="AU262" s="276" t="s">
        <v>89</v>
      </c>
      <c r="AV262" s="13" t="s">
        <v>87</v>
      </c>
      <c r="AW262" s="13" t="s">
        <v>34</v>
      </c>
      <c r="AX262" s="13" t="s">
        <v>81</v>
      </c>
      <c r="AY262" s="276" t="s">
        <v>211</v>
      </c>
    </row>
    <row r="263" spans="1:51" s="14" customFormat="1" ht="12">
      <c r="A263" s="14"/>
      <c r="B263" s="277"/>
      <c r="C263" s="278"/>
      <c r="D263" s="268" t="s">
        <v>236</v>
      </c>
      <c r="E263" s="279" t="s">
        <v>1</v>
      </c>
      <c r="F263" s="280" t="s">
        <v>2120</v>
      </c>
      <c r="G263" s="278"/>
      <c r="H263" s="281">
        <v>16</v>
      </c>
      <c r="I263" s="282"/>
      <c r="J263" s="278"/>
      <c r="K263" s="278"/>
      <c r="L263" s="283"/>
      <c r="M263" s="284"/>
      <c r="N263" s="285"/>
      <c r="O263" s="285"/>
      <c r="P263" s="285"/>
      <c r="Q263" s="285"/>
      <c r="R263" s="285"/>
      <c r="S263" s="285"/>
      <c r="T263" s="286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87" t="s">
        <v>236</v>
      </c>
      <c r="AU263" s="287" t="s">
        <v>89</v>
      </c>
      <c r="AV263" s="14" t="s">
        <v>89</v>
      </c>
      <c r="AW263" s="14" t="s">
        <v>34</v>
      </c>
      <c r="AX263" s="14" t="s">
        <v>87</v>
      </c>
      <c r="AY263" s="287" t="s">
        <v>211</v>
      </c>
    </row>
    <row r="264" spans="1:65" s="2" customFormat="1" ht="24.15" customHeight="1">
      <c r="A264" s="41"/>
      <c r="B264" s="42"/>
      <c r="C264" s="253" t="s">
        <v>610</v>
      </c>
      <c r="D264" s="253" t="s">
        <v>214</v>
      </c>
      <c r="E264" s="254" t="s">
        <v>2121</v>
      </c>
      <c r="F264" s="255" t="s">
        <v>2122</v>
      </c>
      <c r="G264" s="256" t="s">
        <v>307</v>
      </c>
      <c r="H264" s="257">
        <v>15</v>
      </c>
      <c r="I264" s="258"/>
      <c r="J264" s="259">
        <f>ROUND(I264*H264,2)</f>
        <v>0</v>
      </c>
      <c r="K264" s="260"/>
      <c r="L264" s="44"/>
      <c r="M264" s="261" t="s">
        <v>1</v>
      </c>
      <c r="N264" s="262" t="s">
        <v>46</v>
      </c>
      <c r="O264" s="94"/>
      <c r="P264" s="263">
        <f>O264*H264</f>
        <v>0</v>
      </c>
      <c r="Q264" s="263">
        <v>0.00079</v>
      </c>
      <c r="R264" s="263">
        <f>Q264*H264</f>
        <v>0.01185</v>
      </c>
      <c r="S264" s="263">
        <v>0</v>
      </c>
      <c r="T264" s="264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65" t="s">
        <v>528</v>
      </c>
      <c r="AT264" s="265" t="s">
        <v>214</v>
      </c>
      <c r="AU264" s="265" t="s">
        <v>89</v>
      </c>
      <c r="AY264" s="18" t="s">
        <v>211</v>
      </c>
      <c r="BE264" s="155">
        <f>IF(N264="základní",J264,0)</f>
        <v>0</v>
      </c>
      <c r="BF264" s="155">
        <f>IF(N264="snížená",J264,0)</f>
        <v>0</v>
      </c>
      <c r="BG264" s="155">
        <f>IF(N264="zákl. přenesená",J264,0)</f>
        <v>0</v>
      </c>
      <c r="BH264" s="155">
        <f>IF(N264="sníž. přenesená",J264,0)</f>
        <v>0</v>
      </c>
      <c r="BI264" s="155">
        <f>IF(N264="nulová",J264,0)</f>
        <v>0</v>
      </c>
      <c r="BJ264" s="18" t="s">
        <v>87</v>
      </c>
      <c r="BK264" s="155">
        <f>ROUND(I264*H264,2)</f>
        <v>0</v>
      </c>
      <c r="BL264" s="18" t="s">
        <v>528</v>
      </c>
      <c r="BM264" s="265" t="s">
        <v>2123</v>
      </c>
    </row>
    <row r="265" spans="1:51" s="13" customFormat="1" ht="12">
      <c r="A265" s="13"/>
      <c r="B265" s="266"/>
      <c r="C265" s="267"/>
      <c r="D265" s="268" t="s">
        <v>236</v>
      </c>
      <c r="E265" s="269" t="s">
        <v>1</v>
      </c>
      <c r="F265" s="270" t="s">
        <v>2124</v>
      </c>
      <c r="G265" s="267"/>
      <c r="H265" s="269" t="s">
        <v>1</v>
      </c>
      <c r="I265" s="271"/>
      <c r="J265" s="267"/>
      <c r="K265" s="267"/>
      <c r="L265" s="272"/>
      <c r="M265" s="273"/>
      <c r="N265" s="274"/>
      <c r="O265" s="274"/>
      <c r="P265" s="274"/>
      <c r="Q265" s="274"/>
      <c r="R265" s="274"/>
      <c r="S265" s="274"/>
      <c r="T265" s="27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76" t="s">
        <v>236</v>
      </c>
      <c r="AU265" s="276" t="s">
        <v>89</v>
      </c>
      <c r="AV265" s="13" t="s">
        <v>87</v>
      </c>
      <c r="AW265" s="13" t="s">
        <v>34</v>
      </c>
      <c r="AX265" s="13" t="s">
        <v>81</v>
      </c>
      <c r="AY265" s="276" t="s">
        <v>211</v>
      </c>
    </row>
    <row r="266" spans="1:51" s="13" customFormat="1" ht="12">
      <c r="A266" s="13"/>
      <c r="B266" s="266"/>
      <c r="C266" s="267"/>
      <c r="D266" s="268" t="s">
        <v>236</v>
      </c>
      <c r="E266" s="269" t="s">
        <v>1</v>
      </c>
      <c r="F266" s="270" t="s">
        <v>2125</v>
      </c>
      <c r="G266" s="267"/>
      <c r="H266" s="269" t="s">
        <v>1</v>
      </c>
      <c r="I266" s="271"/>
      <c r="J266" s="267"/>
      <c r="K266" s="267"/>
      <c r="L266" s="272"/>
      <c r="M266" s="273"/>
      <c r="N266" s="274"/>
      <c r="O266" s="274"/>
      <c r="P266" s="274"/>
      <c r="Q266" s="274"/>
      <c r="R266" s="274"/>
      <c r="S266" s="274"/>
      <c r="T266" s="27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76" t="s">
        <v>236</v>
      </c>
      <c r="AU266" s="276" t="s">
        <v>89</v>
      </c>
      <c r="AV266" s="13" t="s">
        <v>87</v>
      </c>
      <c r="AW266" s="13" t="s">
        <v>34</v>
      </c>
      <c r="AX266" s="13" t="s">
        <v>81</v>
      </c>
      <c r="AY266" s="276" t="s">
        <v>211</v>
      </c>
    </row>
    <row r="267" spans="1:51" s="14" customFormat="1" ht="12">
      <c r="A267" s="14"/>
      <c r="B267" s="277"/>
      <c r="C267" s="278"/>
      <c r="D267" s="268" t="s">
        <v>236</v>
      </c>
      <c r="E267" s="279" t="s">
        <v>1</v>
      </c>
      <c r="F267" s="280" t="s">
        <v>8</v>
      </c>
      <c r="G267" s="278"/>
      <c r="H267" s="281">
        <v>15</v>
      </c>
      <c r="I267" s="282"/>
      <c r="J267" s="278"/>
      <c r="K267" s="278"/>
      <c r="L267" s="283"/>
      <c r="M267" s="284"/>
      <c r="N267" s="285"/>
      <c r="O267" s="285"/>
      <c r="P267" s="285"/>
      <c r="Q267" s="285"/>
      <c r="R267" s="285"/>
      <c r="S267" s="285"/>
      <c r="T267" s="286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87" t="s">
        <v>236</v>
      </c>
      <c r="AU267" s="287" t="s">
        <v>89</v>
      </c>
      <c r="AV267" s="14" t="s">
        <v>89</v>
      </c>
      <c r="AW267" s="14" t="s">
        <v>34</v>
      </c>
      <c r="AX267" s="14" t="s">
        <v>87</v>
      </c>
      <c r="AY267" s="287" t="s">
        <v>211</v>
      </c>
    </row>
    <row r="268" spans="1:65" s="2" customFormat="1" ht="24.15" customHeight="1">
      <c r="A268" s="41"/>
      <c r="B268" s="42"/>
      <c r="C268" s="253" t="s">
        <v>616</v>
      </c>
      <c r="D268" s="253" t="s">
        <v>214</v>
      </c>
      <c r="E268" s="254" t="s">
        <v>2126</v>
      </c>
      <c r="F268" s="255" t="s">
        <v>2127</v>
      </c>
      <c r="G268" s="256" t="s">
        <v>307</v>
      </c>
      <c r="H268" s="257">
        <v>7.5</v>
      </c>
      <c r="I268" s="258"/>
      <c r="J268" s="259">
        <f>ROUND(I268*H268,2)</f>
        <v>0</v>
      </c>
      <c r="K268" s="260"/>
      <c r="L268" s="44"/>
      <c r="M268" s="261" t="s">
        <v>1</v>
      </c>
      <c r="N268" s="262" t="s">
        <v>46</v>
      </c>
      <c r="O268" s="94"/>
      <c r="P268" s="263">
        <f>O268*H268</f>
        <v>0</v>
      </c>
      <c r="Q268" s="263">
        <v>0.00139</v>
      </c>
      <c r="R268" s="263">
        <f>Q268*H268</f>
        <v>0.010425</v>
      </c>
      <c r="S268" s="263">
        <v>0</v>
      </c>
      <c r="T268" s="264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65" t="s">
        <v>528</v>
      </c>
      <c r="AT268" s="265" t="s">
        <v>214</v>
      </c>
      <c r="AU268" s="265" t="s">
        <v>89</v>
      </c>
      <c r="AY268" s="18" t="s">
        <v>211</v>
      </c>
      <c r="BE268" s="155">
        <f>IF(N268="základní",J268,0)</f>
        <v>0</v>
      </c>
      <c r="BF268" s="155">
        <f>IF(N268="snížená",J268,0)</f>
        <v>0</v>
      </c>
      <c r="BG268" s="155">
        <f>IF(N268="zákl. přenesená",J268,0)</f>
        <v>0</v>
      </c>
      <c r="BH268" s="155">
        <f>IF(N268="sníž. přenesená",J268,0)</f>
        <v>0</v>
      </c>
      <c r="BI268" s="155">
        <f>IF(N268="nulová",J268,0)</f>
        <v>0</v>
      </c>
      <c r="BJ268" s="18" t="s">
        <v>87</v>
      </c>
      <c r="BK268" s="155">
        <f>ROUND(I268*H268,2)</f>
        <v>0</v>
      </c>
      <c r="BL268" s="18" t="s">
        <v>528</v>
      </c>
      <c r="BM268" s="265" t="s">
        <v>2128</v>
      </c>
    </row>
    <row r="269" spans="1:51" s="13" customFormat="1" ht="12">
      <c r="A269" s="13"/>
      <c r="B269" s="266"/>
      <c r="C269" s="267"/>
      <c r="D269" s="268" t="s">
        <v>236</v>
      </c>
      <c r="E269" s="269" t="s">
        <v>1</v>
      </c>
      <c r="F269" s="270" t="s">
        <v>2070</v>
      </c>
      <c r="G269" s="267"/>
      <c r="H269" s="269" t="s">
        <v>1</v>
      </c>
      <c r="I269" s="271"/>
      <c r="J269" s="267"/>
      <c r="K269" s="267"/>
      <c r="L269" s="272"/>
      <c r="M269" s="273"/>
      <c r="N269" s="274"/>
      <c r="O269" s="274"/>
      <c r="P269" s="274"/>
      <c r="Q269" s="274"/>
      <c r="R269" s="274"/>
      <c r="S269" s="274"/>
      <c r="T269" s="27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76" t="s">
        <v>236</v>
      </c>
      <c r="AU269" s="276" t="s">
        <v>89</v>
      </c>
      <c r="AV269" s="13" t="s">
        <v>87</v>
      </c>
      <c r="AW269" s="13" t="s">
        <v>34</v>
      </c>
      <c r="AX269" s="13" t="s">
        <v>81</v>
      </c>
      <c r="AY269" s="276" t="s">
        <v>211</v>
      </c>
    </row>
    <row r="270" spans="1:51" s="13" customFormat="1" ht="12">
      <c r="A270" s="13"/>
      <c r="B270" s="266"/>
      <c r="C270" s="267"/>
      <c r="D270" s="268" t="s">
        <v>236</v>
      </c>
      <c r="E270" s="269" t="s">
        <v>1</v>
      </c>
      <c r="F270" s="270" t="s">
        <v>2129</v>
      </c>
      <c r="G270" s="267"/>
      <c r="H270" s="269" t="s">
        <v>1</v>
      </c>
      <c r="I270" s="271"/>
      <c r="J270" s="267"/>
      <c r="K270" s="267"/>
      <c r="L270" s="272"/>
      <c r="M270" s="273"/>
      <c r="N270" s="274"/>
      <c r="O270" s="274"/>
      <c r="P270" s="274"/>
      <c r="Q270" s="274"/>
      <c r="R270" s="274"/>
      <c r="S270" s="274"/>
      <c r="T270" s="27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76" t="s">
        <v>236</v>
      </c>
      <c r="AU270" s="276" t="s">
        <v>89</v>
      </c>
      <c r="AV270" s="13" t="s">
        <v>87</v>
      </c>
      <c r="AW270" s="13" t="s">
        <v>34</v>
      </c>
      <c r="AX270" s="13" t="s">
        <v>81</v>
      </c>
      <c r="AY270" s="276" t="s">
        <v>211</v>
      </c>
    </row>
    <row r="271" spans="1:51" s="13" customFormat="1" ht="12">
      <c r="A271" s="13"/>
      <c r="B271" s="266"/>
      <c r="C271" s="267"/>
      <c r="D271" s="268" t="s">
        <v>236</v>
      </c>
      <c r="E271" s="269" t="s">
        <v>1</v>
      </c>
      <c r="F271" s="270" t="s">
        <v>2130</v>
      </c>
      <c r="G271" s="267"/>
      <c r="H271" s="269" t="s">
        <v>1</v>
      </c>
      <c r="I271" s="271"/>
      <c r="J271" s="267"/>
      <c r="K271" s="267"/>
      <c r="L271" s="272"/>
      <c r="M271" s="273"/>
      <c r="N271" s="274"/>
      <c r="O271" s="274"/>
      <c r="P271" s="274"/>
      <c r="Q271" s="274"/>
      <c r="R271" s="274"/>
      <c r="S271" s="274"/>
      <c r="T271" s="27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76" t="s">
        <v>236</v>
      </c>
      <c r="AU271" s="276" t="s">
        <v>89</v>
      </c>
      <c r="AV271" s="13" t="s">
        <v>87</v>
      </c>
      <c r="AW271" s="13" t="s">
        <v>34</v>
      </c>
      <c r="AX271" s="13" t="s">
        <v>81</v>
      </c>
      <c r="AY271" s="276" t="s">
        <v>211</v>
      </c>
    </row>
    <row r="272" spans="1:51" s="13" customFormat="1" ht="12">
      <c r="A272" s="13"/>
      <c r="B272" s="266"/>
      <c r="C272" s="267"/>
      <c r="D272" s="268" t="s">
        <v>236</v>
      </c>
      <c r="E272" s="269" t="s">
        <v>1</v>
      </c>
      <c r="F272" s="270" t="s">
        <v>2131</v>
      </c>
      <c r="G272" s="267"/>
      <c r="H272" s="269" t="s">
        <v>1</v>
      </c>
      <c r="I272" s="271"/>
      <c r="J272" s="267"/>
      <c r="K272" s="267"/>
      <c r="L272" s="272"/>
      <c r="M272" s="273"/>
      <c r="N272" s="274"/>
      <c r="O272" s="274"/>
      <c r="P272" s="274"/>
      <c r="Q272" s="274"/>
      <c r="R272" s="274"/>
      <c r="S272" s="274"/>
      <c r="T272" s="27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76" t="s">
        <v>236</v>
      </c>
      <c r="AU272" s="276" t="s">
        <v>89</v>
      </c>
      <c r="AV272" s="13" t="s">
        <v>87</v>
      </c>
      <c r="AW272" s="13" t="s">
        <v>34</v>
      </c>
      <c r="AX272" s="13" t="s">
        <v>81</v>
      </c>
      <c r="AY272" s="276" t="s">
        <v>211</v>
      </c>
    </row>
    <row r="273" spans="1:51" s="13" customFormat="1" ht="12">
      <c r="A273" s="13"/>
      <c r="B273" s="266"/>
      <c r="C273" s="267"/>
      <c r="D273" s="268" t="s">
        <v>236</v>
      </c>
      <c r="E273" s="269" t="s">
        <v>1</v>
      </c>
      <c r="F273" s="270" t="s">
        <v>2132</v>
      </c>
      <c r="G273" s="267"/>
      <c r="H273" s="269" t="s">
        <v>1</v>
      </c>
      <c r="I273" s="271"/>
      <c r="J273" s="267"/>
      <c r="K273" s="267"/>
      <c r="L273" s="272"/>
      <c r="M273" s="273"/>
      <c r="N273" s="274"/>
      <c r="O273" s="274"/>
      <c r="P273" s="274"/>
      <c r="Q273" s="274"/>
      <c r="R273" s="274"/>
      <c r="S273" s="274"/>
      <c r="T273" s="27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76" t="s">
        <v>236</v>
      </c>
      <c r="AU273" s="276" t="s">
        <v>89</v>
      </c>
      <c r="AV273" s="13" t="s">
        <v>87</v>
      </c>
      <c r="AW273" s="13" t="s">
        <v>34</v>
      </c>
      <c r="AX273" s="13" t="s">
        <v>81</v>
      </c>
      <c r="AY273" s="276" t="s">
        <v>211</v>
      </c>
    </row>
    <row r="274" spans="1:51" s="14" customFormat="1" ht="12">
      <c r="A274" s="14"/>
      <c r="B274" s="277"/>
      <c r="C274" s="278"/>
      <c r="D274" s="268" t="s">
        <v>236</v>
      </c>
      <c r="E274" s="279" t="s">
        <v>1</v>
      </c>
      <c r="F274" s="280" t="s">
        <v>2133</v>
      </c>
      <c r="G274" s="278"/>
      <c r="H274" s="281">
        <v>7.5</v>
      </c>
      <c r="I274" s="282"/>
      <c r="J274" s="278"/>
      <c r="K274" s="278"/>
      <c r="L274" s="283"/>
      <c r="M274" s="284"/>
      <c r="N274" s="285"/>
      <c r="O274" s="285"/>
      <c r="P274" s="285"/>
      <c r="Q274" s="285"/>
      <c r="R274" s="285"/>
      <c r="S274" s="285"/>
      <c r="T274" s="286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87" t="s">
        <v>236</v>
      </c>
      <c r="AU274" s="287" t="s">
        <v>89</v>
      </c>
      <c r="AV274" s="14" t="s">
        <v>89</v>
      </c>
      <c r="AW274" s="14" t="s">
        <v>34</v>
      </c>
      <c r="AX274" s="14" t="s">
        <v>81</v>
      </c>
      <c r="AY274" s="287" t="s">
        <v>211</v>
      </c>
    </row>
    <row r="275" spans="1:51" s="15" customFormat="1" ht="12">
      <c r="A275" s="15"/>
      <c r="B275" s="295"/>
      <c r="C275" s="296"/>
      <c r="D275" s="268" t="s">
        <v>236</v>
      </c>
      <c r="E275" s="297" t="s">
        <v>1</v>
      </c>
      <c r="F275" s="298" t="s">
        <v>438</v>
      </c>
      <c r="G275" s="296"/>
      <c r="H275" s="299">
        <v>7.5</v>
      </c>
      <c r="I275" s="300"/>
      <c r="J275" s="296"/>
      <c r="K275" s="296"/>
      <c r="L275" s="301"/>
      <c r="M275" s="302"/>
      <c r="N275" s="303"/>
      <c r="O275" s="303"/>
      <c r="P275" s="303"/>
      <c r="Q275" s="303"/>
      <c r="R275" s="303"/>
      <c r="S275" s="303"/>
      <c r="T275" s="304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305" t="s">
        <v>236</v>
      </c>
      <c r="AU275" s="305" t="s">
        <v>89</v>
      </c>
      <c r="AV275" s="15" t="s">
        <v>100</v>
      </c>
      <c r="AW275" s="15" t="s">
        <v>34</v>
      </c>
      <c r="AX275" s="15" t="s">
        <v>87</v>
      </c>
      <c r="AY275" s="305" t="s">
        <v>211</v>
      </c>
    </row>
    <row r="276" spans="1:65" s="2" customFormat="1" ht="24.15" customHeight="1">
      <c r="A276" s="41"/>
      <c r="B276" s="42"/>
      <c r="C276" s="253" t="s">
        <v>621</v>
      </c>
      <c r="D276" s="253" t="s">
        <v>214</v>
      </c>
      <c r="E276" s="254" t="s">
        <v>2134</v>
      </c>
      <c r="F276" s="255" t="s">
        <v>2135</v>
      </c>
      <c r="G276" s="256" t="s">
        <v>307</v>
      </c>
      <c r="H276" s="257">
        <v>29</v>
      </c>
      <c r="I276" s="258"/>
      <c r="J276" s="259">
        <f>ROUND(I276*H276,2)</f>
        <v>0</v>
      </c>
      <c r="K276" s="260"/>
      <c r="L276" s="44"/>
      <c r="M276" s="261" t="s">
        <v>1</v>
      </c>
      <c r="N276" s="262" t="s">
        <v>46</v>
      </c>
      <c r="O276" s="94"/>
      <c r="P276" s="263">
        <f>O276*H276</f>
        <v>0</v>
      </c>
      <c r="Q276" s="263">
        <v>0.00174</v>
      </c>
      <c r="R276" s="263">
        <f>Q276*H276</f>
        <v>0.05046</v>
      </c>
      <c r="S276" s="263">
        <v>0</v>
      </c>
      <c r="T276" s="264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65" t="s">
        <v>528</v>
      </c>
      <c r="AT276" s="265" t="s">
        <v>214</v>
      </c>
      <c r="AU276" s="265" t="s">
        <v>89</v>
      </c>
      <c r="AY276" s="18" t="s">
        <v>211</v>
      </c>
      <c r="BE276" s="155">
        <f>IF(N276="základní",J276,0)</f>
        <v>0</v>
      </c>
      <c r="BF276" s="155">
        <f>IF(N276="snížená",J276,0)</f>
        <v>0</v>
      </c>
      <c r="BG276" s="155">
        <f>IF(N276="zákl. přenesená",J276,0)</f>
        <v>0</v>
      </c>
      <c r="BH276" s="155">
        <f>IF(N276="sníž. přenesená",J276,0)</f>
        <v>0</v>
      </c>
      <c r="BI276" s="155">
        <f>IF(N276="nulová",J276,0)</f>
        <v>0</v>
      </c>
      <c r="BJ276" s="18" t="s">
        <v>87</v>
      </c>
      <c r="BK276" s="155">
        <f>ROUND(I276*H276,2)</f>
        <v>0</v>
      </c>
      <c r="BL276" s="18" t="s">
        <v>528</v>
      </c>
      <c r="BM276" s="265" t="s">
        <v>2136</v>
      </c>
    </row>
    <row r="277" spans="1:51" s="13" customFormat="1" ht="12">
      <c r="A277" s="13"/>
      <c r="B277" s="266"/>
      <c r="C277" s="267"/>
      <c r="D277" s="268" t="s">
        <v>236</v>
      </c>
      <c r="E277" s="269" t="s">
        <v>1</v>
      </c>
      <c r="F277" s="270" t="s">
        <v>2070</v>
      </c>
      <c r="G277" s="267"/>
      <c r="H277" s="269" t="s">
        <v>1</v>
      </c>
      <c r="I277" s="271"/>
      <c r="J277" s="267"/>
      <c r="K277" s="267"/>
      <c r="L277" s="272"/>
      <c r="M277" s="273"/>
      <c r="N277" s="274"/>
      <c r="O277" s="274"/>
      <c r="P277" s="274"/>
      <c r="Q277" s="274"/>
      <c r="R277" s="274"/>
      <c r="S277" s="274"/>
      <c r="T277" s="27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76" t="s">
        <v>236</v>
      </c>
      <c r="AU277" s="276" t="s">
        <v>89</v>
      </c>
      <c r="AV277" s="13" t="s">
        <v>87</v>
      </c>
      <c r="AW277" s="13" t="s">
        <v>34</v>
      </c>
      <c r="AX277" s="13" t="s">
        <v>81</v>
      </c>
      <c r="AY277" s="276" t="s">
        <v>211</v>
      </c>
    </row>
    <row r="278" spans="1:51" s="13" customFormat="1" ht="12">
      <c r="A278" s="13"/>
      <c r="B278" s="266"/>
      <c r="C278" s="267"/>
      <c r="D278" s="268" t="s">
        <v>236</v>
      </c>
      <c r="E278" s="269" t="s">
        <v>1</v>
      </c>
      <c r="F278" s="270" t="s">
        <v>2137</v>
      </c>
      <c r="G278" s="267"/>
      <c r="H278" s="269" t="s">
        <v>1</v>
      </c>
      <c r="I278" s="271"/>
      <c r="J278" s="267"/>
      <c r="K278" s="267"/>
      <c r="L278" s="272"/>
      <c r="M278" s="273"/>
      <c r="N278" s="274"/>
      <c r="O278" s="274"/>
      <c r="P278" s="274"/>
      <c r="Q278" s="274"/>
      <c r="R278" s="274"/>
      <c r="S278" s="274"/>
      <c r="T278" s="27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76" t="s">
        <v>236</v>
      </c>
      <c r="AU278" s="276" t="s">
        <v>89</v>
      </c>
      <c r="AV278" s="13" t="s">
        <v>87</v>
      </c>
      <c r="AW278" s="13" t="s">
        <v>34</v>
      </c>
      <c r="AX278" s="13" t="s">
        <v>81</v>
      </c>
      <c r="AY278" s="276" t="s">
        <v>211</v>
      </c>
    </row>
    <row r="279" spans="1:51" s="13" customFormat="1" ht="12">
      <c r="A279" s="13"/>
      <c r="B279" s="266"/>
      <c r="C279" s="267"/>
      <c r="D279" s="268" t="s">
        <v>236</v>
      </c>
      <c r="E279" s="269" t="s">
        <v>1</v>
      </c>
      <c r="F279" s="270" t="s">
        <v>2130</v>
      </c>
      <c r="G279" s="267"/>
      <c r="H279" s="269" t="s">
        <v>1</v>
      </c>
      <c r="I279" s="271"/>
      <c r="J279" s="267"/>
      <c r="K279" s="267"/>
      <c r="L279" s="272"/>
      <c r="M279" s="273"/>
      <c r="N279" s="274"/>
      <c r="O279" s="274"/>
      <c r="P279" s="274"/>
      <c r="Q279" s="274"/>
      <c r="R279" s="274"/>
      <c r="S279" s="274"/>
      <c r="T279" s="27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76" t="s">
        <v>236</v>
      </c>
      <c r="AU279" s="276" t="s">
        <v>89</v>
      </c>
      <c r="AV279" s="13" t="s">
        <v>87</v>
      </c>
      <c r="AW279" s="13" t="s">
        <v>34</v>
      </c>
      <c r="AX279" s="13" t="s">
        <v>81</v>
      </c>
      <c r="AY279" s="276" t="s">
        <v>211</v>
      </c>
    </row>
    <row r="280" spans="1:51" s="13" customFormat="1" ht="12">
      <c r="A280" s="13"/>
      <c r="B280" s="266"/>
      <c r="C280" s="267"/>
      <c r="D280" s="268" t="s">
        <v>236</v>
      </c>
      <c r="E280" s="269" t="s">
        <v>1</v>
      </c>
      <c r="F280" s="270" t="s">
        <v>2138</v>
      </c>
      <c r="G280" s="267"/>
      <c r="H280" s="269" t="s">
        <v>1</v>
      </c>
      <c r="I280" s="271"/>
      <c r="J280" s="267"/>
      <c r="K280" s="267"/>
      <c r="L280" s="272"/>
      <c r="M280" s="273"/>
      <c r="N280" s="274"/>
      <c r="O280" s="274"/>
      <c r="P280" s="274"/>
      <c r="Q280" s="274"/>
      <c r="R280" s="274"/>
      <c r="S280" s="274"/>
      <c r="T280" s="27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76" t="s">
        <v>236</v>
      </c>
      <c r="AU280" s="276" t="s">
        <v>89</v>
      </c>
      <c r="AV280" s="13" t="s">
        <v>87</v>
      </c>
      <c r="AW280" s="13" t="s">
        <v>34</v>
      </c>
      <c r="AX280" s="13" t="s">
        <v>81</v>
      </c>
      <c r="AY280" s="276" t="s">
        <v>211</v>
      </c>
    </row>
    <row r="281" spans="1:51" s="14" customFormat="1" ht="12">
      <c r="A281" s="14"/>
      <c r="B281" s="277"/>
      <c r="C281" s="278"/>
      <c r="D281" s="268" t="s">
        <v>236</v>
      </c>
      <c r="E281" s="279" t="s">
        <v>1</v>
      </c>
      <c r="F281" s="280" t="s">
        <v>2133</v>
      </c>
      <c r="G281" s="278"/>
      <c r="H281" s="281">
        <v>7.5</v>
      </c>
      <c r="I281" s="282"/>
      <c r="J281" s="278"/>
      <c r="K281" s="278"/>
      <c r="L281" s="283"/>
      <c r="M281" s="284"/>
      <c r="N281" s="285"/>
      <c r="O281" s="285"/>
      <c r="P281" s="285"/>
      <c r="Q281" s="285"/>
      <c r="R281" s="285"/>
      <c r="S281" s="285"/>
      <c r="T281" s="286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87" t="s">
        <v>236</v>
      </c>
      <c r="AU281" s="287" t="s">
        <v>89</v>
      </c>
      <c r="AV281" s="14" t="s">
        <v>89</v>
      </c>
      <c r="AW281" s="14" t="s">
        <v>34</v>
      </c>
      <c r="AX281" s="14" t="s">
        <v>81</v>
      </c>
      <c r="AY281" s="287" t="s">
        <v>211</v>
      </c>
    </row>
    <row r="282" spans="1:51" s="13" customFormat="1" ht="12">
      <c r="A282" s="13"/>
      <c r="B282" s="266"/>
      <c r="C282" s="267"/>
      <c r="D282" s="268" t="s">
        <v>236</v>
      </c>
      <c r="E282" s="269" t="s">
        <v>1</v>
      </c>
      <c r="F282" s="270" t="s">
        <v>2139</v>
      </c>
      <c r="G282" s="267"/>
      <c r="H282" s="269" t="s">
        <v>1</v>
      </c>
      <c r="I282" s="271"/>
      <c r="J282" s="267"/>
      <c r="K282" s="267"/>
      <c r="L282" s="272"/>
      <c r="M282" s="273"/>
      <c r="N282" s="274"/>
      <c r="O282" s="274"/>
      <c r="P282" s="274"/>
      <c r="Q282" s="274"/>
      <c r="R282" s="274"/>
      <c r="S282" s="274"/>
      <c r="T282" s="27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76" t="s">
        <v>236</v>
      </c>
      <c r="AU282" s="276" t="s">
        <v>89</v>
      </c>
      <c r="AV282" s="13" t="s">
        <v>87</v>
      </c>
      <c r="AW282" s="13" t="s">
        <v>34</v>
      </c>
      <c r="AX282" s="13" t="s">
        <v>81</v>
      </c>
      <c r="AY282" s="276" t="s">
        <v>211</v>
      </c>
    </row>
    <row r="283" spans="1:51" s="14" customFormat="1" ht="12">
      <c r="A283" s="14"/>
      <c r="B283" s="277"/>
      <c r="C283" s="278"/>
      <c r="D283" s="268" t="s">
        <v>236</v>
      </c>
      <c r="E283" s="279" t="s">
        <v>1</v>
      </c>
      <c r="F283" s="280" t="s">
        <v>243</v>
      </c>
      <c r="G283" s="278"/>
      <c r="H283" s="281">
        <v>7</v>
      </c>
      <c r="I283" s="282"/>
      <c r="J283" s="278"/>
      <c r="K283" s="278"/>
      <c r="L283" s="283"/>
      <c r="M283" s="284"/>
      <c r="N283" s="285"/>
      <c r="O283" s="285"/>
      <c r="P283" s="285"/>
      <c r="Q283" s="285"/>
      <c r="R283" s="285"/>
      <c r="S283" s="285"/>
      <c r="T283" s="286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87" t="s">
        <v>236</v>
      </c>
      <c r="AU283" s="287" t="s">
        <v>89</v>
      </c>
      <c r="AV283" s="14" t="s">
        <v>89</v>
      </c>
      <c r="AW283" s="14" t="s">
        <v>34</v>
      </c>
      <c r="AX283" s="14" t="s">
        <v>81</v>
      </c>
      <c r="AY283" s="287" t="s">
        <v>211</v>
      </c>
    </row>
    <row r="284" spans="1:51" s="13" customFormat="1" ht="12">
      <c r="A284" s="13"/>
      <c r="B284" s="266"/>
      <c r="C284" s="267"/>
      <c r="D284" s="268" t="s">
        <v>236</v>
      </c>
      <c r="E284" s="269" t="s">
        <v>1</v>
      </c>
      <c r="F284" s="270" t="s">
        <v>2140</v>
      </c>
      <c r="G284" s="267"/>
      <c r="H284" s="269" t="s">
        <v>1</v>
      </c>
      <c r="I284" s="271"/>
      <c r="J284" s="267"/>
      <c r="K284" s="267"/>
      <c r="L284" s="272"/>
      <c r="M284" s="273"/>
      <c r="N284" s="274"/>
      <c r="O284" s="274"/>
      <c r="P284" s="274"/>
      <c r="Q284" s="274"/>
      <c r="R284" s="274"/>
      <c r="S284" s="274"/>
      <c r="T284" s="27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76" t="s">
        <v>236</v>
      </c>
      <c r="AU284" s="276" t="s">
        <v>89</v>
      </c>
      <c r="AV284" s="13" t="s">
        <v>87</v>
      </c>
      <c r="AW284" s="13" t="s">
        <v>34</v>
      </c>
      <c r="AX284" s="13" t="s">
        <v>81</v>
      </c>
      <c r="AY284" s="276" t="s">
        <v>211</v>
      </c>
    </row>
    <row r="285" spans="1:51" s="14" customFormat="1" ht="12">
      <c r="A285" s="14"/>
      <c r="B285" s="277"/>
      <c r="C285" s="278"/>
      <c r="D285" s="268" t="s">
        <v>236</v>
      </c>
      <c r="E285" s="279" t="s">
        <v>1</v>
      </c>
      <c r="F285" s="280" t="s">
        <v>2133</v>
      </c>
      <c r="G285" s="278"/>
      <c r="H285" s="281">
        <v>7.5</v>
      </c>
      <c r="I285" s="282"/>
      <c r="J285" s="278"/>
      <c r="K285" s="278"/>
      <c r="L285" s="283"/>
      <c r="M285" s="284"/>
      <c r="N285" s="285"/>
      <c r="O285" s="285"/>
      <c r="P285" s="285"/>
      <c r="Q285" s="285"/>
      <c r="R285" s="285"/>
      <c r="S285" s="285"/>
      <c r="T285" s="286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87" t="s">
        <v>236</v>
      </c>
      <c r="AU285" s="287" t="s">
        <v>89</v>
      </c>
      <c r="AV285" s="14" t="s">
        <v>89</v>
      </c>
      <c r="AW285" s="14" t="s">
        <v>34</v>
      </c>
      <c r="AX285" s="14" t="s">
        <v>81</v>
      </c>
      <c r="AY285" s="287" t="s">
        <v>211</v>
      </c>
    </row>
    <row r="286" spans="1:51" s="13" customFormat="1" ht="12">
      <c r="A286" s="13"/>
      <c r="B286" s="266"/>
      <c r="C286" s="267"/>
      <c r="D286" s="268" t="s">
        <v>236</v>
      </c>
      <c r="E286" s="269" t="s">
        <v>1</v>
      </c>
      <c r="F286" s="270" t="s">
        <v>2141</v>
      </c>
      <c r="G286" s="267"/>
      <c r="H286" s="269" t="s">
        <v>1</v>
      </c>
      <c r="I286" s="271"/>
      <c r="J286" s="267"/>
      <c r="K286" s="267"/>
      <c r="L286" s="272"/>
      <c r="M286" s="273"/>
      <c r="N286" s="274"/>
      <c r="O286" s="274"/>
      <c r="P286" s="274"/>
      <c r="Q286" s="274"/>
      <c r="R286" s="274"/>
      <c r="S286" s="274"/>
      <c r="T286" s="27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76" t="s">
        <v>236</v>
      </c>
      <c r="AU286" s="276" t="s">
        <v>89</v>
      </c>
      <c r="AV286" s="13" t="s">
        <v>87</v>
      </c>
      <c r="AW286" s="13" t="s">
        <v>34</v>
      </c>
      <c r="AX286" s="13" t="s">
        <v>81</v>
      </c>
      <c r="AY286" s="276" t="s">
        <v>211</v>
      </c>
    </row>
    <row r="287" spans="1:51" s="14" customFormat="1" ht="12">
      <c r="A287" s="14"/>
      <c r="B287" s="277"/>
      <c r="C287" s="278"/>
      <c r="D287" s="268" t="s">
        <v>236</v>
      </c>
      <c r="E287" s="279" t="s">
        <v>1</v>
      </c>
      <c r="F287" s="280" t="s">
        <v>100</v>
      </c>
      <c r="G287" s="278"/>
      <c r="H287" s="281">
        <v>4</v>
      </c>
      <c r="I287" s="282"/>
      <c r="J287" s="278"/>
      <c r="K287" s="278"/>
      <c r="L287" s="283"/>
      <c r="M287" s="284"/>
      <c r="N287" s="285"/>
      <c r="O287" s="285"/>
      <c r="P287" s="285"/>
      <c r="Q287" s="285"/>
      <c r="R287" s="285"/>
      <c r="S287" s="285"/>
      <c r="T287" s="286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87" t="s">
        <v>236</v>
      </c>
      <c r="AU287" s="287" t="s">
        <v>89</v>
      </c>
      <c r="AV287" s="14" t="s">
        <v>89</v>
      </c>
      <c r="AW287" s="14" t="s">
        <v>34</v>
      </c>
      <c r="AX287" s="14" t="s">
        <v>81</v>
      </c>
      <c r="AY287" s="287" t="s">
        <v>211</v>
      </c>
    </row>
    <row r="288" spans="1:51" s="13" customFormat="1" ht="12">
      <c r="A288" s="13"/>
      <c r="B288" s="266"/>
      <c r="C288" s="267"/>
      <c r="D288" s="268" t="s">
        <v>236</v>
      </c>
      <c r="E288" s="269" t="s">
        <v>1</v>
      </c>
      <c r="F288" s="270" t="s">
        <v>2142</v>
      </c>
      <c r="G288" s="267"/>
      <c r="H288" s="269" t="s">
        <v>1</v>
      </c>
      <c r="I288" s="271"/>
      <c r="J288" s="267"/>
      <c r="K288" s="267"/>
      <c r="L288" s="272"/>
      <c r="M288" s="273"/>
      <c r="N288" s="274"/>
      <c r="O288" s="274"/>
      <c r="P288" s="274"/>
      <c r="Q288" s="274"/>
      <c r="R288" s="274"/>
      <c r="S288" s="274"/>
      <c r="T288" s="27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76" t="s">
        <v>236</v>
      </c>
      <c r="AU288" s="276" t="s">
        <v>89</v>
      </c>
      <c r="AV288" s="13" t="s">
        <v>87</v>
      </c>
      <c r="AW288" s="13" t="s">
        <v>34</v>
      </c>
      <c r="AX288" s="13" t="s">
        <v>81</v>
      </c>
      <c r="AY288" s="276" t="s">
        <v>211</v>
      </c>
    </row>
    <row r="289" spans="1:51" s="14" customFormat="1" ht="12">
      <c r="A289" s="14"/>
      <c r="B289" s="277"/>
      <c r="C289" s="278"/>
      <c r="D289" s="268" t="s">
        <v>236</v>
      </c>
      <c r="E289" s="279" t="s">
        <v>1</v>
      </c>
      <c r="F289" s="280" t="s">
        <v>96</v>
      </c>
      <c r="G289" s="278"/>
      <c r="H289" s="281">
        <v>3</v>
      </c>
      <c r="I289" s="282"/>
      <c r="J289" s="278"/>
      <c r="K289" s="278"/>
      <c r="L289" s="283"/>
      <c r="M289" s="284"/>
      <c r="N289" s="285"/>
      <c r="O289" s="285"/>
      <c r="P289" s="285"/>
      <c r="Q289" s="285"/>
      <c r="R289" s="285"/>
      <c r="S289" s="285"/>
      <c r="T289" s="286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87" t="s">
        <v>236</v>
      </c>
      <c r="AU289" s="287" t="s">
        <v>89</v>
      </c>
      <c r="AV289" s="14" t="s">
        <v>89</v>
      </c>
      <c r="AW289" s="14" t="s">
        <v>34</v>
      </c>
      <c r="AX289" s="14" t="s">
        <v>81</v>
      </c>
      <c r="AY289" s="287" t="s">
        <v>211</v>
      </c>
    </row>
    <row r="290" spans="1:51" s="15" customFormat="1" ht="12">
      <c r="A290" s="15"/>
      <c r="B290" s="295"/>
      <c r="C290" s="296"/>
      <c r="D290" s="268" t="s">
        <v>236</v>
      </c>
      <c r="E290" s="297" t="s">
        <v>1</v>
      </c>
      <c r="F290" s="298" t="s">
        <v>438</v>
      </c>
      <c r="G290" s="296"/>
      <c r="H290" s="299">
        <v>29</v>
      </c>
      <c r="I290" s="300"/>
      <c r="J290" s="296"/>
      <c r="K290" s="296"/>
      <c r="L290" s="301"/>
      <c r="M290" s="302"/>
      <c r="N290" s="303"/>
      <c r="O290" s="303"/>
      <c r="P290" s="303"/>
      <c r="Q290" s="303"/>
      <c r="R290" s="303"/>
      <c r="S290" s="303"/>
      <c r="T290" s="304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305" t="s">
        <v>236</v>
      </c>
      <c r="AU290" s="305" t="s">
        <v>89</v>
      </c>
      <c r="AV290" s="15" t="s">
        <v>100</v>
      </c>
      <c r="AW290" s="15" t="s">
        <v>34</v>
      </c>
      <c r="AX290" s="15" t="s">
        <v>87</v>
      </c>
      <c r="AY290" s="305" t="s">
        <v>211</v>
      </c>
    </row>
    <row r="291" spans="1:65" s="2" customFormat="1" ht="24.15" customHeight="1">
      <c r="A291" s="41"/>
      <c r="B291" s="42"/>
      <c r="C291" s="253" t="s">
        <v>627</v>
      </c>
      <c r="D291" s="253" t="s">
        <v>214</v>
      </c>
      <c r="E291" s="254" t="s">
        <v>2143</v>
      </c>
      <c r="F291" s="255" t="s">
        <v>2144</v>
      </c>
      <c r="G291" s="256" t="s">
        <v>307</v>
      </c>
      <c r="H291" s="257">
        <v>10</v>
      </c>
      <c r="I291" s="258"/>
      <c r="J291" s="259">
        <f>ROUND(I291*H291,2)</f>
        <v>0</v>
      </c>
      <c r="K291" s="260"/>
      <c r="L291" s="44"/>
      <c r="M291" s="261" t="s">
        <v>1</v>
      </c>
      <c r="N291" s="262" t="s">
        <v>46</v>
      </c>
      <c r="O291" s="94"/>
      <c r="P291" s="263">
        <f>O291*H291</f>
        <v>0</v>
      </c>
      <c r="Q291" s="263">
        <v>0.00077</v>
      </c>
      <c r="R291" s="263">
        <f>Q291*H291</f>
        <v>0.007699999999999999</v>
      </c>
      <c r="S291" s="263">
        <v>0</v>
      </c>
      <c r="T291" s="264">
        <f>S291*H291</f>
        <v>0</v>
      </c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R291" s="265" t="s">
        <v>528</v>
      </c>
      <c r="AT291" s="265" t="s">
        <v>214</v>
      </c>
      <c r="AU291" s="265" t="s">
        <v>89</v>
      </c>
      <c r="AY291" s="18" t="s">
        <v>211</v>
      </c>
      <c r="BE291" s="155">
        <f>IF(N291="základní",J291,0)</f>
        <v>0</v>
      </c>
      <c r="BF291" s="155">
        <f>IF(N291="snížená",J291,0)</f>
        <v>0</v>
      </c>
      <c r="BG291" s="155">
        <f>IF(N291="zákl. přenesená",J291,0)</f>
        <v>0</v>
      </c>
      <c r="BH291" s="155">
        <f>IF(N291="sníž. přenesená",J291,0)</f>
        <v>0</v>
      </c>
      <c r="BI291" s="155">
        <f>IF(N291="nulová",J291,0)</f>
        <v>0</v>
      </c>
      <c r="BJ291" s="18" t="s">
        <v>87</v>
      </c>
      <c r="BK291" s="155">
        <f>ROUND(I291*H291,2)</f>
        <v>0</v>
      </c>
      <c r="BL291" s="18" t="s">
        <v>528</v>
      </c>
      <c r="BM291" s="265" t="s">
        <v>2145</v>
      </c>
    </row>
    <row r="292" spans="1:51" s="13" customFormat="1" ht="12">
      <c r="A292" s="13"/>
      <c r="B292" s="266"/>
      <c r="C292" s="267"/>
      <c r="D292" s="268" t="s">
        <v>236</v>
      </c>
      <c r="E292" s="269" t="s">
        <v>1</v>
      </c>
      <c r="F292" s="270" t="s">
        <v>2146</v>
      </c>
      <c r="G292" s="267"/>
      <c r="H292" s="269" t="s">
        <v>1</v>
      </c>
      <c r="I292" s="271"/>
      <c r="J292" s="267"/>
      <c r="K292" s="267"/>
      <c r="L292" s="272"/>
      <c r="M292" s="273"/>
      <c r="N292" s="274"/>
      <c r="O292" s="274"/>
      <c r="P292" s="274"/>
      <c r="Q292" s="274"/>
      <c r="R292" s="274"/>
      <c r="S292" s="274"/>
      <c r="T292" s="27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76" t="s">
        <v>236</v>
      </c>
      <c r="AU292" s="276" t="s">
        <v>89</v>
      </c>
      <c r="AV292" s="13" t="s">
        <v>87</v>
      </c>
      <c r="AW292" s="13" t="s">
        <v>34</v>
      </c>
      <c r="AX292" s="13" t="s">
        <v>81</v>
      </c>
      <c r="AY292" s="276" t="s">
        <v>211</v>
      </c>
    </row>
    <row r="293" spans="1:51" s="13" customFormat="1" ht="12">
      <c r="A293" s="13"/>
      <c r="B293" s="266"/>
      <c r="C293" s="267"/>
      <c r="D293" s="268" t="s">
        <v>236</v>
      </c>
      <c r="E293" s="269" t="s">
        <v>1</v>
      </c>
      <c r="F293" s="270" t="s">
        <v>2070</v>
      </c>
      <c r="G293" s="267"/>
      <c r="H293" s="269" t="s">
        <v>1</v>
      </c>
      <c r="I293" s="271"/>
      <c r="J293" s="267"/>
      <c r="K293" s="267"/>
      <c r="L293" s="272"/>
      <c r="M293" s="273"/>
      <c r="N293" s="274"/>
      <c r="O293" s="274"/>
      <c r="P293" s="274"/>
      <c r="Q293" s="274"/>
      <c r="R293" s="274"/>
      <c r="S293" s="274"/>
      <c r="T293" s="27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76" t="s">
        <v>236</v>
      </c>
      <c r="AU293" s="276" t="s">
        <v>89</v>
      </c>
      <c r="AV293" s="13" t="s">
        <v>87</v>
      </c>
      <c r="AW293" s="13" t="s">
        <v>34</v>
      </c>
      <c r="AX293" s="13" t="s">
        <v>81</v>
      </c>
      <c r="AY293" s="276" t="s">
        <v>211</v>
      </c>
    </row>
    <row r="294" spans="1:51" s="13" customFormat="1" ht="12">
      <c r="A294" s="13"/>
      <c r="B294" s="266"/>
      <c r="C294" s="267"/>
      <c r="D294" s="268" t="s">
        <v>236</v>
      </c>
      <c r="E294" s="269" t="s">
        <v>1</v>
      </c>
      <c r="F294" s="270" t="s">
        <v>2147</v>
      </c>
      <c r="G294" s="267"/>
      <c r="H294" s="269" t="s">
        <v>1</v>
      </c>
      <c r="I294" s="271"/>
      <c r="J294" s="267"/>
      <c r="K294" s="267"/>
      <c r="L294" s="272"/>
      <c r="M294" s="273"/>
      <c r="N294" s="274"/>
      <c r="O294" s="274"/>
      <c r="P294" s="274"/>
      <c r="Q294" s="274"/>
      <c r="R294" s="274"/>
      <c r="S294" s="274"/>
      <c r="T294" s="27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76" t="s">
        <v>236</v>
      </c>
      <c r="AU294" s="276" t="s">
        <v>89</v>
      </c>
      <c r="AV294" s="13" t="s">
        <v>87</v>
      </c>
      <c r="AW294" s="13" t="s">
        <v>34</v>
      </c>
      <c r="AX294" s="13" t="s">
        <v>81</v>
      </c>
      <c r="AY294" s="276" t="s">
        <v>211</v>
      </c>
    </row>
    <row r="295" spans="1:51" s="14" customFormat="1" ht="12">
      <c r="A295" s="14"/>
      <c r="B295" s="277"/>
      <c r="C295" s="278"/>
      <c r="D295" s="268" t="s">
        <v>236</v>
      </c>
      <c r="E295" s="279" t="s">
        <v>1</v>
      </c>
      <c r="F295" s="280" t="s">
        <v>257</v>
      </c>
      <c r="G295" s="278"/>
      <c r="H295" s="281">
        <v>10</v>
      </c>
      <c r="I295" s="282"/>
      <c r="J295" s="278"/>
      <c r="K295" s="278"/>
      <c r="L295" s="283"/>
      <c r="M295" s="284"/>
      <c r="N295" s="285"/>
      <c r="O295" s="285"/>
      <c r="P295" s="285"/>
      <c r="Q295" s="285"/>
      <c r="R295" s="285"/>
      <c r="S295" s="285"/>
      <c r="T295" s="286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87" t="s">
        <v>236</v>
      </c>
      <c r="AU295" s="287" t="s">
        <v>89</v>
      </c>
      <c r="AV295" s="14" t="s">
        <v>89</v>
      </c>
      <c r="AW295" s="14" t="s">
        <v>34</v>
      </c>
      <c r="AX295" s="14" t="s">
        <v>87</v>
      </c>
      <c r="AY295" s="287" t="s">
        <v>211</v>
      </c>
    </row>
    <row r="296" spans="1:65" s="2" customFormat="1" ht="24.15" customHeight="1">
      <c r="A296" s="41"/>
      <c r="B296" s="42"/>
      <c r="C296" s="253" t="s">
        <v>634</v>
      </c>
      <c r="D296" s="253" t="s">
        <v>214</v>
      </c>
      <c r="E296" s="254" t="s">
        <v>2148</v>
      </c>
      <c r="F296" s="255" t="s">
        <v>2149</v>
      </c>
      <c r="G296" s="256" t="s">
        <v>702</v>
      </c>
      <c r="H296" s="257">
        <v>3</v>
      </c>
      <c r="I296" s="258"/>
      <c r="J296" s="259">
        <f>ROUND(I296*H296,2)</f>
        <v>0</v>
      </c>
      <c r="K296" s="260"/>
      <c r="L296" s="44"/>
      <c r="M296" s="261" t="s">
        <v>1</v>
      </c>
      <c r="N296" s="262" t="s">
        <v>46</v>
      </c>
      <c r="O296" s="94"/>
      <c r="P296" s="263">
        <f>O296*H296</f>
        <v>0</v>
      </c>
      <c r="Q296" s="263">
        <v>0.00166</v>
      </c>
      <c r="R296" s="263">
        <f>Q296*H296</f>
        <v>0.00498</v>
      </c>
      <c r="S296" s="263">
        <v>0</v>
      </c>
      <c r="T296" s="264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65" t="s">
        <v>528</v>
      </c>
      <c r="AT296" s="265" t="s">
        <v>214</v>
      </c>
      <c r="AU296" s="265" t="s">
        <v>89</v>
      </c>
      <c r="AY296" s="18" t="s">
        <v>211</v>
      </c>
      <c r="BE296" s="155">
        <f>IF(N296="základní",J296,0)</f>
        <v>0</v>
      </c>
      <c r="BF296" s="155">
        <f>IF(N296="snížená",J296,0)</f>
        <v>0</v>
      </c>
      <c r="BG296" s="155">
        <f>IF(N296="zákl. přenesená",J296,0)</f>
        <v>0</v>
      </c>
      <c r="BH296" s="155">
        <f>IF(N296="sníž. přenesená",J296,0)</f>
        <v>0</v>
      </c>
      <c r="BI296" s="155">
        <f>IF(N296="nulová",J296,0)</f>
        <v>0</v>
      </c>
      <c r="BJ296" s="18" t="s">
        <v>87</v>
      </c>
      <c r="BK296" s="155">
        <f>ROUND(I296*H296,2)</f>
        <v>0</v>
      </c>
      <c r="BL296" s="18" t="s">
        <v>528</v>
      </c>
      <c r="BM296" s="265" t="s">
        <v>2150</v>
      </c>
    </row>
    <row r="297" spans="1:51" s="13" customFormat="1" ht="12">
      <c r="A297" s="13"/>
      <c r="B297" s="266"/>
      <c r="C297" s="267"/>
      <c r="D297" s="268" t="s">
        <v>236</v>
      </c>
      <c r="E297" s="269" t="s">
        <v>1</v>
      </c>
      <c r="F297" s="270" t="s">
        <v>2151</v>
      </c>
      <c r="G297" s="267"/>
      <c r="H297" s="269" t="s">
        <v>1</v>
      </c>
      <c r="I297" s="271"/>
      <c r="J297" s="267"/>
      <c r="K297" s="267"/>
      <c r="L297" s="272"/>
      <c r="M297" s="273"/>
      <c r="N297" s="274"/>
      <c r="O297" s="274"/>
      <c r="P297" s="274"/>
      <c r="Q297" s="274"/>
      <c r="R297" s="274"/>
      <c r="S297" s="274"/>
      <c r="T297" s="27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76" t="s">
        <v>236</v>
      </c>
      <c r="AU297" s="276" t="s">
        <v>89</v>
      </c>
      <c r="AV297" s="13" t="s">
        <v>87</v>
      </c>
      <c r="AW297" s="13" t="s">
        <v>34</v>
      </c>
      <c r="AX297" s="13" t="s">
        <v>81</v>
      </c>
      <c r="AY297" s="276" t="s">
        <v>211</v>
      </c>
    </row>
    <row r="298" spans="1:51" s="13" customFormat="1" ht="12">
      <c r="A298" s="13"/>
      <c r="B298" s="266"/>
      <c r="C298" s="267"/>
      <c r="D298" s="268" t="s">
        <v>236</v>
      </c>
      <c r="E298" s="269" t="s">
        <v>1</v>
      </c>
      <c r="F298" s="270" t="s">
        <v>2152</v>
      </c>
      <c r="G298" s="267"/>
      <c r="H298" s="269" t="s">
        <v>1</v>
      </c>
      <c r="I298" s="271"/>
      <c r="J298" s="267"/>
      <c r="K298" s="267"/>
      <c r="L298" s="272"/>
      <c r="M298" s="273"/>
      <c r="N298" s="274"/>
      <c r="O298" s="274"/>
      <c r="P298" s="274"/>
      <c r="Q298" s="274"/>
      <c r="R298" s="274"/>
      <c r="S298" s="274"/>
      <c r="T298" s="27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76" t="s">
        <v>236</v>
      </c>
      <c r="AU298" s="276" t="s">
        <v>89</v>
      </c>
      <c r="AV298" s="13" t="s">
        <v>87</v>
      </c>
      <c r="AW298" s="13" t="s">
        <v>34</v>
      </c>
      <c r="AX298" s="13" t="s">
        <v>81</v>
      </c>
      <c r="AY298" s="276" t="s">
        <v>211</v>
      </c>
    </row>
    <row r="299" spans="1:51" s="14" customFormat="1" ht="12">
      <c r="A299" s="14"/>
      <c r="B299" s="277"/>
      <c r="C299" s="278"/>
      <c r="D299" s="268" t="s">
        <v>236</v>
      </c>
      <c r="E299" s="279" t="s">
        <v>1</v>
      </c>
      <c r="F299" s="280" t="s">
        <v>96</v>
      </c>
      <c r="G299" s="278"/>
      <c r="H299" s="281">
        <v>3</v>
      </c>
      <c r="I299" s="282"/>
      <c r="J299" s="278"/>
      <c r="K299" s="278"/>
      <c r="L299" s="283"/>
      <c r="M299" s="284"/>
      <c r="N299" s="285"/>
      <c r="O299" s="285"/>
      <c r="P299" s="285"/>
      <c r="Q299" s="285"/>
      <c r="R299" s="285"/>
      <c r="S299" s="285"/>
      <c r="T299" s="286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87" t="s">
        <v>236</v>
      </c>
      <c r="AU299" s="287" t="s">
        <v>89</v>
      </c>
      <c r="AV299" s="14" t="s">
        <v>89</v>
      </c>
      <c r="AW299" s="14" t="s">
        <v>34</v>
      </c>
      <c r="AX299" s="14" t="s">
        <v>87</v>
      </c>
      <c r="AY299" s="287" t="s">
        <v>211</v>
      </c>
    </row>
    <row r="300" spans="1:65" s="2" customFormat="1" ht="24.15" customHeight="1">
      <c r="A300" s="41"/>
      <c r="B300" s="42"/>
      <c r="C300" s="253" t="s">
        <v>649</v>
      </c>
      <c r="D300" s="253" t="s">
        <v>214</v>
      </c>
      <c r="E300" s="254" t="s">
        <v>2153</v>
      </c>
      <c r="F300" s="255" t="s">
        <v>2154</v>
      </c>
      <c r="G300" s="256" t="s">
        <v>702</v>
      </c>
      <c r="H300" s="257">
        <v>1</v>
      </c>
      <c r="I300" s="258"/>
      <c r="J300" s="259">
        <f>ROUND(I300*H300,2)</f>
        <v>0</v>
      </c>
      <c r="K300" s="260"/>
      <c r="L300" s="44"/>
      <c r="M300" s="261" t="s">
        <v>1</v>
      </c>
      <c r="N300" s="262" t="s">
        <v>46</v>
      </c>
      <c r="O300" s="94"/>
      <c r="P300" s="263">
        <f>O300*H300</f>
        <v>0</v>
      </c>
      <c r="Q300" s="263">
        <v>0.00528</v>
      </c>
      <c r="R300" s="263">
        <f>Q300*H300</f>
        <v>0.00528</v>
      </c>
      <c r="S300" s="263">
        <v>0</v>
      </c>
      <c r="T300" s="264">
        <f>S300*H300</f>
        <v>0</v>
      </c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R300" s="265" t="s">
        <v>100</v>
      </c>
      <c r="AT300" s="265" t="s">
        <v>214</v>
      </c>
      <c r="AU300" s="265" t="s">
        <v>89</v>
      </c>
      <c r="AY300" s="18" t="s">
        <v>211</v>
      </c>
      <c r="BE300" s="155">
        <f>IF(N300="základní",J300,0)</f>
        <v>0</v>
      </c>
      <c r="BF300" s="155">
        <f>IF(N300="snížená",J300,0)</f>
        <v>0</v>
      </c>
      <c r="BG300" s="155">
        <f>IF(N300="zákl. přenesená",J300,0)</f>
        <v>0</v>
      </c>
      <c r="BH300" s="155">
        <f>IF(N300="sníž. přenesená",J300,0)</f>
        <v>0</v>
      </c>
      <c r="BI300" s="155">
        <f>IF(N300="nulová",J300,0)</f>
        <v>0</v>
      </c>
      <c r="BJ300" s="18" t="s">
        <v>87</v>
      </c>
      <c r="BK300" s="155">
        <f>ROUND(I300*H300,2)</f>
        <v>0</v>
      </c>
      <c r="BL300" s="18" t="s">
        <v>100</v>
      </c>
      <c r="BM300" s="265" t="s">
        <v>2155</v>
      </c>
    </row>
    <row r="301" spans="1:51" s="13" customFormat="1" ht="12">
      <c r="A301" s="13"/>
      <c r="B301" s="266"/>
      <c r="C301" s="267"/>
      <c r="D301" s="268" t="s">
        <v>236</v>
      </c>
      <c r="E301" s="269" t="s">
        <v>1</v>
      </c>
      <c r="F301" s="270" t="s">
        <v>2156</v>
      </c>
      <c r="G301" s="267"/>
      <c r="H301" s="269" t="s">
        <v>1</v>
      </c>
      <c r="I301" s="271"/>
      <c r="J301" s="267"/>
      <c r="K301" s="267"/>
      <c r="L301" s="272"/>
      <c r="M301" s="273"/>
      <c r="N301" s="274"/>
      <c r="O301" s="274"/>
      <c r="P301" s="274"/>
      <c r="Q301" s="274"/>
      <c r="R301" s="274"/>
      <c r="S301" s="274"/>
      <c r="T301" s="27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76" t="s">
        <v>236</v>
      </c>
      <c r="AU301" s="276" t="s">
        <v>89</v>
      </c>
      <c r="AV301" s="13" t="s">
        <v>87</v>
      </c>
      <c r="AW301" s="13" t="s">
        <v>34</v>
      </c>
      <c r="AX301" s="13" t="s">
        <v>81</v>
      </c>
      <c r="AY301" s="276" t="s">
        <v>211</v>
      </c>
    </row>
    <row r="302" spans="1:51" s="13" customFormat="1" ht="12">
      <c r="A302" s="13"/>
      <c r="B302" s="266"/>
      <c r="C302" s="267"/>
      <c r="D302" s="268" t="s">
        <v>236</v>
      </c>
      <c r="E302" s="269" t="s">
        <v>1</v>
      </c>
      <c r="F302" s="270" t="s">
        <v>1251</v>
      </c>
      <c r="G302" s="267"/>
      <c r="H302" s="269" t="s">
        <v>1</v>
      </c>
      <c r="I302" s="271"/>
      <c r="J302" s="267"/>
      <c r="K302" s="267"/>
      <c r="L302" s="272"/>
      <c r="M302" s="273"/>
      <c r="N302" s="274"/>
      <c r="O302" s="274"/>
      <c r="P302" s="274"/>
      <c r="Q302" s="274"/>
      <c r="R302" s="274"/>
      <c r="S302" s="274"/>
      <c r="T302" s="275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76" t="s">
        <v>236</v>
      </c>
      <c r="AU302" s="276" t="s">
        <v>89</v>
      </c>
      <c r="AV302" s="13" t="s">
        <v>87</v>
      </c>
      <c r="AW302" s="13" t="s">
        <v>34</v>
      </c>
      <c r="AX302" s="13" t="s">
        <v>81</v>
      </c>
      <c r="AY302" s="276" t="s">
        <v>211</v>
      </c>
    </row>
    <row r="303" spans="1:51" s="13" customFormat="1" ht="12">
      <c r="A303" s="13"/>
      <c r="B303" s="266"/>
      <c r="C303" s="267"/>
      <c r="D303" s="268" t="s">
        <v>236</v>
      </c>
      <c r="E303" s="269" t="s">
        <v>1</v>
      </c>
      <c r="F303" s="270" t="s">
        <v>2157</v>
      </c>
      <c r="G303" s="267"/>
      <c r="H303" s="269" t="s">
        <v>1</v>
      </c>
      <c r="I303" s="271"/>
      <c r="J303" s="267"/>
      <c r="K303" s="267"/>
      <c r="L303" s="272"/>
      <c r="M303" s="273"/>
      <c r="N303" s="274"/>
      <c r="O303" s="274"/>
      <c r="P303" s="274"/>
      <c r="Q303" s="274"/>
      <c r="R303" s="274"/>
      <c r="S303" s="274"/>
      <c r="T303" s="27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76" t="s">
        <v>236</v>
      </c>
      <c r="AU303" s="276" t="s">
        <v>89</v>
      </c>
      <c r="AV303" s="13" t="s">
        <v>87</v>
      </c>
      <c r="AW303" s="13" t="s">
        <v>34</v>
      </c>
      <c r="AX303" s="13" t="s">
        <v>81</v>
      </c>
      <c r="AY303" s="276" t="s">
        <v>211</v>
      </c>
    </row>
    <row r="304" spans="1:51" s="14" customFormat="1" ht="12">
      <c r="A304" s="14"/>
      <c r="B304" s="277"/>
      <c r="C304" s="278"/>
      <c r="D304" s="268" t="s">
        <v>236</v>
      </c>
      <c r="E304" s="279" t="s">
        <v>1</v>
      </c>
      <c r="F304" s="280" t="s">
        <v>87</v>
      </c>
      <c r="G304" s="278"/>
      <c r="H304" s="281">
        <v>1</v>
      </c>
      <c r="I304" s="282"/>
      <c r="J304" s="278"/>
      <c r="K304" s="278"/>
      <c r="L304" s="283"/>
      <c r="M304" s="284"/>
      <c r="N304" s="285"/>
      <c r="O304" s="285"/>
      <c r="P304" s="285"/>
      <c r="Q304" s="285"/>
      <c r="R304" s="285"/>
      <c r="S304" s="285"/>
      <c r="T304" s="286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87" t="s">
        <v>236</v>
      </c>
      <c r="AU304" s="287" t="s">
        <v>89</v>
      </c>
      <c r="AV304" s="14" t="s">
        <v>89</v>
      </c>
      <c r="AW304" s="14" t="s">
        <v>34</v>
      </c>
      <c r="AX304" s="14" t="s">
        <v>87</v>
      </c>
      <c r="AY304" s="287" t="s">
        <v>211</v>
      </c>
    </row>
    <row r="305" spans="1:65" s="2" customFormat="1" ht="24.15" customHeight="1">
      <c r="A305" s="41"/>
      <c r="B305" s="42"/>
      <c r="C305" s="253" t="s">
        <v>669</v>
      </c>
      <c r="D305" s="253" t="s">
        <v>214</v>
      </c>
      <c r="E305" s="254" t="s">
        <v>2158</v>
      </c>
      <c r="F305" s="255" t="s">
        <v>2159</v>
      </c>
      <c r="G305" s="256" t="s">
        <v>307</v>
      </c>
      <c r="H305" s="257">
        <v>95.2</v>
      </c>
      <c r="I305" s="258"/>
      <c r="J305" s="259">
        <f>ROUND(I305*H305,2)</f>
        <v>0</v>
      </c>
      <c r="K305" s="260"/>
      <c r="L305" s="44"/>
      <c r="M305" s="261" t="s">
        <v>1</v>
      </c>
      <c r="N305" s="262" t="s">
        <v>46</v>
      </c>
      <c r="O305" s="94"/>
      <c r="P305" s="263">
        <f>O305*H305</f>
        <v>0</v>
      </c>
      <c r="Q305" s="263">
        <v>0</v>
      </c>
      <c r="R305" s="263">
        <f>Q305*H305</f>
        <v>0</v>
      </c>
      <c r="S305" s="263">
        <v>0</v>
      </c>
      <c r="T305" s="264">
        <f>S305*H305</f>
        <v>0</v>
      </c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R305" s="265" t="s">
        <v>528</v>
      </c>
      <c r="AT305" s="265" t="s">
        <v>214</v>
      </c>
      <c r="AU305" s="265" t="s">
        <v>89</v>
      </c>
      <c r="AY305" s="18" t="s">
        <v>211</v>
      </c>
      <c r="BE305" s="155">
        <f>IF(N305="základní",J305,0)</f>
        <v>0</v>
      </c>
      <c r="BF305" s="155">
        <f>IF(N305="snížená",J305,0)</f>
        <v>0</v>
      </c>
      <c r="BG305" s="155">
        <f>IF(N305="zákl. přenesená",J305,0)</f>
        <v>0</v>
      </c>
      <c r="BH305" s="155">
        <f>IF(N305="sníž. přenesená",J305,0)</f>
        <v>0</v>
      </c>
      <c r="BI305" s="155">
        <f>IF(N305="nulová",J305,0)</f>
        <v>0</v>
      </c>
      <c r="BJ305" s="18" t="s">
        <v>87</v>
      </c>
      <c r="BK305" s="155">
        <f>ROUND(I305*H305,2)</f>
        <v>0</v>
      </c>
      <c r="BL305" s="18" t="s">
        <v>528</v>
      </c>
      <c r="BM305" s="265" t="s">
        <v>2160</v>
      </c>
    </row>
    <row r="306" spans="1:51" s="14" customFormat="1" ht="12">
      <c r="A306" s="14"/>
      <c r="B306" s="277"/>
      <c r="C306" s="278"/>
      <c r="D306" s="268" t="s">
        <v>236</v>
      </c>
      <c r="E306" s="279" t="s">
        <v>1</v>
      </c>
      <c r="F306" s="280" t="s">
        <v>2161</v>
      </c>
      <c r="G306" s="278"/>
      <c r="H306" s="281">
        <v>95.2</v>
      </c>
      <c r="I306" s="282"/>
      <c r="J306" s="278"/>
      <c r="K306" s="278"/>
      <c r="L306" s="283"/>
      <c r="M306" s="284"/>
      <c r="N306" s="285"/>
      <c r="O306" s="285"/>
      <c r="P306" s="285"/>
      <c r="Q306" s="285"/>
      <c r="R306" s="285"/>
      <c r="S306" s="285"/>
      <c r="T306" s="286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87" t="s">
        <v>236</v>
      </c>
      <c r="AU306" s="287" t="s">
        <v>89</v>
      </c>
      <c r="AV306" s="14" t="s">
        <v>89</v>
      </c>
      <c r="AW306" s="14" t="s">
        <v>34</v>
      </c>
      <c r="AX306" s="14" t="s">
        <v>87</v>
      </c>
      <c r="AY306" s="287" t="s">
        <v>211</v>
      </c>
    </row>
    <row r="307" spans="1:65" s="2" customFormat="1" ht="21.75" customHeight="1">
      <c r="A307" s="41"/>
      <c r="B307" s="42"/>
      <c r="C307" s="317" t="s">
        <v>676</v>
      </c>
      <c r="D307" s="317" t="s">
        <v>589</v>
      </c>
      <c r="E307" s="318" t="s">
        <v>2162</v>
      </c>
      <c r="F307" s="319" t="s">
        <v>2163</v>
      </c>
      <c r="G307" s="320" t="s">
        <v>307</v>
      </c>
      <c r="H307" s="321">
        <v>95.2</v>
      </c>
      <c r="I307" s="322"/>
      <c r="J307" s="323">
        <f>ROUND(I307*H307,2)</f>
        <v>0</v>
      </c>
      <c r="K307" s="324"/>
      <c r="L307" s="325"/>
      <c r="M307" s="326" t="s">
        <v>1</v>
      </c>
      <c r="N307" s="327" t="s">
        <v>46</v>
      </c>
      <c r="O307" s="94"/>
      <c r="P307" s="263">
        <f>O307*H307</f>
        <v>0</v>
      </c>
      <c r="Q307" s="263">
        <v>0.00052</v>
      </c>
      <c r="R307" s="263">
        <f>Q307*H307</f>
        <v>0.049504</v>
      </c>
      <c r="S307" s="263">
        <v>0</v>
      </c>
      <c r="T307" s="264">
        <f>S307*H307</f>
        <v>0</v>
      </c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R307" s="265" t="s">
        <v>634</v>
      </c>
      <c r="AT307" s="265" t="s">
        <v>589</v>
      </c>
      <c r="AU307" s="265" t="s">
        <v>89</v>
      </c>
      <c r="AY307" s="18" t="s">
        <v>211</v>
      </c>
      <c r="BE307" s="155">
        <f>IF(N307="základní",J307,0)</f>
        <v>0</v>
      </c>
      <c r="BF307" s="155">
        <f>IF(N307="snížená",J307,0)</f>
        <v>0</v>
      </c>
      <c r="BG307" s="155">
        <f>IF(N307="zákl. přenesená",J307,0)</f>
        <v>0</v>
      </c>
      <c r="BH307" s="155">
        <f>IF(N307="sníž. přenesená",J307,0)</f>
        <v>0</v>
      </c>
      <c r="BI307" s="155">
        <f>IF(N307="nulová",J307,0)</f>
        <v>0</v>
      </c>
      <c r="BJ307" s="18" t="s">
        <v>87</v>
      </c>
      <c r="BK307" s="155">
        <f>ROUND(I307*H307,2)</f>
        <v>0</v>
      </c>
      <c r="BL307" s="18" t="s">
        <v>528</v>
      </c>
      <c r="BM307" s="265" t="s">
        <v>2164</v>
      </c>
    </row>
    <row r="308" spans="1:65" s="2" customFormat="1" ht="24.15" customHeight="1">
      <c r="A308" s="41"/>
      <c r="B308" s="42"/>
      <c r="C308" s="253" t="s">
        <v>681</v>
      </c>
      <c r="D308" s="253" t="s">
        <v>214</v>
      </c>
      <c r="E308" s="254" t="s">
        <v>2165</v>
      </c>
      <c r="F308" s="255" t="s">
        <v>2166</v>
      </c>
      <c r="G308" s="256" t="s">
        <v>307</v>
      </c>
      <c r="H308" s="257">
        <v>63.5</v>
      </c>
      <c r="I308" s="258"/>
      <c r="J308" s="259">
        <f>ROUND(I308*H308,2)</f>
        <v>0</v>
      </c>
      <c r="K308" s="260"/>
      <c r="L308" s="44"/>
      <c r="M308" s="261" t="s">
        <v>1</v>
      </c>
      <c r="N308" s="262" t="s">
        <v>46</v>
      </c>
      <c r="O308" s="94"/>
      <c r="P308" s="263">
        <f>O308*H308</f>
        <v>0</v>
      </c>
      <c r="Q308" s="263">
        <v>0.00454</v>
      </c>
      <c r="R308" s="263">
        <f>Q308*H308</f>
        <v>0.28829</v>
      </c>
      <c r="S308" s="263">
        <v>0</v>
      </c>
      <c r="T308" s="264">
        <f>S308*H308</f>
        <v>0</v>
      </c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R308" s="265" t="s">
        <v>528</v>
      </c>
      <c r="AT308" s="265" t="s">
        <v>214</v>
      </c>
      <c r="AU308" s="265" t="s">
        <v>89</v>
      </c>
      <c r="AY308" s="18" t="s">
        <v>211</v>
      </c>
      <c r="BE308" s="155">
        <f>IF(N308="základní",J308,0)</f>
        <v>0</v>
      </c>
      <c r="BF308" s="155">
        <f>IF(N308="snížená",J308,0)</f>
        <v>0</v>
      </c>
      <c r="BG308" s="155">
        <f>IF(N308="zákl. přenesená",J308,0)</f>
        <v>0</v>
      </c>
      <c r="BH308" s="155">
        <f>IF(N308="sníž. přenesená",J308,0)</f>
        <v>0</v>
      </c>
      <c r="BI308" s="155">
        <f>IF(N308="nulová",J308,0)</f>
        <v>0</v>
      </c>
      <c r="BJ308" s="18" t="s">
        <v>87</v>
      </c>
      <c r="BK308" s="155">
        <f>ROUND(I308*H308,2)</f>
        <v>0</v>
      </c>
      <c r="BL308" s="18" t="s">
        <v>528</v>
      </c>
      <c r="BM308" s="265" t="s">
        <v>2167</v>
      </c>
    </row>
    <row r="309" spans="1:51" s="13" customFormat="1" ht="12">
      <c r="A309" s="13"/>
      <c r="B309" s="266"/>
      <c r="C309" s="267"/>
      <c r="D309" s="268" t="s">
        <v>236</v>
      </c>
      <c r="E309" s="269" t="s">
        <v>1</v>
      </c>
      <c r="F309" s="270" t="s">
        <v>2168</v>
      </c>
      <c r="G309" s="267"/>
      <c r="H309" s="269" t="s">
        <v>1</v>
      </c>
      <c r="I309" s="271"/>
      <c r="J309" s="267"/>
      <c r="K309" s="267"/>
      <c r="L309" s="272"/>
      <c r="M309" s="273"/>
      <c r="N309" s="274"/>
      <c r="O309" s="274"/>
      <c r="P309" s="274"/>
      <c r="Q309" s="274"/>
      <c r="R309" s="274"/>
      <c r="S309" s="274"/>
      <c r="T309" s="27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76" t="s">
        <v>236</v>
      </c>
      <c r="AU309" s="276" t="s">
        <v>89</v>
      </c>
      <c r="AV309" s="13" t="s">
        <v>87</v>
      </c>
      <c r="AW309" s="13" t="s">
        <v>34</v>
      </c>
      <c r="AX309" s="13" t="s">
        <v>81</v>
      </c>
      <c r="AY309" s="276" t="s">
        <v>211</v>
      </c>
    </row>
    <row r="310" spans="1:51" s="13" customFormat="1" ht="12">
      <c r="A310" s="13"/>
      <c r="B310" s="266"/>
      <c r="C310" s="267"/>
      <c r="D310" s="268" t="s">
        <v>236</v>
      </c>
      <c r="E310" s="269" t="s">
        <v>1</v>
      </c>
      <c r="F310" s="270" t="s">
        <v>2169</v>
      </c>
      <c r="G310" s="267"/>
      <c r="H310" s="269" t="s">
        <v>1</v>
      </c>
      <c r="I310" s="271"/>
      <c r="J310" s="267"/>
      <c r="K310" s="267"/>
      <c r="L310" s="272"/>
      <c r="M310" s="273"/>
      <c r="N310" s="274"/>
      <c r="O310" s="274"/>
      <c r="P310" s="274"/>
      <c r="Q310" s="274"/>
      <c r="R310" s="274"/>
      <c r="S310" s="274"/>
      <c r="T310" s="27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76" t="s">
        <v>236</v>
      </c>
      <c r="AU310" s="276" t="s">
        <v>89</v>
      </c>
      <c r="AV310" s="13" t="s">
        <v>87</v>
      </c>
      <c r="AW310" s="13" t="s">
        <v>34</v>
      </c>
      <c r="AX310" s="13" t="s">
        <v>81</v>
      </c>
      <c r="AY310" s="276" t="s">
        <v>211</v>
      </c>
    </row>
    <row r="311" spans="1:51" s="13" customFormat="1" ht="12">
      <c r="A311" s="13"/>
      <c r="B311" s="266"/>
      <c r="C311" s="267"/>
      <c r="D311" s="268" t="s">
        <v>236</v>
      </c>
      <c r="E311" s="269" t="s">
        <v>1</v>
      </c>
      <c r="F311" s="270" t="s">
        <v>2170</v>
      </c>
      <c r="G311" s="267"/>
      <c r="H311" s="269" t="s">
        <v>1</v>
      </c>
      <c r="I311" s="271"/>
      <c r="J311" s="267"/>
      <c r="K311" s="267"/>
      <c r="L311" s="272"/>
      <c r="M311" s="273"/>
      <c r="N311" s="274"/>
      <c r="O311" s="274"/>
      <c r="P311" s="274"/>
      <c r="Q311" s="274"/>
      <c r="R311" s="274"/>
      <c r="S311" s="274"/>
      <c r="T311" s="27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76" t="s">
        <v>236</v>
      </c>
      <c r="AU311" s="276" t="s">
        <v>89</v>
      </c>
      <c r="AV311" s="13" t="s">
        <v>87</v>
      </c>
      <c r="AW311" s="13" t="s">
        <v>34</v>
      </c>
      <c r="AX311" s="13" t="s">
        <v>81</v>
      </c>
      <c r="AY311" s="276" t="s">
        <v>211</v>
      </c>
    </row>
    <row r="312" spans="1:51" s="13" customFormat="1" ht="12">
      <c r="A312" s="13"/>
      <c r="B312" s="266"/>
      <c r="C312" s="267"/>
      <c r="D312" s="268" t="s">
        <v>236</v>
      </c>
      <c r="E312" s="269" t="s">
        <v>1</v>
      </c>
      <c r="F312" s="270" t="s">
        <v>2171</v>
      </c>
      <c r="G312" s="267"/>
      <c r="H312" s="269" t="s">
        <v>1</v>
      </c>
      <c r="I312" s="271"/>
      <c r="J312" s="267"/>
      <c r="K312" s="267"/>
      <c r="L312" s="272"/>
      <c r="M312" s="273"/>
      <c r="N312" s="274"/>
      <c r="O312" s="274"/>
      <c r="P312" s="274"/>
      <c r="Q312" s="274"/>
      <c r="R312" s="274"/>
      <c r="S312" s="274"/>
      <c r="T312" s="275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76" t="s">
        <v>236</v>
      </c>
      <c r="AU312" s="276" t="s">
        <v>89</v>
      </c>
      <c r="AV312" s="13" t="s">
        <v>87</v>
      </c>
      <c r="AW312" s="13" t="s">
        <v>34</v>
      </c>
      <c r="AX312" s="13" t="s">
        <v>81</v>
      </c>
      <c r="AY312" s="276" t="s">
        <v>211</v>
      </c>
    </row>
    <row r="313" spans="1:51" s="13" customFormat="1" ht="12">
      <c r="A313" s="13"/>
      <c r="B313" s="266"/>
      <c r="C313" s="267"/>
      <c r="D313" s="268" t="s">
        <v>236</v>
      </c>
      <c r="E313" s="269" t="s">
        <v>1</v>
      </c>
      <c r="F313" s="270" t="s">
        <v>2172</v>
      </c>
      <c r="G313" s="267"/>
      <c r="H313" s="269" t="s">
        <v>1</v>
      </c>
      <c r="I313" s="271"/>
      <c r="J313" s="267"/>
      <c r="K313" s="267"/>
      <c r="L313" s="272"/>
      <c r="M313" s="273"/>
      <c r="N313" s="274"/>
      <c r="O313" s="274"/>
      <c r="P313" s="274"/>
      <c r="Q313" s="274"/>
      <c r="R313" s="274"/>
      <c r="S313" s="274"/>
      <c r="T313" s="27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76" t="s">
        <v>236</v>
      </c>
      <c r="AU313" s="276" t="s">
        <v>89</v>
      </c>
      <c r="AV313" s="13" t="s">
        <v>87</v>
      </c>
      <c r="AW313" s="13" t="s">
        <v>34</v>
      </c>
      <c r="AX313" s="13" t="s">
        <v>81</v>
      </c>
      <c r="AY313" s="276" t="s">
        <v>211</v>
      </c>
    </row>
    <row r="314" spans="1:51" s="14" customFormat="1" ht="12">
      <c r="A314" s="14"/>
      <c r="B314" s="277"/>
      <c r="C314" s="278"/>
      <c r="D314" s="268" t="s">
        <v>236</v>
      </c>
      <c r="E314" s="279" t="s">
        <v>1</v>
      </c>
      <c r="F314" s="280" t="s">
        <v>2173</v>
      </c>
      <c r="G314" s="278"/>
      <c r="H314" s="281">
        <v>63.5</v>
      </c>
      <c r="I314" s="282"/>
      <c r="J314" s="278"/>
      <c r="K314" s="278"/>
      <c r="L314" s="283"/>
      <c r="M314" s="284"/>
      <c r="N314" s="285"/>
      <c r="O314" s="285"/>
      <c r="P314" s="285"/>
      <c r="Q314" s="285"/>
      <c r="R314" s="285"/>
      <c r="S314" s="285"/>
      <c r="T314" s="286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87" t="s">
        <v>236</v>
      </c>
      <c r="AU314" s="287" t="s">
        <v>89</v>
      </c>
      <c r="AV314" s="14" t="s">
        <v>89</v>
      </c>
      <c r="AW314" s="14" t="s">
        <v>34</v>
      </c>
      <c r="AX314" s="14" t="s">
        <v>87</v>
      </c>
      <c r="AY314" s="287" t="s">
        <v>211</v>
      </c>
    </row>
    <row r="315" spans="1:65" s="2" customFormat="1" ht="33" customHeight="1">
      <c r="A315" s="41"/>
      <c r="B315" s="42"/>
      <c r="C315" s="253" t="s">
        <v>685</v>
      </c>
      <c r="D315" s="253" t="s">
        <v>214</v>
      </c>
      <c r="E315" s="254" t="s">
        <v>2174</v>
      </c>
      <c r="F315" s="255" t="s">
        <v>2175</v>
      </c>
      <c r="G315" s="256" t="s">
        <v>702</v>
      </c>
      <c r="H315" s="257">
        <v>24</v>
      </c>
      <c r="I315" s="258"/>
      <c r="J315" s="259">
        <f>ROUND(I315*H315,2)</f>
        <v>0</v>
      </c>
      <c r="K315" s="260"/>
      <c r="L315" s="44"/>
      <c r="M315" s="261" t="s">
        <v>1</v>
      </c>
      <c r="N315" s="262" t="s">
        <v>46</v>
      </c>
      <c r="O315" s="94"/>
      <c r="P315" s="263">
        <f>O315*H315</f>
        <v>0</v>
      </c>
      <c r="Q315" s="263">
        <v>0.00056</v>
      </c>
      <c r="R315" s="263">
        <f>Q315*H315</f>
        <v>0.013439999999999999</v>
      </c>
      <c r="S315" s="263">
        <v>0</v>
      </c>
      <c r="T315" s="264">
        <f>S315*H315</f>
        <v>0</v>
      </c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R315" s="265" t="s">
        <v>528</v>
      </c>
      <c r="AT315" s="265" t="s">
        <v>214</v>
      </c>
      <c r="AU315" s="265" t="s">
        <v>89</v>
      </c>
      <c r="AY315" s="18" t="s">
        <v>211</v>
      </c>
      <c r="BE315" s="155">
        <f>IF(N315="základní",J315,0)</f>
        <v>0</v>
      </c>
      <c r="BF315" s="155">
        <f>IF(N315="snížená",J315,0)</f>
        <v>0</v>
      </c>
      <c r="BG315" s="155">
        <f>IF(N315="zákl. přenesená",J315,0)</f>
        <v>0</v>
      </c>
      <c r="BH315" s="155">
        <f>IF(N315="sníž. přenesená",J315,0)</f>
        <v>0</v>
      </c>
      <c r="BI315" s="155">
        <f>IF(N315="nulová",J315,0)</f>
        <v>0</v>
      </c>
      <c r="BJ315" s="18" t="s">
        <v>87</v>
      </c>
      <c r="BK315" s="155">
        <f>ROUND(I315*H315,2)</f>
        <v>0</v>
      </c>
      <c r="BL315" s="18" t="s">
        <v>528</v>
      </c>
      <c r="BM315" s="265" t="s">
        <v>2176</v>
      </c>
    </row>
    <row r="316" spans="1:51" s="14" customFormat="1" ht="12">
      <c r="A316" s="14"/>
      <c r="B316" s="277"/>
      <c r="C316" s="278"/>
      <c r="D316" s="268" t="s">
        <v>236</v>
      </c>
      <c r="E316" s="279" t="s">
        <v>1</v>
      </c>
      <c r="F316" s="280" t="s">
        <v>2177</v>
      </c>
      <c r="G316" s="278"/>
      <c r="H316" s="281">
        <v>24</v>
      </c>
      <c r="I316" s="282"/>
      <c r="J316" s="278"/>
      <c r="K316" s="278"/>
      <c r="L316" s="283"/>
      <c r="M316" s="284"/>
      <c r="N316" s="285"/>
      <c r="O316" s="285"/>
      <c r="P316" s="285"/>
      <c r="Q316" s="285"/>
      <c r="R316" s="285"/>
      <c r="S316" s="285"/>
      <c r="T316" s="286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87" t="s">
        <v>236</v>
      </c>
      <c r="AU316" s="287" t="s">
        <v>89</v>
      </c>
      <c r="AV316" s="14" t="s">
        <v>89</v>
      </c>
      <c r="AW316" s="14" t="s">
        <v>34</v>
      </c>
      <c r="AX316" s="14" t="s">
        <v>87</v>
      </c>
      <c r="AY316" s="287" t="s">
        <v>211</v>
      </c>
    </row>
    <row r="317" spans="1:65" s="2" customFormat="1" ht="24.15" customHeight="1">
      <c r="A317" s="41"/>
      <c r="B317" s="42"/>
      <c r="C317" s="253" t="s">
        <v>690</v>
      </c>
      <c r="D317" s="253" t="s">
        <v>214</v>
      </c>
      <c r="E317" s="254" t="s">
        <v>2178</v>
      </c>
      <c r="F317" s="255" t="s">
        <v>2179</v>
      </c>
      <c r="G317" s="256" t="s">
        <v>702</v>
      </c>
      <c r="H317" s="257">
        <v>7</v>
      </c>
      <c r="I317" s="258"/>
      <c r="J317" s="259">
        <f>ROUND(I317*H317,2)</f>
        <v>0</v>
      </c>
      <c r="K317" s="260"/>
      <c r="L317" s="44"/>
      <c r="M317" s="261" t="s">
        <v>1</v>
      </c>
      <c r="N317" s="262" t="s">
        <v>46</v>
      </c>
      <c r="O317" s="94"/>
      <c r="P317" s="263">
        <f>O317*H317</f>
        <v>0</v>
      </c>
      <c r="Q317" s="263">
        <v>0</v>
      </c>
      <c r="R317" s="263">
        <f>Q317*H317</f>
        <v>0</v>
      </c>
      <c r="S317" s="263">
        <v>0</v>
      </c>
      <c r="T317" s="264">
        <f>S317*H317</f>
        <v>0</v>
      </c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R317" s="265" t="s">
        <v>528</v>
      </c>
      <c r="AT317" s="265" t="s">
        <v>214</v>
      </c>
      <c r="AU317" s="265" t="s">
        <v>89</v>
      </c>
      <c r="AY317" s="18" t="s">
        <v>211</v>
      </c>
      <c r="BE317" s="155">
        <f>IF(N317="základní",J317,0)</f>
        <v>0</v>
      </c>
      <c r="BF317" s="155">
        <f>IF(N317="snížená",J317,0)</f>
        <v>0</v>
      </c>
      <c r="BG317" s="155">
        <f>IF(N317="zákl. přenesená",J317,0)</f>
        <v>0</v>
      </c>
      <c r="BH317" s="155">
        <f>IF(N317="sníž. přenesená",J317,0)</f>
        <v>0</v>
      </c>
      <c r="BI317" s="155">
        <f>IF(N317="nulová",J317,0)</f>
        <v>0</v>
      </c>
      <c r="BJ317" s="18" t="s">
        <v>87</v>
      </c>
      <c r="BK317" s="155">
        <f>ROUND(I317*H317,2)</f>
        <v>0</v>
      </c>
      <c r="BL317" s="18" t="s">
        <v>528</v>
      </c>
      <c r="BM317" s="265" t="s">
        <v>2180</v>
      </c>
    </row>
    <row r="318" spans="1:51" s="13" customFormat="1" ht="12">
      <c r="A318" s="13"/>
      <c r="B318" s="266"/>
      <c r="C318" s="267"/>
      <c r="D318" s="268" t="s">
        <v>236</v>
      </c>
      <c r="E318" s="269" t="s">
        <v>1</v>
      </c>
      <c r="F318" s="270" t="s">
        <v>2181</v>
      </c>
      <c r="G318" s="267"/>
      <c r="H318" s="269" t="s">
        <v>1</v>
      </c>
      <c r="I318" s="271"/>
      <c r="J318" s="267"/>
      <c r="K318" s="267"/>
      <c r="L318" s="272"/>
      <c r="M318" s="273"/>
      <c r="N318" s="274"/>
      <c r="O318" s="274"/>
      <c r="P318" s="274"/>
      <c r="Q318" s="274"/>
      <c r="R318" s="274"/>
      <c r="S318" s="274"/>
      <c r="T318" s="27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76" t="s">
        <v>236</v>
      </c>
      <c r="AU318" s="276" t="s">
        <v>89</v>
      </c>
      <c r="AV318" s="13" t="s">
        <v>87</v>
      </c>
      <c r="AW318" s="13" t="s">
        <v>34</v>
      </c>
      <c r="AX318" s="13" t="s">
        <v>81</v>
      </c>
      <c r="AY318" s="276" t="s">
        <v>211</v>
      </c>
    </row>
    <row r="319" spans="1:51" s="13" customFormat="1" ht="12">
      <c r="A319" s="13"/>
      <c r="B319" s="266"/>
      <c r="C319" s="267"/>
      <c r="D319" s="268" t="s">
        <v>236</v>
      </c>
      <c r="E319" s="269" t="s">
        <v>1</v>
      </c>
      <c r="F319" s="270" t="s">
        <v>2182</v>
      </c>
      <c r="G319" s="267"/>
      <c r="H319" s="269" t="s">
        <v>1</v>
      </c>
      <c r="I319" s="271"/>
      <c r="J319" s="267"/>
      <c r="K319" s="267"/>
      <c r="L319" s="272"/>
      <c r="M319" s="273"/>
      <c r="N319" s="274"/>
      <c r="O319" s="274"/>
      <c r="P319" s="274"/>
      <c r="Q319" s="274"/>
      <c r="R319" s="274"/>
      <c r="S319" s="274"/>
      <c r="T319" s="275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76" t="s">
        <v>236</v>
      </c>
      <c r="AU319" s="276" t="s">
        <v>89</v>
      </c>
      <c r="AV319" s="13" t="s">
        <v>87</v>
      </c>
      <c r="AW319" s="13" t="s">
        <v>34</v>
      </c>
      <c r="AX319" s="13" t="s">
        <v>81</v>
      </c>
      <c r="AY319" s="276" t="s">
        <v>211</v>
      </c>
    </row>
    <row r="320" spans="1:51" s="14" customFormat="1" ht="12">
      <c r="A320" s="14"/>
      <c r="B320" s="277"/>
      <c r="C320" s="278"/>
      <c r="D320" s="268" t="s">
        <v>236</v>
      </c>
      <c r="E320" s="279" t="s">
        <v>1</v>
      </c>
      <c r="F320" s="280" t="s">
        <v>243</v>
      </c>
      <c r="G320" s="278"/>
      <c r="H320" s="281">
        <v>7</v>
      </c>
      <c r="I320" s="282"/>
      <c r="J320" s="278"/>
      <c r="K320" s="278"/>
      <c r="L320" s="283"/>
      <c r="M320" s="284"/>
      <c r="N320" s="285"/>
      <c r="O320" s="285"/>
      <c r="P320" s="285"/>
      <c r="Q320" s="285"/>
      <c r="R320" s="285"/>
      <c r="S320" s="285"/>
      <c r="T320" s="286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87" t="s">
        <v>236</v>
      </c>
      <c r="AU320" s="287" t="s">
        <v>89</v>
      </c>
      <c r="AV320" s="14" t="s">
        <v>89</v>
      </c>
      <c r="AW320" s="14" t="s">
        <v>34</v>
      </c>
      <c r="AX320" s="14" t="s">
        <v>87</v>
      </c>
      <c r="AY320" s="287" t="s">
        <v>211</v>
      </c>
    </row>
    <row r="321" spans="1:65" s="2" customFormat="1" ht="24.15" customHeight="1">
      <c r="A321" s="41"/>
      <c r="B321" s="42"/>
      <c r="C321" s="317" t="s">
        <v>694</v>
      </c>
      <c r="D321" s="317" t="s">
        <v>589</v>
      </c>
      <c r="E321" s="318" t="s">
        <v>2183</v>
      </c>
      <c r="F321" s="319" t="s">
        <v>2184</v>
      </c>
      <c r="G321" s="320" t="s">
        <v>702</v>
      </c>
      <c r="H321" s="321">
        <v>7</v>
      </c>
      <c r="I321" s="322"/>
      <c r="J321" s="323">
        <f>ROUND(I321*H321,2)</f>
        <v>0</v>
      </c>
      <c r="K321" s="324"/>
      <c r="L321" s="325"/>
      <c r="M321" s="326" t="s">
        <v>1</v>
      </c>
      <c r="N321" s="327" t="s">
        <v>46</v>
      </c>
      <c r="O321" s="94"/>
      <c r="P321" s="263">
        <f>O321*H321</f>
        <v>0</v>
      </c>
      <c r="Q321" s="263">
        <v>0.0082</v>
      </c>
      <c r="R321" s="263">
        <f>Q321*H321</f>
        <v>0.05740000000000001</v>
      </c>
      <c r="S321" s="263">
        <v>0</v>
      </c>
      <c r="T321" s="264">
        <f>S321*H321</f>
        <v>0</v>
      </c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R321" s="265" t="s">
        <v>634</v>
      </c>
      <c r="AT321" s="265" t="s">
        <v>589</v>
      </c>
      <c r="AU321" s="265" t="s">
        <v>89</v>
      </c>
      <c r="AY321" s="18" t="s">
        <v>211</v>
      </c>
      <c r="BE321" s="155">
        <f>IF(N321="základní",J321,0)</f>
        <v>0</v>
      </c>
      <c r="BF321" s="155">
        <f>IF(N321="snížená",J321,0)</f>
        <v>0</v>
      </c>
      <c r="BG321" s="155">
        <f>IF(N321="zákl. přenesená",J321,0)</f>
        <v>0</v>
      </c>
      <c r="BH321" s="155">
        <f>IF(N321="sníž. přenesená",J321,0)</f>
        <v>0</v>
      </c>
      <c r="BI321" s="155">
        <f>IF(N321="nulová",J321,0)</f>
        <v>0</v>
      </c>
      <c r="BJ321" s="18" t="s">
        <v>87</v>
      </c>
      <c r="BK321" s="155">
        <f>ROUND(I321*H321,2)</f>
        <v>0</v>
      </c>
      <c r="BL321" s="18" t="s">
        <v>528</v>
      </c>
      <c r="BM321" s="265" t="s">
        <v>2185</v>
      </c>
    </row>
    <row r="322" spans="1:65" s="2" customFormat="1" ht="24.15" customHeight="1">
      <c r="A322" s="41"/>
      <c r="B322" s="42"/>
      <c r="C322" s="253" t="s">
        <v>699</v>
      </c>
      <c r="D322" s="253" t="s">
        <v>214</v>
      </c>
      <c r="E322" s="254" t="s">
        <v>2186</v>
      </c>
      <c r="F322" s="255" t="s">
        <v>2187</v>
      </c>
      <c r="G322" s="256" t="s">
        <v>507</v>
      </c>
      <c r="H322" s="257">
        <v>1.649</v>
      </c>
      <c r="I322" s="258"/>
      <c r="J322" s="259">
        <f>ROUND(I322*H322,2)</f>
        <v>0</v>
      </c>
      <c r="K322" s="260"/>
      <c r="L322" s="44"/>
      <c r="M322" s="261" t="s">
        <v>1</v>
      </c>
      <c r="N322" s="262" t="s">
        <v>46</v>
      </c>
      <c r="O322" s="94"/>
      <c r="P322" s="263">
        <f>O322*H322</f>
        <v>0</v>
      </c>
      <c r="Q322" s="263">
        <v>0</v>
      </c>
      <c r="R322" s="263">
        <f>Q322*H322</f>
        <v>0</v>
      </c>
      <c r="S322" s="263">
        <v>0</v>
      </c>
      <c r="T322" s="264">
        <f>S322*H322</f>
        <v>0</v>
      </c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R322" s="265" t="s">
        <v>528</v>
      </c>
      <c r="AT322" s="265" t="s">
        <v>214</v>
      </c>
      <c r="AU322" s="265" t="s">
        <v>89</v>
      </c>
      <c r="AY322" s="18" t="s">
        <v>211</v>
      </c>
      <c r="BE322" s="155">
        <f>IF(N322="základní",J322,0)</f>
        <v>0</v>
      </c>
      <c r="BF322" s="155">
        <f>IF(N322="snížená",J322,0)</f>
        <v>0</v>
      </c>
      <c r="BG322" s="155">
        <f>IF(N322="zákl. přenesená",J322,0)</f>
        <v>0</v>
      </c>
      <c r="BH322" s="155">
        <f>IF(N322="sníž. přenesená",J322,0)</f>
        <v>0</v>
      </c>
      <c r="BI322" s="155">
        <f>IF(N322="nulová",J322,0)</f>
        <v>0</v>
      </c>
      <c r="BJ322" s="18" t="s">
        <v>87</v>
      </c>
      <c r="BK322" s="155">
        <f>ROUND(I322*H322,2)</f>
        <v>0</v>
      </c>
      <c r="BL322" s="18" t="s">
        <v>528</v>
      </c>
      <c r="BM322" s="265" t="s">
        <v>2188</v>
      </c>
    </row>
    <row r="323" spans="1:65" s="2" customFormat="1" ht="24.15" customHeight="1">
      <c r="A323" s="41"/>
      <c r="B323" s="42"/>
      <c r="C323" s="253" t="s">
        <v>705</v>
      </c>
      <c r="D323" s="253" t="s">
        <v>214</v>
      </c>
      <c r="E323" s="254" t="s">
        <v>2189</v>
      </c>
      <c r="F323" s="255" t="s">
        <v>2190</v>
      </c>
      <c r="G323" s="256" t="s">
        <v>507</v>
      </c>
      <c r="H323" s="257">
        <v>1.649</v>
      </c>
      <c r="I323" s="258"/>
      <c r="J323" s="259">
        <f>ROUND(I323*H323,2)</f>
        <v>0</v>
      </c>
      <c r="K323" s="260"/>
      <c r="L323" s="44"/>
      <c r="M323" s="261" t="s">
        <v>1</v>
      </c>
      <c r="N323" s="262" t="s">
        <v>46</v>
      </c>
      <c r="O323" s="94"/>
      <c r="P323" s="263">
        <f>O323*H323</f>
        <v>0</v>
      </c>
      <c r="Q323" s="263">
        <v>0</v>
      </c>
      <c r="R323" s="263">
        <f>Q323*H323</f>
        <v>0</v>
      </c>
      <c r="S323" s="263">
        <v>0</v>
      </c>
      <c r="T323" s="264">
        <f>S323*H323</f>
        <v>0</v>
      </c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R323" s="265" t="s">
        <v>528</v>
      </c>
      <c r="AT323" s="265" t="s">
        <v>214</v>
      </c>
      <c r="AU323" s="265" t="s">
        <v>89</v>
      </c>
      <c r="AY323" s="18" t="s">
        <v>211</v>
      </c>
      <c r="BE323" s="155">
        <f>IF(N323="základní",J323,0)</f>
        <v>0</v>
      </c>
      <c r="BF323" s="155">
        <f>IF(N323="snížená",J323,0)</f>
        <v>0</v>
      </c>
      <c r="BG323" s="155">
        <f>IF(N323="zákl. přenesená",J323,0)</f>
        <v>0</v>
      </c>
      <c r="BH323" s="155">
        <f>IF(N323="sníž. přenesená",J323,0)</f>
        <v>0</v>
      </c>
      <c r="BI323" s="155">
        <f>IF(N323="nulová",J323,0)</f>
        <v>0</v>
      </c>
      <c r="BJ323" s="18" t="s">
        <v>87</v>
      </c>
      <c r="BK323" s="155">
        <f>ROUND(I323*H323,2)</f>
        <v>0</v>
      </c>
      <c r="BL323" s="18" t="s">
        <v>528</v>
      </c>
      <c r="BM323" s="265" t="s">
        <v>2191</v>
      </c>
    </row>
    <row r="324" spans="1:63" s="12" customFormat="1" ht="22.8" customHeight="1">
      <c r="A324" s="12"/>
      <c r="B324" s="237"/>
      <c r="C324" s="238"/>
      <c r="D324" s="239" t="s">
        <v>80</v>
      </c>
      <c r="E324" s="251" t="s">
        <v>2192</v>
      </c>
      <c r="F324" s="251" t="s">
        <v>2193</v>
      </c>
      <c r="G324" s="238"/>
      <c r="H324" s="238"/>
      <c r="I324" s="241"/>
      <c r="J324" s="252">
        <f>BK324</f>
        <v>0</v>
      </c>
      <c r="K324" s="238"/>
      <c r="L324" s="243"/>
      <c r="M324" s="244"/>
      <c r="N324" s="245"/>
      <c r="O324" s="245"/>
      <c r="P324" s="246">
        <f>SUM(P325:P504)</f>
        <v>0</v>
      </c>
      <c r="Q324" s="245"/>
      <c r="R324" s="246">
        <f>SUM(R325:R504)</f>
        <v>3.332126</v>
      </c>
      <c r="S324" s="245"/>
      <c r="T324" s="247">
        <f>SUM(T325:T504)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48" t="s">
        <v>89</v>
      </c>
      <c r="AT324" s="249" t="s">
        <v>80</v>
      </c>
      <c r="AU324" s="249" t="s">
        <v>87</v>
      </c>
      <c r="AY324" s="248" t="s">
        <v>211</v>
      </c>
      <c r="BK324" s="250">
        <f>SUM(BK325:BK504)</f>
        <v>0</v>
      </c>
    </row>
    <row r="325" spans="1:65" s="2" customFormat="1" ht="24.15" customHeight="1">
      <c r="A325" s="41"/>
      <c r="B325" s="42"/>
      <c r="C325" s="253" t="s">
        <v>709</v>
      </c>
      <c r="D325" s="253" t="s">
        <v>214</v>
      </c>
      <c r="E325" s="254" t="s">
        <v>2194</v>
      </c>
      <c r="F325" s="255" t="s">
        <v>2195</v>
      </c>
      <c r="G325" s="256" t="s">
        <v>307</v>
      </c>
      <c r="H325" s="257">
        <v>289.88</v>
      </c>
      <c r="I325" s="258"/>
      <c r="J325" s="259">
        <f>ROUND(I325*H325,2)</f>
        <v>0</v>
      </c>
      <c r="K325" s="260"/>
      <c r="L325" s="44"/>
      <c r="M325" s="261" t="s">
        <v>1</v>
      </c>
      <c r="N325" s="262" t="s">
        <v>46</v>
      </c>
      <c r="O325" s="94"/>
      <c r="P325" s="263">
        <f>O325*H325</f>
        <v>0</v>
      </c>
      <c r="Q325" s="263">
        <v>0.0002</v>
      </c>
      <c r="R325" s="263">
        <f>Q325*H325</f>
        <v>0.057976</v>
      </c>
      <c r="S325" s="263">
        <v>0</v>
      </c>
      <c r="T325" s="264">
        <f>S325*H325</f>
        <v>0</v>
      </c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R325" s="265" t="s">
        <v>528</v>
      </c>
      <c r="AT325" s="265" t="s">
        <v>214</v>
      </c>
      <c r="AU325" s="265" t="s">
        <v>89</v>
      </c>
      <c r="AY325" s="18" t="s">
        <v>211</v>
      </c>
      <c r="BE325" s="155">
        <f>IF(N325="základní",J325,0)</f>
        <v>0</v>
      </c>
      <c r="BF325" s="155">
        <f>IF(N325="snížená",J325,0)</f>
        <v>0</v>
      </c>
      <c r="BG325" s="155">
        <f>IF(N325="zákl. přenesená",J325,0)</f>
        <v>0</v>
      </c>
      <c r="BH325" s="155">
        <f>IF(N325="sníž. přenesená",J325,0)</f>
        <v>0</v>
      </c>
      <c r="BI325" s="155">
        <f>IF(N325="nulová",J325,0)</f>
        <v>0</v>
      </c>
      <c r="BJ325" s="18" t="s">
        <v>87</v>
      </c>
      <c r="BK325" s="155">
        <f>ROUND(I325*H325,2)</f>
        <v>0</v>
      </c>
      <c r="BL325" s="18" t="s">
        <v>528</v>
      </c>
      <c r="BM325" s="265" t="s">
        <v>2196</v>
      </c>
    </row>
    <row r="326" spans="1:51" s="14" customFormat="1" ht="12">
      <c r="A326" s="14"/>
      <c r="B326" s="277"/>
      <c r="C326" s="278"/>
      <c r="D326" s="268" t="s">
        <v>236</v>
      </c>
      <c r="E326" s="279" t="s">
        <v>1</v>
      </c>
      <c r="F326" s="280" t="s">
        <v>2197</v>
      </c>
      <c r="G326" s="278"/>
      <c r="H326" s="281">
        <v>289.88</v>
      </c>
      <c r="I326" s="282"/>
      <c r="J326" s="278"/>
      <c r="K326" s="278"/>
      <c r="L326" s="283"/>
      <c r="M326" s="284"/>
      <c r="N326" s="285"/>
      <c r="O326" s="285"/>
      <c r="P326" s="285"/>
      <c r="Q326" s="285"/>
      <c r="R326" s="285"/>
      <c r="S326" s="285"/>
      <c r="T326" s="286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87" t="s">
        <v>236</v>
      </c>
      <c r="AU326" s="287" t="s">
        <v>89</v>
      </c>
      <c r="AV326" s="14" t="s">
        <v>89</v>
      </c>
      <c r="AW326" s="14" t="s">
        <v>34</v>
      </c>
      <c r="AX326" s="14" t="s">
        <v>87</v>
      </c>
      <c r="AY326" s="287" t="s">
        <v>211</v>
      </c>
    </row>
    <row r="327" spans="1:65" s="2" customFormat="1" ht="24.15" customHeight="1">
      <c r="A327" s="41"/>
      <c r="B327" s="42"/>
      <c r="C327" s="253" t="s">
        <v>713</v>
      </c>
      <c r="D327" s="253" t="s">
        <v>214</v>
      </c>
      <c r="E327" s="254" t="s">
        <v>2198</v>
      </c>
      <c r="F327" s="255" t="s">
        <v>2199</v>
      </c>
      <c r="G327" s="256" t="s">
        <v>702</v>
      </c>
      <c r="H327" s="257">
        <v>31</v>
      </c>
      <c r="I327" s="258"/>
      <c r="J327" s="259">
        <f>ROUND(I327*H327,2)</f>
        <v>0</v>
      </c>
      <c r="K327" s="260"/>
      <c r="L327" s="44"/>
      <c r="M327" s="261" t="s">
        <v>1</v>
      </c>
      <c r="N327" s="262" t="s">
        <v>46</v>
      </c>
      <c r="O327" s="94"/>
      <c r="P327" s="263">
        <f>O327*H327</f>
        <v>0</v>
      </c>
      <c r="Q327" s="263">
        <v>0</v>
      </c>
      <c r="R327" s="263">
        <f>Q327*H327</f>
        <v>0</v>
      </c>
      <c r="S327" s="263">
        <v>0</v>
      </c>
      <c r="T327" s="264">
        <f>S327*H327</f>
        <v>0</v>
      </c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R327" s="265" t="s">
        <v>528</v>
      </c>
      <c r="AT327" s="265" t="s">
        <v>214</v>
      </c>
      <c r="AU327" s="265" t="s">
        <v>89</v>
      </c>
      <c r="AY327" s="18" t="s">
        <v>211</v>
      </c>
      <c r="BE327" s="155">
        <f>IF(N327="základní",J327,0)</f>
        <v>0</v>
      </c>
      <c r="BF327" s="155">
        <f>IF(N327="snížená",J327,0)</f>
        <v>0</v>
      </c>
      <c r="BG327" s="155">
        <f>IF(N327="zákl. přenesená",J327,0)</f>
        <v>0</v>
      </c>
      <c r="BH327" s="155">
        <f>IF(N327="sníž. přenesená",J327,0)</f>
        <v>0</v>
      </c>
      <c r="BI327" s="155">
        <f>IF(N327="nulová",J327,0)</f>
        <v>0</v>
      </c>
      <c r="BJ327" s="18" t="s">
        <v>87</v>
      </c>
      <c r="BK327" s="155">
        <f>ROUND(I327*H327,2)</f>
        <v>0</v>
      </c>
      <c r="BL327" s="18" t="s">
        <v>528</v>
      </c>
      <c r="BM327" s="265" t="s">
        <v>2200</v>
      </c>
    </row>
    <row r="328" spans="1:51" s="14" customFormat="1" ht="12">
      <c r="A328" s="14"/>
      <c r="B328" s="277"/>
      <c r="C328" s="278"/>
      <c r="D328" s="268" t="s">
        <v>236</v>
      </c>
      <c r="E328" s="279" t="s">
        <v>1</v>
      </c>
      <c r="F328" s="280" t="s">
        <v>2201</v>
      </c>
      <c r="G328" s="278"/>
      <c r="H328" s="281">
        <v>31</v>
      </c>
      <c r="I328" s="282"/>
      <c r="J328" s="278"/>
      <c r="K328" s="278"/>
      <c r="L328" s="283"/>
      <c r="M328" s="284"/>
      <c r="N328" s="285"/>
      <c r="O328" s="285"/>
      <c r="P328" s="285"/>
      <c r="Q328" s="285"/>
      <c r="R328" s="285"/>
      <c r="S328" s="285"/>
      <c r="T328" s="286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87" t="s">
        <v>236</v>
      </c>
      <c r="AU328" s="287" t="s">
        <v>89</v>
      </c>
      <c r="AV328" s="14" t="s">
        <v>89</v>
      </c>
      <c r="AW328" s="14" t="s">
        <v>34</v>
      </c>
      <c r="AX328" s="14" t="s">
        <v>87</v>
      </c>
      <c r="AY328" s="287" t="s">
        <v>211</v>
      </c>
    </row>
    <row r="329" spans="1:65" s="2" customFormat="1" ht="24.15" customHeight="1">
      <c r="A329" s="41"/>
      <c r="B329" s="42"/>
      <c r="C329" s="317" t="s">
        <v>718</v>
      </c>
      <c r="D329" s="317" t="s">
        <v>589</v>
      </c>
      <c r="E329" s="318" t="s">
        <v>2202</v>
      </c>
      <c r="F329" s="319" t="s">
        <v>2203</v>
      </c>
      <c r="G329" s="320" t="s">
        <v>702</v>
      </c>
      <c r="H329" s="321">
        <v>31</v>
      </c>
      <c r="I329" s="322"/>
      <c r="J329" s="323">
        <f>ROUND(I329*H329,2)</f>
        <v>0</v>
      </c>
      <c r="K329" s="324"/>
      <c r="L329" s="325"/>
      <c r="M329" s="326" t="s">
        <v>1</v>
      </c>
      <c r="N329" s="327" t="s">
        <v>46</v>
      </c>
      <c r="O329" s="94"/>
      <c r="P329" s="263">
        <f>O329*H329</f>
        <v>0</v>
      </c>
      <c r="Q329" s="263">
        <v>0.014</v>
      </c>
      <c r="R329" s="263">
        <f>Q329*H329</f>
        <v>0.434</v>
      </c>
      <c r="S329" s="263">
        <v>0</v>
      </c>
      <c r="T329" s="264">
        <f>S329*H329</f>
        <v>0</v>
      </c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R329" s="265" t="s">
        <v>634</v>
      </c>
      <c r="AT329" s="265" t="s">
        <v>589</v>
      </c>
      <c r="AU329" s="265" t="s">
        <v>89</v>
      </c>
      <c r="AY329" s="18" t="s">
        <v>211</v>
      </c>
      <c r="BE329" s="155">
        <f>IF(N329="základní",J329,0)</f>
        <v>0</v>
      </c>
      <c r="BF329" s="155">
        <f>IF(N329="snížená",J329,0)</f>
        <v>0</v>
      </c>
      <c r="BG329" s="155">
        <f>IF(N329="zákl. přenesená",J329,0)</f>
        <v>0</v>
      </c>
      <c r="BH329" s="155">
        <f>IF(N329="sníž. přenesená",J329,0)</f>
        <v>0</v>
      </c>
      <c r="BI329" s="155">
        <f>IF(N329="nulová",J329,0)</f>
        <v>0</v>
      </c>
      <c r="BJ329" s="18" t="s">
        <v>87</v>
      </c>
      <c r="BK329" s="155">
        <f>ROUND(I329*H329,2)</f>
        <v>0</v>
      </c>
      <c r="BL329" s="18" t="s">
        <v>528</v>
      </c>
      <c r="BM329" s="265" t="s">
        <v>2204</v>
      </c>
    </row>
    <row r="330" spans="1:51" s="14" customFormat="1" ht="12">
      <c r="A330" s="14"/>
      <c r="B330" s="277"/>
      <c r="C330" s="278"/>
      <c r="D330" s="268" t="s">
        <v>236</v>
      </c>
      <c r="E330" s="279" t="s">
        <v>1</v>
      </c>
      <c r="F330" s="280" t="s">
        <v>2201</v>
      </c>
      <c r="G330" s="278"/>
      <c r="H330" s="281">
        <v>31</v>
      </c>
      <c r="I330" s="282"/>
      <c r="J330" s="278"/>
      <c r="K330" s="278"/>
      <c r="L330" s="283"/>
      <c r="M330" s="284"/>
      <c r="N330" s="285"/>
      <c r="O330" s="285"/>
      <c r="P330" s="285"/>
      <c r="Q330" s="285"/>
      <c r="R330" s="285"/>
      <c r="S330" s="285"/>
      <c r="T330" s="286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87" t="s">
        <v>236</v>
      </c>
      <c r="AU330" s="287" t="s">
        <v>89</v>
      </c>
      <c r="AV330" s="14" t="s">
        <v>89</v>
      </c>
      <c r="AW330" s="14" t="s">
        <v>34</v>
      </c>
      <c r="AX330" s="14" t="s">
        <v>87</v>
      </c>
      <c r="AY330" s="287" t="s">
        <v>211</v>
      </c>
    </row>
    <row r="331" spans="1:65" s="2" customFormat="1" ht="24.15" customHeight="1">
      <c r="A331" s="41"/>
      <c r="B331" s="42"/>
      <c r="C331" s="253" t="s">
        <v>723</v>
      </c>
      <c r="D331" s="253" t="s">
        <v>214</v>
      </c>
      <c r="E331" s="254" t="s">
        <v>2205</v>
      </c>
      <c r="F331" s="255" t="s">
        <v>2206</v>
      </c>
      <c r="G331" s="256" t="s">
        <v>702</v>
      </c>
      <c r="H331" s="257">
        <v>25</v>
      </c>
      <c r="I331" s="258"/>
      <c r="J331" s="259">
        <f>ROUND(I331*H331,2)</f>
        <v>0</v>
      </c>
      <c r="K331" s="260"/>
      <c r="L331" s="44"/>
      <c r="M331" s="261" t="s">
        <v>1</v>
      </c>
      <c r="N331" s="262" t="s">
        <v>46</v>
      </c>
      <c r="O331" s="94"/>
      <c r="P331" s="263">
        <f>O331*H331</f>
        <v>0</v>
      </c>
      <c r="Q331" s="263">
        <v>0</v>
      </c>
      <c r="R331" s="263">
        <f>Q331*H331</f>
        <v>0</v>
      </c>
      <c r="S331" s="263">
        <v>0</v>
      </c>
      <c r="T331" s="264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65" t="s">
        <v>528</v>
      </c>
      <c r="AT331" s="265" t="s">
        <v>214</v>
      </c>
      <c r="AU331" s="265" t="s">
        <v>89</v>
      </c>
      <c r="AY331" s="18" t="s">
        <v>211</v>
      </c>
      <c r="BE331" s="155">
        <f>IF(N331="základní",J331,0)</f>
        <v>0</v>
      </c>
      <c r="BF331" s="155">
        <f>IF(N331="snížená",J331,0)</f>
        <v>0</v>
      </c>
      <c r="BG331" s="155">
        <f>IF(N331="zákl. přenesená",J331,0)</f>
        <v>0</v>
      </c>
      <c r="BH331" s="155">
        <f>IF(N331="sníž. přenesená",J331,0)</f>
        <v>0</v>
      </c>
      <c r="BI331" s="155">
        <f>IF(N331="nulová",J331,0)</f>
        <v>0</v>
      </c>
      <c r="BJ331" s="18" t="s">
        <v>87</v>
      </c>
      <c r="BK331" s="155">
        <f>ROUND(I331*H331,2)</f>
        <v>0</v>
      </c>
      <c r="BL331" s="18" t="s">
        <v>528</v>
      </c>
      <c r="BM331" s="265" t="s">
        <v>2207</v>
      </c>
    </row>
    <row r="332" spans="1:51" s="13" customFormat="1" ht="12">
      <c r="A332" s="13"/>
      <c r="B332" s="266"/>
      <c r="C332" s="267"/>
      <c r="D332" s="268" t="s">
        <v>236</v>
      </c>
      <c r="E332" s="269" t="s">
        <v>1</v>
      </c>
      <c r="F332" s="270" t="s">
        <v>2208</v>
      </c>
      <c r="G332" s="267"/>
      <c r="H332" s="269" t="s">
        <v>1</v>
      </c>
      <c r="I332" s="271"/>
      <c r="J332" s="267"/>
      <c r="K332" s="267"/>
      <c r="L332" s="272"/>
      <c r="M332" s="273"/>
      <c r="N332" s="274"/>
      <c r="O332" s="274"/>
      <c r="P332" s="274"/>
      <c r="Q332" s="274"/>
      <c r="R332" s="274"/>
      <c r="S332" s="274"/>
      <c r="T332" s="27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76" t="s">
        <v>236</v>
      </c>
      <c r="AU332" s="276" t="s">
        <v>89</v>
      </c>
      <c r="AV332" s="13" t="s">
        <v>87</v>
      </c>
      <c r="AW332" s="13" t="s">
        <v>34</v>
      </c>
      <c r="AX332" s="13" t="s">
        <v>81</v>
      </c>
      <c r="AY332" s="276" t="s">
        <v>211</v>
      </c>
    </row>
    <row r="333" spans="1:51" s="14" customFormat="1" ht="12">
      <c r="A333" s="14"/>
      <c r="B333" s="277"/>
      <c r="C333" s="278"/>
      <c r="D333" s="268" t="s">
        <v>236</v>
      </c>
      <c r="E333" s="279" t="s">
        <v>1</v>
      </c>
      <c r="F333" s="280" t="s">
        <v>588</v>
      </c>
      <c r="G333" s="278"/>
      <c r="H333" s="281">
        <v>25</v>
      </c>
      <c r="I333" s="282"/>
      <c r="J333" s="278"/>
      <c r="K333" s="278"/>
      <c r="L333" s="283"/>
      <c r="M333" s="284"/>
      <c r="N333" s="285"/>
      <c r="O333" s="285"/>
      <c r="P333" s="285"/>
      <c r="Q333" s="285"/>
      <c r="R333" s="285"/>
      <c r="S333" s="285"/>
      <c r="T333" s="286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87" t="s">
        <v>236</v>
      </c>
      <c r="AU333" s="287" t="s">
        <v>89</v>
      </c>
      <c r="AV333" s="14" t="s">
        <v>89</v>
      </c>
      <c r="AW333" s="14" t="s">
        <v>34</v>
      </c>
      <c r="AX333" s="14" t="s">
        <v>87</v>
      </c>
      <c r="AY333" s="287" t="s">
        <v>211</v>
      </c>
    </row>
    <row r="334" spans="1:65" s="2" customFormat="1" ht="24.15" customHeight="1">
      <c r="A334" s="41"/>
      <c r="B334" s="42"/>
      <c r="C334" s="317" t="s">
        <v>732</v>
      </c>
      <c r="D334" s="317" t="s">
        <v>589</v>
      </c>
      <c r="E334" s="318" t="s">
        <v>2209</v>
      </c>
      <c r="F334" s="319" t="s">
        <v>2210</v>
      </c>
      <c r="G334" s="320" t="s">
        <v>702</v>
      </c>
      <c r="H334" s="321">
        <v>21</v>
      </c>
      <c r="I334" s="322"/>
      <c r="J334" s="323">
        <f>ROUND(I334*H334,2)</f>
        <v>0</v>
      </c>
      <c r="K334" s="324"/>
      <c r="L334" s="325"/>
      <c r="M334" s="326" t="s">
        <v>1</v>
      </c>
      <c r="N334" s="327" t="s">
        <v>46</v>
      </c>
      <c r="O334" s="94"/>
      <c r="P334" s="263">
        <f>O334*H334</f>
        <v>0</v>
      </c>
      <c r="Q334" s="263">
        <v>0.016</v>
      </c>
      <c r="R334" s="263">
        <f>Q334*H334</f>
        <v>0.336</v>
      </c>
      <c r="S334" s="263">
        <v>0</v>
      </c>
      <c r="T334" s="264">
        <f>S334*H334</f>
        <v>0</v>
      </c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R334" s="265" t="s">
        <v>634</v>
      </c>
      <c r="AT334" s="265" t="s">
        <v>589</v>
      </c>
      <c r="AU334" s="265" t="s">
        <v>89</v>
      </c>
      <c r="AY334" s="18" t="s">
        <v>211</v>
      </c>
      <c r="BE334" s="155">
        <f>IF(N334="základní",J334,0)</f>
        <v>0</v>
      </c>
      <c r="BF334" s="155">
        <f>IF(N334="snížená",J334,0)</f>
        <v>0</v>
      </c>
      <c r="BG334" s="155">
        <f>IF(N334="zákl. přenesená",J334,0)</f>
        <v>0</v>
      </c>
      <c r="BH334" s="155">
        <f>IF(N334="sníž. přenesená",J334,0)</f>
        <v>0</v>
      </c>
      <c r="BI334" s="155">
        <f>IF(N334="nulová",J334,0)</f>
        <v>0</v>
      </c>
      <c r="BJ334" s="18" t="s">
        <v>87</v>
      </c>
      <c r="BK334" s="155">
        <f>ROUND(I334*H334,2)</f>
        <v>0</v>
      </c>
      <c r="BL334" s="18" t="s">
        <v>528</v>
      </c>
      <c r="BM334" s="265" t="s">
        <v>2211</v>
      </c>
    </row>
    <row r="335" spans="1:51" s="13" customFormat="1" ht="12">
      <c r="A335" s="13"/>
      <c r="B335" s="266"/>
      <c r="C335" s="267"/>
      <c r="D335" s="268" t="s">
        <v>236</v>
      </c>
      <c r="E335" s="269" t="s">
        <v>1</v>
      </c>
      <c r="F335" s="270" t="s">
        <v>2212</v>
      </c>
      <c r="G335" s="267"/>
      <c r="H335" s="269" t="s">
        <v>1</v>
      </c>
      <c r="I335" s="271"/>
      <c r="J335" s="267"/>
      <c r="K335" s="267"/>
      <c r="L335" s="272"/>
      <c r="M335" s="273"/>
      <c r="N335" s="274"/>
      <c r="O335" s="274"/>
      <c r="P335" s="274"/>
      <c r="Q335" s="274"/>
      <c r="R335" s="274"/>
      <c r="S335" s="274"/>
      <c r="T335" s="27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76" t="s">
        <v>236</v>
      </c>
      <c r="AU335" s="276" t="s">
        <v>89</v>
      </c>
      <c r="AV335" s="13" t="s">
        <v>87</v>
      </c>
      <c r="AW335" s="13" t="s">
        <v>34</v>
      </c>
      <c r="AX335" s="13" t="s">
        <v>81</v>
      </c>
      <c r="AY335" s="276" t="s">
        <v>211</v>
      </c>
    </row>
    <row r="336" spans="1:51" s="14" customFormat="1" ht="12">
      <c r="A336" s="14"/>
      <c r="B336" s="277"/>
      <c r="C336" s="278"/>
      <c r="D336" s="268" t="s">
        <v>236</v>
      </c>
      <c r="E336" s="279" t="s">
        <v>1</v>
      </c>
      <c r="F336" s="280" t="s">
        <v>7</v>
      </c>
      <c r="G336" s="278"/>
      <c r="H336" s="281">
        <v>21</v>
      </c>
      <c r="I336" s="282"/>
      <c r="J336" s="278"/>
      <c r="K336" s="278"/>
      <c r="L336" s="283"/>
      <c r="M336" s="284"/>
      <c r="N336" s="285"/>
      <c r="O336" s="285"/>
      <c r="P336" s="285"/>
      <c r="Q336" s="285"/>
      <c r="R336" s="285"/>
      <c r="S336" s="285"/>
      <c r="T336" s="286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87" t="s">
        <v>236</v>
      </c>
      <c r="AU336" s="287" t="s">
        <v>89</v>
      </c>
      <c r="AV336" s="14" t="s">
        <v>89</v>
      </c>
      <c r="AW336" s="14" t="s">
        <v>34</v>
      </c>
      <c r="AX336" s="14" t="s">
        <v>87</v>
      </c>
      <c r="AY336" s="287" t="s">
        <v>211</v>
      </c>
    </row>
    <row r="337" spans="1:65" s="2" customFormat="1" ht="21.75" customHeight="1">
      <c r="A337" s="41"/>
      <c r="B337" s="42"/>
      <c r="C337" s="317" t="s">
        <v>738</v>
      </c>
      <c r="D337" s="317" t="s">
        <v>589</v>
      </c>
      <c r="E337" s="318" t="s">
        <v>2213</v>
      </c>
      <c r="F337" s="319" t="s">
        <v>2214</v>
      </c>
      <c r="G337" s="320" t="s">
        <v>702</v>
      </c>
      <c r="H337" s="321">
        <v>2</v>
      </c>
      <c r="I337" s="322"/>
      <c r="J337" s="323">
        <f>ROUND(I337*H337,2)</f>
        <v>0</v>
      </c>
      <c r="K337" s="324"/>
      <c r="L337" s="325"/>
      <c r="M337" s="326" t="s">
        <v>1</v>
      </c>
      <c r="N337" s="327" t="s">
        <v>46</v>
      </c>
      <c r="O337" s="94"/>
      <c r="P337" s="263">
        <f>O337*H337</f>
        <v>0</v>
      </c>
      <c r="Q337" s="263">
        <v>0.025</v>
      </c>
      <c r="R337" s="263">
        <f>Q337*H337</f>
        <v>0.05</v>
      </c>
      <c r="S337" s="263">
        <v>0</v>
      </c>
      <c r="T337" s="264">
        <f>S337*H337</f>
        <v>0</v>
      </c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R337" s="265" t="s">
        <v>634</v>
      </c>
      <c r="AT337" s="265" t="s">
        <v>589</v>
      </c>
      <c r="AU337" s="265" t="s">
        <v>89</v>
      </c>
      <c r="AY337" s="18" t="s">
        <v>211</v>
      </c>
      <c r="BE337" s="155">
        <f>IF(N337="základní",J337,0)</f>
        <v>0</v>
      </c>
      <c r="BF337" s="155">
        <f>IF(N337="snížená",J337,0)</f>
        <v>0</v>
      </c>
      <c r="BG337" s="155">
        <f>IF(N337="zákl. přenesená",J337,0)</f>
        <v>0</v>
      </c>
      <c r="BH337" s="155">
        <f>IF(N337="sníž. přenesená",J337,0)</f>
        <v>0</v>
      </c>
      <c r="BI337" s="155">
        <f>IF(N337="nulová",J337,0)</f>
        <v>0</v>
      </c>
      <c r="BJ337" s="18" t="s">
        <v>87</v>
      </c>
      <c r="BK337" s="155">
        <f>ROUND(I337*H337,2)</f>
        <v>0</v>
      </c>
      <c r="BL337" s="18" t="s">
        <v>528</v>
      </c>
      <c r="BM337" s="265" t="s">
        <v>2215</v>
      </c>
    </row>
    <row r="338" spans="1:51" s="13" customFormat="1" ht="12">
      <c r="A338" s="13"/>
      <c r="B338" s="266"/>
      <c r="C338" s="267"/>
      <c r="D338" s="268" t="s">
        <v>236</v>
      </c>
      <c r="E338" s="269" t="s">
        <v>1</v>
      </c>
      <c r="F338" s="270" t="s">
        <v>2212</v>
      </c>
      <c r="G338" s="267"/>
      <c r="H338" s="269" t="s">
        <v>1</v>
      </c>
      <c r="I338" s="271"/>
      <c r="J338" s="267"/>
      <c r="K338" s="267"/>
      <c r="L338" s="272"/>
      <c r="M338" s="273"/>
      <c r="N338" s="274"/>
      <c r="O338" s="274"/>
      <c r="P338" s="274"/>
      <c r="Q338" s="274"/>
      <c r="R338" s="274"/>
      <c r="S338" s="274"/>
      <c r="T338" s="27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76" t="s">
        <v>236</v>
      </c>
      <c r="AU338" s="276" t="s">
        <v>89</v>
      </c>
      <c r="AV338" s="13" t="s">
        <v>87</v>
      </c>
      <c r="AW338" s="13" t="s">
        <v>34</v>
      </c>
      <c r="AX338" s="13" t="s">
        <v>81</v>
      </c>
      <c r="AY338" s="276" t="s">
        <v>211</v>
      </c>
    </row>
    <row r="339" spans="1:51" s="13" customFormat="1" ht="12">
      <c r="A339" s="13"/>
      <c r="B339" s="266"/>
      <c r="C339" s="267"/>
      <c r="D339" s="268" t="s">
        <v>236</v>
      </c>
      <c r="E339" s="269" t="s">
        <v>1</v>
      </c>
      <c r="F339" s="270" t="s">
        <v>2216</v>
      </c>
      <c r="G339" s="267"/>
      <c r="H339" s="269" t="s">
        <v>1</v>
      </c>
      <c r="I339" s="271"/>
      <c r="J339" s="267"/>
      <c r="K339" s="267"/>
      <c r="L339" s="272"/>
      <c r="M339" s="273"/>
      <c r="N339" s="274"/>
      <c r="O339" s="274"/>
      <c r="P339" s="274"/>
      <c r="Q339" s="274"/>
      <c r="R339" s="274"/>
      <c r="S339" s="274"/>
      <c r="T339" s="275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76" t="s">
        <v>236</v>
      </c>
      <c r="AU339" s="276" t="s">
        <v>89</v>
      </c>
      <c r="AV339" s="13" t="s">
        <v>87</v>
      </c>
      <c r="AW339" s="13" t="s">
        <v>34</v>
      </c>
      <c r="AX339" s="13" t="s">
        <v>81</v>
      </c>
      <c r="AY339" s="276" t="s">
        <v>211</v>
      </c>
    </row>
    <row r="340" spans="1:51" s="13" customFormat="1" ht="12">
      <c r="A340" s="13"/>
      <c r="B340" s="266"/>
      <c r="C340" s="267"/>
      <c r="D340" s="268" t="s">
        <v>236</v>
      </c>
      <c r="E340" s="269" t="s">
        <v>1</v>
      </c>
      <c r="F340" s="270" t="s">
        <v>2217</v>
      </c>
      <c r="G340" s="267"/>
      <c r="H340" s="269" t="s">
        <v>1</v>
      </c>
      <c r="I340" s="271"/>
      <c r="J340" s="267"/>
      <c r="K340" s="267"/>
      <c r="L340" s="272"/>
      <c r="M340" s="273"/>
      <c r="N340" s="274"/>
      <c r="O340" s="274"/>
      <c r="P340" s="274"/>
      <c r="Q340" s="274"/>
      <c r="R340" s="274"/>
      <c r="S340" s="274"/>
      <c r="T340" s="27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76" t="s">
        <v>236</v>
      </c>
      <c r="AU340" s="276" t="s">
        <v>89</v>
      </c>
      <c r="AV340" s="13" t="s">
        <v>87</v>
      </c>
      <c r="AW340" s="13" t="s">
        <v>34</v>
      </c>
      <c r="AX340" s="13" t="s">
        <v>81</v>
      </c>
      <c r="AY340" s="276" t="s">
        <v>211</v>
      </c>
    </row>
    <row r="341" spans="1:51" s="13" customFormat="1" ht="12">
      <c r="A341" s="13"/>
      <c r="B341" s="266"/>
      <c r="C341" s="267"/>
      <c r="D341" s="268" t="s">
        <v>236</v>
      </c>
      <c r="E341" s="269" t="s">
        <v>1</v>
      </c>
      <c r="F341" s="270" t="s">
        <v>2218</v>
      </c>
      <c r="G341" s="267"/>
      <c r="H341" s="269" t="s">
        <v>1</v>
      </c>
      <c r="I341" s="271"/>
      <c r="J341" s="267"/>
      <c r="K341" s="267"/>
      <c r="L341" s="272"/>
      <c r="M341" s="273"/>
      <c r="N341" s="274"/>
      <c r="O341" s="274"/>
      <c r="P341" s="274"/>
      <c r="Q341" s="274"/>
      <c r="R341" s="274"/>
      <c r="S341" s="274"/>
      <c r="T341" s="27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76" t="s">
        <v>236</v>
      </c>
      <c r="AU341" s="276" t="s">
        <v>89</v>
      </c>
      <c r="AV341" s="13" t="s">
        <v>87</v>
      </c>
      <c r="AW341" s="13" t="s">
        <v>34</v>
      </c>
      <c r="AX341" s="13" t="s">
        <v>81</v>
      </c>
      <c r="AY341" s="276" t="s">
        <v>211</v>
      </c>
    </row>
    <row r="342" spans="1:51" s="14" customFormat="1" ht="12">
      <c r="A342" s="14"/>
      <c r="B342" s="277"/>
      <c r="C342" s="278"/>
      <c r="D342" s="268" t="s">
        <v>236</v>
      </c>
      <c r="E342" s="279" t="s">
        <v>1</v>
      </c>
      <c r="F342" s="280" t="s">
        <v>87</v>
      </c>
      <c r="G342" s="278"/>
      <c r="H342" s="281">
        <v>1</v>
      </c>
      <c r="I342" s="282"/>
      <c r="J342" s="278"/>
      <c r="K342" s="278"/>
      <c r="L342" s="283"/>
      <c r="M342" s="284"/>
      <c r="N342" s="285"/>
      <c r="O342" s="285"/>
      <c r="P342" s="285"/>
      <c r="Q342" s="285"/>
      <c r="R342" s="285"/>
      <c r="S342" s="285"/>
      <c r="T342" s="286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87" t="s">
        <v>236</v>
      </c>
      <c r="AU342" s="287" t="s">
        <v>89</v>
      </c>
      <c r="AV342" s="14" t="s">
        <v>89</v>
      </c>
      <c r="AW342" s="14" t="s">
        <v>34</v>
      </c>
      <c r="AX342" s="14" t="s">
        <v>81</v>
      </c>
      <c r="AY342" s="287" t="s">
        <v>211</v>
      </c>
    </row>
    <row r="343" spans="1:51" s="13" customFormat="1" ht="12">
      <c r="A343" s="13"/>
      <c r="B343" s="266"/>
      <c r="C343" s="267"/>
      <c r="D343" s="268" t="s">
        <v>236</v>
      </c>
      <c r="E343" s="269" t="s">
        <v>1</v>
      </c>
      <c r="F343" s="270" t="s">
        <v>2219</v>
      </c>
      <c r="G343" s="267"/>
      <c r="H343" s="269" t="s">
        <v>1</v>
      </c>
      <c r="I343" s="271"/>
      <c r="J343" s="267"/>
      <c r="K343" s="267"/>
      <c r="L343" s="272"/>
      <c r="M343" s="273"/>
      <c r="N343" s="274"/>
      <c r="O343" s="274"/>
      <c r="P343" s="274"/>
      <c r="Q343" s="274"/>
      <c r="R343" s="274"/>
      <c r="S343" s="274"/>
      <c r="T343" s="275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76" t="s">
        <v>236</v>
      </c>
      <c r="AU343" s="276" t="s">
        <v>89</v>
      </c>
      <c r="AV343" s="13" t="s">
        <v>87</v>
      </c>
      <c r="AW343" s="13" t="s">
        <v>34</v>
      </c>
      <c r="AX343" s="13" t="s">
        <v>81</v>
      </c>
      <c r="AY343" s="276" t="s">
        <v>211</v>
      </c>
    </row>
    <row r="344" spans="1:51" s="14" customFormat="1" ht="12">
      <c r="A344" s="14"/>
      <c r="B344" s="277"/>
      <c r="C344" s="278"/>
      <c r="D344" s="268" t="s">
        <v>236</v>
      </c>
      <c r="E344" s="279" t="s">
        <v>1</v>
      </c>
      <c r="F344" s="280" t="s">
        <v>87</v>
      </c>
      <c r="G344" s="278"/>
      <c r="H344" s="281">
        <v>1</v>
      </c>
      <c r="I344" s="282"/>
      <c r="J344" s="278"/>
      <c r="K344" s="278"/>
      <c r="L344" s="283"/>
      <c r="M344" s="284"/>
      <c r="N344" s="285"/>
      <c r="O344" s="285"/>
      <c r="P344" s="285"/>
      <c r="Q344" s="285"/>
      <c r="R344" s="285"/>
      <c r="S344" s="285"/>
      <c r="T344" s="286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87" t="s">
        <v>236</v>
      </c>
      <c r="AU344" s="287" t="s">
        <v>89</v>
      </c>
      <c r="AV344" s="14" t="s">
        <v>89</v>
      </c>
      <c r="AW344" s="14" t="s">
        <v>34</v>
      </c>
      <c r="AX344" s="14" t="s">
        <v>81</v>
      </c>
      <c r="AY344" s="287" t="s">
        <v>211</v>
      </c>
    </row>
    <row r="345" spans="1:51" s="15" customFormat="1" ht="12">
      <c r="A345" s="15"/>
      <c r="B345" s="295"/>
      <c r="C345" s="296"/>
      <c r="D345" s="268" t="s">
        <v>236</v>
      </c>
      <c r="E345" s="297" t="s">
        <v>1</v>
      </c>
      <c r="F345" s="298" t="s">
        <v>438</v>
      </c>
      <c r="G345" s="296"/>
      <c r="H345" s="299">
        <v>2</v>
      </c>
      <c r="I345" s="300"/>
      <c r="J345" s="296"/>
      <c r="K345" s="296"/>
      <c r="L345" s="301"/>
      <c r="M345" s="302"/>
      <c r="N345" s="303"/>
      <c r="O345" s="303"/>
      <c r="P345" s="303"/>
      <c r="Q345" s="303"/>
      <c r="R345" s="303"/>
      <c r="S345" s="303"/>
      <c r="T345" s="304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305" t="s">
        <v>236</v>
      </c>
      <c r="AU345" s="305" t="s">
        <v>89</v>
      </c>
      <c r="AV345" s="15" t="s">
        <v>100</v>
      </c>
      <c r="AW345" s="15" t="s">
        <v>34</v>
      </c>
      <c r="AX345" s="15" t="s">
        <v>87</v>
      </c>
      <c r="AY345" s="305" t="s">
        <v>211</v>
      </c>
    </row>
    <row r="346" spans="1:65" s="2" customFormat="1" ht="21.75" customHeight="1">
      <c r="A346" s="41"/>
      <c r="B346" s="42"/>
      <c r="C346" s="317" t="s">
        <v>742</v>
      </c>
      <c r="D346" s="317" t="s">
        <v>589</v>
      </c>
      <c r="E346" s="318" t="s">
        <v>2220</v>
      </c>
      <c r="F346" s="319" t="s">
        <v>2221</v>
      </c>
      <c r="G346" s="320" t="s">
        <v>702</v>
      </c>
      <c r="H346" s="321">
        <v>1</v>
      </c>
      <c r="I346" s="322"/>
      <c r="J346" s="323">
        <f>ROUND(I346*H346,2)</f>
        <v>0</v>
      </c>
      <c r="K346" s="324"/>
      <c r="L346" s="325"/>
      <c r="M346" s="326" t="s">
        <v>1</v>
      </c>
      <c r="N346" s="327" t="s">
        <v>46</v>
      </c>
      <c r="O346" s="94"/>
      <c r="P346" s="263">
        <f>O346*H346</f>
        <v>0</v>
      </c>
      <c r="Q346" s="263">
        <v>0.03</v>
      </c>
      <c r="R346" s="263">
        <f>Q346*H346</f>
        <v>0.03</v>
      </c>
      <c r="S346" s="263">
        <v>0</v>
      </c>
      <c r="T346" s="264">
        <f>S346*H346</f>
        <v>0</v>
      </c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R346" s="265" t="s">
        <v>634</v>
      </c>
      <c r="AT346" s="265" t="s">
        <v>589</v>
      </c>
      <c r="AU346" s="265" t="s">
        <v>89</v>
      </c>
      <c r="AY346" s="18" t="s">
        <v>211</v>
      </c>
      <c r="BE346" s="155">
        <f>IF(N346="základní",J346,0)</f>
        <v>0</v>
      </c>
      <c r="BF346" s="155">
        <f>IF(N346="snížená",J346,0)</f>
        <v>0</v>
      </c>
      <c r="BG346" s="155">
        <f>IF(N346="zákl. přenesená",J346,0)</f>
        <v>0</v>
      </c>
      <c r="BH346" s="155">
        <f>IF(N346="sníž. přenesená",J346,0)</f>
        <v>0</v>
      </c>
      <c r="BI346" s="155">
        <f>IF(N346="nulová",J346,0)</f>
        <v>0</v>
      </c>
      <c r="BJ346" s="18" t="s">
        <v>87</v>
      </c>
      <c r="BK346" s="155">
        <f>ROUND(I346*H346,2)</f>
        <v>0</v>
      </c>
      <c r="BL346" s="18" t="s">
        <v>528</v>
      </c>
      <c r="BM346" s="265" t="s">
        <v>2222</v>
      </c>
    </row>
    <row r="347" spans="1:51" s="13" customFormat="1" ht="12">
      <c r="A347" s="13"/>
      <c r="B347" s="266"/>
      <c r="C347" s="267"/>
      <c r="D347" s="268" t="s">
        <v>236</v>
      </c>
      <c r="E347" s="269" t="s">
        <v>1</v>
      </c>
      <c r="F347" s="270" t="s">
        <v>2212</v>
      </c>
      <c r="G347" s="267"/>
      <c r="H347" s="269" t="s">
        <v>1</v>
      </c>
      <c r="I347" s="271"/>
      <c r="J347" s="267"/>
      <c r="K347" s="267"/>
      <c r="L347" s="272"/>
      <c r="M347" s="273"/>
      <c r="N347" s="274"/>
      <c r="O347" s="274"/>
      <c r="P347" s="274"/>
      <c r="Q347" s="274"/>
      <c r="R347" s="274"/>
      <c r="S347" s="274"/>
      <c r="T347" s="275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76" t="s">
        <v>236</v>
      </c>
      <c r="AU347" s="276" t="s">
        <v>89</v>
      </c>
      <c r="AV347" s="13" t="s">
        <v>87</v>
      </c>
      <c r="AW347" s="13" t="s">
        <v>34</v>
      </c>
      <c r="AX347" s="13" t="s">
        <v>81</v>
      </c>
      <c r="AY347" s="276" t="s">
        <v>211</v>
      </c>
    </row>
    <row r="348" spans="1:51" s="13" customFormat="1" ht="12">
      <c r="A348" s="13"/>
      <c r="B348" s="266"/>
      <c r="C348" s="267"/>
      <c r="D348" s="268" t="s">
        <v>236</v>
      </c>
      <c r="E348" s="269" t="s">
        <v>1</v>
      </c>
      <c r="F348" s="270" t="s">
        <v>2217</v>
      </c>
      <c r="G348" s="267"/>
      <c r="H348" s="269" t="s">
        <v>1</v>
      </c>
      <c r="I348" s="271"/>
      <c r="J348" s="267"/>
      <c r="K348" s="267"/>
      <c r="L348" s="272"/>
      <c r="M348" s="273"/>
      <c r="N348" s="274"/>
      <c r="O348" s="274"/>
      <c r="P348" s="274"/>
      <c r="Q348" s="274"/>
      <c r="R348" s="274"/>
      <c r="S348" s="274"/>
      <c r="T348" s="275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76" t="s">
        <v>236</v>
      </c>
      <c r="AU348" s="276" t="s">
        <v>89</v>
      </c>
      <c r="AV348" s="13" t="s">
        <v>87</v>
      </c>
      <c r="AW348" s="13" t="s">
        <v>34</v>
      </c>
      <c r="AX348" s="13" t="s">
        <v>81</v>
      </c>
      <c r="AY348" s="276" t="s">
        <v>211</v>
      </c>
    </row>
    <row r="349" spans="1:51" s="13" customFormat="1" ht="12">
      <c r="A349" s="13"/>
      <c r="B349" s="266"/>
      <c r="C349" s="267"/>
      <c r="D349" s="268" t="s">
        <v>236</v>
      </c>
      <c r="E349" s="269" t="s">
        <v>1</v>
      </c>
      <c r="F349" s="270" t="s">
        <v>2223</v>
      </c>
      <c r="G349" s="267"/>
      <c r="H349" s="269" t="s">
        <v>1</v>
      </c>
      <c r="I349" s="271"/>
      <c r="J349" s="267"/>
      <c r="K349" s="267"/>
      <c r="L349" s="272"/>
      <c r="M349" s="273"/>
      <c r="N349" s="274"/>
      <c r="O349" s="274"/>
      <c r="P349" s="274"/>
      <c r="Q349" s="274"/>
      <c r="R349" s="274"/>
      <c r="S349" s="274"/>
      <c r="T349" s="275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76" t="s">
        <v>236</v>
      </c>
      <c r="AU349" s="276" t="s">
        <v>89</v>
      </c>
      <c r="AV349" s="13" t="s">
        <v>87</v>
      </c>
      <c r="AW349" s="13" t="s">
        <v>34</v>
      </c>
      <c r="AX349" s="13" t="s">
        <v>81</v>
      </c>
      <c r="AY349" s="276" t="s">
        <v>211</v>
      </c>
    </row>
    <row r="350" spans="1:51" s="14" customFormat="1" ht="12">
      <c r="A350" s="14"/>
      <c r="B350" s="277"/>
      <c r="C350" s="278"/>
      <c r="D350" s="268" t="s">
        <v>236</v>
      </c>
      <c r="E350" s="279" t="s">
        <v>1</v>
      </c>
      <c r="F350" s="280" t="s">
        <v>87</v>
      </c>
      <c r="G350" s="278"/>
      <c r="H350" s="281">
        <v>1</v>
      </c>
      <c r="I350" s="282"/>
      <c r="J350" s="278"/>
      <c r="K350" s="278"/>
      <c r="L350" s="283"/>
      <c r="M350" s="284"/>
      <c r="N350" s="285"/>
      <c r="O350" s="285"/>
      <c r="P350" s="285"/>
      <c r="Q350" s="285"/>
      <c r="R350" s="285"/>
      <c r="S350" s="285"/>
      <c r="T350" s="286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87" t="s">
        <v>236</v>
      </c>
      <c r="AU350" s="287" t="s">
        <v>89</v>
      </c>
      <c r="AV350" s="14" t="s">
        <v>89</v>
      </c>
      <c r="AW350" s="14" t="s">
        <v>34</v>
      </c>
      <c r="AX350" s="14" t="s">
        <v>87</v>
      </c>
      <c r="AY350" s="287" t="s">
        <v>211</v>
      </c>
    </row>
    <row r="351" spans="1:65" s="2" customFormat="1" ht="24.15" customHeight="1">
      <c r="A351" s="41"/>
      <c r="B351" s="42"/>
      <c r="C351" s="317" t="s">
        <v>746</v>
      </c>
      <c r="D351" s="317" t="s">
        <v>589</v>
      </c>
      <c r="E351" s="318" t="s">
        <v>2224</v>
      </c>
      <c r="F351" s="319" t="s">
        <v>2225</v>
      </c>
      <c r="G351" s="320" t="s">
        <v>702</v>
      </c>
      <c r="H351" s="321">
        <v>1</v>
      </c>
      <c r="I351" s="322"/>
      <c r="J351" s="323">
        <f>ROUND(I351*H351,2)</f>
        <v>0</v>
      </c>
      <c r="K351" s="324"/>
      <c r="L351" s="325"/>
      <c r="M351" s="326" t="s">
        <v>1</v>
      </c>
      <c r="N351" s="327" t="s">
        <v>46</v>
      </c>
      <c r="O351" s="94"/>
      <c r="P351" s="263">
        <f>O351*H351</f>
        <v>0</v>
      </c>
      <c r="Q351" s="263">
        <v>0.019</v>
      </c>
      <c r="R351" s="263">
        <f>Q351*H351</f>
        <v>0.019</v>
      </c>
      <c r="S351" s="263">
        <v>0</v>
      </c>
      <c r="T351" s="264">
        <f>S351*H351</f>
        <v>0</v>
      </c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R351" s="265" t="s">
        <v>634</v>
      </c>
      <c r="AT351" s="265" t="s">
        <v>589</v>
      </c>
      <c r="AU351" s="265" t="s">
        <v>89</v>
      </c>
      <c r="AY351" s="18" t="s">
        <v>211</v>
      </c>
      <c r="BE351" s="155">
        <f>IF(N351="základní",J351,0)</f>
        <v>0</v>
      </c>
      <c r="BF351" s="155">
        <f>IF(N351="snížená",J351,0)</f>
        <v>0</v>
      </c>
      <c r="BG351" s="155">
        <f>IF(N351="zákl. přenesená",J351,0)</f>
        <v>0</v>
      </c>
      <c r="BH351" s="155">
        <f>IF(N351="sníž. přenesená",J351,0)</f>
        <v>0</v>
      </c>
      <c r="BI351" s="155">
        <f>IF(N351="nulová",J351,0)</f>
        <v>0</v>
      </c>
      <c r="BJ351" s="18" t="s">
        <v>87</v>
      </c>
      <c r="BK351" s="155">
        <f>ROUND(I351*H351,2)</f>
        <v>0</v>
      </c>
      <c r="BL351" s="18" t="s">
        <v>528</v>
      </c>
      <c r="BM351" s="265" t="s">
        <v>2226</v>
      </c>
    </row>
    <row r="352" spans="1:51" s="13" customFormat="1" ht="12">
      <c r="A352" s="13"/>
      <c r="B352" s="266"/>
      <c r="C352" s="267"/>
      <c r="D352" s="268" t="s">
        <v>236</v>
      </c>
      <c r="E352" s="269" t="s">
        <v>1</v>
      </c>
      <c r="F352" s="270" t="s">
        <v>2227</v>
      </c>
      <c r="G352" s="267"/>
      <c r="H352" s="269" t="s">
        <v>1</v>
      </c>
      <c r="I352" s="271"/>
      <c r="J352" s="267"/>
      <c r="K352" s="267"/>
      <c r="L352" s="272"/>
      <c r="M352" s="273"/>
      <c r="N352" s="274"/>
      <c r="O352" s="274"/>
      <c r="P352" s="274"/>
      <c r="Q352" s="274"/>
      <c r="R352" s="274"/>
      <c r="S352" s="274"/>
      <c r="T352" s="27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76" t="s">
        <v>236</v>
      </c>
      <c r="AU352" s="276" t="s">
        <v>89</v>
      </c>
      <c r="AV352" s="13" t="s">
        <v>87</v>
      </c>
      <c r="AW352" s="13" t="s">
        <v>34</v>
      </c>
      <c r="AX352" s="13" t="s">
        <v>81</v>
      </c>
      <c r="AY352" s="276" t="s">
        <v>211</v>
      </c>
    </row>
    <row r="353" spans="1:51" s="13" customFormat="1" ht="12">
      <c r="A353" s="13"/>
      <c r="B353" s="266"/>
      <c r="C353" s="267"/>
      <c r="D353" s="268" t="s">
        <v>236</v>
      </c>
      <c r="E353" s="269" t="s">
        <v>1</v>
      </c>
      <c r="F353" s="270" t="s">
        <v>2228</v>
      </c>
      <c r="G353" s="267"/>
      <c r="H353" s="269" t="s">
        <v>1</v>
      </c>
      <c r="I353" s="271"/>
      <c r="J353" s="267"/>
      <c r="K353" s="267"/>
      <c r="L353" s="272"/>
      <c r="M353" s="273"/>
      <c r="N353" s="274"/>
      <c r="O353" s="274"/>
      <c r="P353" s="274"/>
      <c r="Q353" s="274"/>
      <c r="R353" s="274"/>
      <c r="S353" s="274"/>
      <c r="T353" s="275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76" t="s">
        <v>236</v>
      </c>
      <c r="AU353" s="276" t="s">
        <v>89</v>
      </c>
      <c r="AV353" s="13" t="s">
        <v>87</v>
      </c>
      <c r="AW353" s="13" t="s">
        <v>34</v>
      </c>
      <c r="AX353" s="13" t="s">
        <v>81</v>
      </c>
      <c r="AY353" s="276" t="s">
        <v>211</v>
      </c>
    </row>
    <row r="354" spans="1:51" s="13" customFormat="1" ht="12">
      <c r="A354" s="13"/>
      <c r="B354" s="266"/>
      <c r="C354" s="267"/>
      <c r="D354" s="268" t="s">
        <v>236</v>
      </c>
      <c r="E354" s="269" t="s">
        <v>1</v>
      </c>
      <c r="F354" s="270" t="s">
        <v>1547</v>
      </c>
      <c r="G354" s="267"/>
      <c r="H354" s="269" t="s">
        <v>1</v>
      </c>
      <c r="I354" s="271"/>
      <c r="J354" s="267"/>
      <c r="K354" s="267"/>
      <c r="L354" s="272"/>
      <c r="M354" s="273"/>
      <c r="N354" s="274"/>
      <c r="O354" s="274"/>
      <c r="P354" s="274"/>
      <c r="Q354" s="274"/>
      <c r="R354" s="274"/>
      <c r="S354" s="274"/>
      <c r="T354" s="275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76" t="s">
        <v>236</v>
      </c>
      <c r="AU354" s="276" t="s">
        <v>89</v>
      </c>
      <c r="AV354" s="13" t="s">
        <v>87</v>
      </c>
      <c r="AW354" s="13" t="s">
        <v>34</v>
      </c>
      <c r="AX354" s="13" t="s">
        <v>81</v>
      </c>
      <c r="AY354" s="276" t="s">
        <v>211</v>
      </c>
    </row>
    <row r="355" spans="1:51" s="14" customFormat="1" ht="12">
      <c r="A355" s="14"/>
      <c r="B355" s="277"/>
      <c r="C355" s="278"/>
      <c r="D355" s="268" t="s">
        <v>236</v>
      </c>
      <c r="E355" s="279" t="s">
        <v>1</v>
      </c>
      <c r="F355" s="280" t="s">
        <v>87</v>
      </c>
      <c r="G355" s="278"/>
      <c r="H355" s="281">
        <v>1</v>
      </c>
      <c r="I355" s="282"/>
      <c r="J355" s="278"/>
      <c r="K355" s="278"/>
      <c r="L355" s="283"/>
      <c r="M355" s="284"/>
      <c r="N355" s="285"/>
      <c r="O355" s="285"/>
      <c r="P355" s="285"/>
      <c r="Q355" s="285"/>
      <c r="R355" s="285"/>
      <c r="S355" s="285"/>
      <c r="T355" s="286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87" t="s">
        <v>236</v>
      </c>
      <c r="AU355" s="287" t="s">
        <v>89</v>
      </c>
      <c r="AV355" s="14" t="s">
        <v>89</v>
      </c>
      <c r="AW355" s="14" t="s">
        <v>34</v>
      </c>
      <c r="AX355" s="14" t="s">
        <v>81</v>
      </c>
      <c r="AY355" s="287" t="s">
        <v>211</v>
      </c>
    </row>
    <row r="356" spans="1:51" s="15" customFormat="1" ht="12">
      <c r="A356" s="15"/>
      <c r="B356" s="295"/>
      <c r="C356" s="296"/>
      <c r="D356" s="268" t="s">
        <v>236</v>
      </c>
      <c r="E356" s="297" t="s">
        <v>1</v>
      </c>
      <c r="F356" s="298" t="s">
        <v>438</v>
      </c>
      <c r="G356" s="296"/>
      <c r="H356" s="299">
        <v>1</v>
      </c>
      <c r="I356" s="300"/>
      <c r="J356" s="296"/>
      <c r="K356" s="296"/>
      <c r="L356" s="301"/>
      <c r="M356" s="302"/>
      <c r="N356" s="303"/>
      <c r="O356" s="303"/>
      <c r="P356" s="303"/>
      <c r="Q356" s="303"/>
      <c r="R356" s="303"/>
      <c r="S356" s="303"/>
      <c r="T356" s="304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305" t="s">
        <v>236</v>
      </c>
      <c r="AU356" s="305" t="s">
        <v>89</v>
      </c>
      <c r="AV356" s="15" t="s">
        <v>100</v>
      </c>
      <c r="AW356" s="15" t="s">
        <v>34</v>
      </c>
      <c r="AX356" s="15" t="s">
        <v>87</v>
      </c>
      <c r="AY356" s="305" t="s">
        <v>211</v>
      </c>
    </row>
    <row r="357" spans="1:65" s="2" customFormat="1" ht="24.15" customHeight="1">
      <c r="A357" s="41"/>
      <c r="B357" s="42"/>
      <c r="C357" s="253" t="s">
        <v>760</v>
      </c>
      <c r="D357" s="253" t="s">
        <v>214</v>
      </c>
      <c r="E357" s="254" t="s">
        <v>2229</v>
      </c>
      <c r="F357" s="255" t="s">
        <v>2230</v>
      </c>
      <c r="G357" s="256" t="s">
        <v>702</v>
      </c>
      <c r="H357" s="257">
        <v>2</v>
      </c>
      <c r="I357" s="258"/>
      <c r="J357" s="259">
        <f>ROUND(I357*H357,2)</f>
        <v>0</v>
      </c>
      <c r="K357" s="260"/>
      <c r="L357" s="44"/>
      <c r="M357" s="261" t="s">
        <v>1</v>
      </c>
      <c r="N357" s="262" t="s">
        <v>46</v>
      </c>
      <c r="O357" s="94"/>
      <c r="P357" s="263">
        <f>O357*H357</f>
        <v>0</v>
      </c>
      <c r="Q357" s="263">
        <v>0</v>
      </c>
      <c r="R357" s="263">
        <f>Q357*H357</f>
        <v>0</v>
      </c>
      <c r="S357" s="263">
        <v>0</v>
      </c>
      <c r="T357" s="264">
        <f>S357*H357</f>
        <v>0</v>
      </c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R357" s="265" t="s">
        <v>528</v>
      </c>
      <c r="AT357" s="265" t="s">
        <v>214</v>
      </c>
      <c r="AU357" s="265" t="s">
        <v>89</v>
      </c>
      <c r="AY357" s="18" t="s">
        <v>211</v>
      </c>
      <c r="BE357" s="155">
        <f>IF(N357="základní",J357,0)</f>
        <v>0</v>
      </c>
      <c r="BF357" s="155">
        <f>IF(N357="snížená",J357,0)</f>
        <v>0</v>
      </c>
      <c r="BG357" s="155">
        <f>IF(N357="zákl. přenesená",J357,0)</f>
        <v>0</v>
      </c>
      <c r="BH357" s="155">
        <f>IF(N357="sníž. přenesená",J357,0)</f>
        <v>0</v>
      </c>
      <c r="BI357" s="155">
        <f>IF(N357="nulová",J357,0)</f>
        <v>0</v>
      </c>
      <c r="BJ357" s="18" t="s">
        <v>87</v>
      </c>
      <c r="BK357" s="155">
        <f>ROUND(I357*H357,2)</f>
        <v>0</v>
      </c>
      <c r="BL357" s="18" t="s">
        <v>528</v>
      </c>
      <c r="BM357" s="265" t="s">
        <v>2231</v>
      </c>
    </row>
    <row r="358" spans="1:65" s="2" customFormat="1" ht="24.15" customHeight="1">
      <c r="A358" s="41"/>
      <c r="B358" s="42"/>
      <c r="C358" s="317" t="s">
        <v>765</v>
      </c>
      <c r="D358" s="317" t="s">
        <v>589</v>
      </c>
      <c r="E358" s="318" t="s">
        <v>2232</v>
      </c>
      <c r="F358" s="319" t="s">
        <v>2233</v>
      </c>
      <c r="G358" s="320" t="s">
        <v>702</v>
      </c>
      <c r="H358" s="321">
        <v>1</v>
      </c>
      <c r="I358" s="322"/>
      <c r="J358" s="323">
        <f>ROUND(I358*H358,2)</f>
        <v>0</v>
      </c>
      <c r="K358" s="324"/>
      <c r="L358" s="325"/>
      <c r="M358" s="326" t="s">
        <v>1</v>
      </c>
      <c r="N358" s="327" t="s">
        <v>46</v>
      </c>
      <c r="O358" s="94"/>
      <c r="P358" s="263">
        <f>O358*H358</f>
        <v>0</v>
      </c>
      <c r="Q358" s="263">
        <v>0.084</v>
      </c>
      <c r="R358" s="263">
        <f>Q358*H358</f>
        <v>0.084</v>
      </c>
      <c r="S358" s="263">
        <v>0</v>
      </c>
      <c r="T358" s="264">
        <f>S358*H358</f>
        <v>0</v>
      </c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R358" s="265" t="s">
        <v>634</v>
      </c>
      <c r="AT358" s="265" t="s">
        <v>589</v>
      </c>
      <c r="AU358" s="265" t="s">
        <v>89</v>
      </c>
      <c r="AY358" s="18" t="s">
        <v>211</v>
      </c>
      <c r="BE358" s="155">
        <f>IF(N358="základní",J358,0)</f>
        <v>0</v>
      </c>
      <c r="BF358" s="155">
        <f>IF(N358="snížená",J358,0)</f>
        <v>0</v>
      </c>
      <c r="BG358" s="155">
        <f>IF(N358="zákl. přenesená",J358,0)</f>
        <v>0</v>
      </c>
      <c r="BH358" s="155">
        <f>IF(N358="sníž. přenesená",J358,0)</f>
        <v>0</v>
      </c>
      <c r="BI358" s="155">
        <f>IF(N358="nulová",J358,0)</f>
        <v>0</v>
      </c>
      <c r="BJ358" s="18" t="s">
        <v>87</v>
      </c>
      <c r="BK358" s="155">
        <f>ROUND(I358*H358,2)</f>
        <v>0</v>
      </c>
      <c r="BL358" s="18" t="s">
        <v>528</v>
      </c>
      <c r="BM358" s="265" t="s">
        <v>2234</v>
      </c>
    </row>
    <row r="359" spans="1:65" s="2" customFormat="1" ht="21.75" customHeight="1">
      <c r="A359" s="41"/>
      <c r="B359" s="42"/>
      <c r="C359" s="317" t="s">
        <v>770</v>
      </c>
      <c r="D359" s="317" t="s">
        <v>589</v>
      </c>
      <c r="E359" s="318" t="s">
        <v>2235</v>
      </c>
      <c r="F359" s="319" t="s">
        <v>2236</v>
      </c>
      <c r="G359" s="320" t="s">
        <v>702</v>
      </c>
      <c r="H359" s="321">
        <v>1</v>
      </c>
      <c r="I359" s="322"/>
      <c r="J359" s="323">
        <f>ROUND(I359*H359,2)</f>
        <v>0</v>
      </c>
      <c r="K359" s="324"/>
      <c r="L359" s="325"/>
      <c r="M359" s="326" t="s">
        <v>1</v>
      </c>
      <c r="N359" s="327" t="s">
        <v>46</v>
      </c>
      <c r="O359" s="94"/>
      <c r="P359" s="263">
        <f>O359*H359</f>
        <v>0</v>
      </c>
      <c r="Q359" s="263">
        <v>0.019</v>
      </c>
      <c r="R359" s="263">
        <f>Q359*H359</f>
        <v>0.019</v>
      </c>
      <c r="S359" s="263">
        <v>0</v>
      </c>
      <c r="T359" s="264">
        <f>S359*H359</f>
        <v>0</v>
      </c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R359" s="265" t="s">
        <v>634</v>
      </c>
      <c r="AT359" s="265" t="s">
        <v>589</v>
      </c>
      <c r="AU359" s="265" t="s">
        <v>89</v>
      </c>
      <c r="AY359" s="18" t="s">
        <v>211</v>
      </c>
      <c r="BE359" s="155">
        <f>IF(N359="základní",J359,0)</f>
        <v>0</v>
      </c>
      <c r="BF359" s="155">
        <f>IF(N359="snížená",J359,0)</f>
        <v>0</v>
      </c>
      <c r="BG359" s="155">
        <f>IF(N359="zákl. přenesená",J359,0)</f>
        <v>0</v>
      </c>
      <c r="BH359" s="155">
        <f>IF(N359="sníž. přenesená",J359,0)</f>
        <v>0</v>
      </c>
      <c r="BI359" s="155">
        <f>IF(N359="nulová",J359,0)</f>
        <v>0</v>
      </c>
      <c r="BJ359" s="18" t="s">
        <v>87</v>
      </c>
      <c r="BK359" s="155">
        <f>ROUND(I359*H359,2)</f>
        <v>0</v>
      </c>
      <c r="BL359" s="18" t="s">
        <v>528</v>
      </c>
      <c r="BM359" s="265" t="s">
        <v>2237</v>
      </c>
    </row>
    <row r="360" spans="1:51" s="13" customFormat="1" ht="12">
      <c r="A360" s="13"/>
      <c r="B360" s="266"/>
      <c r="C360" s="267"/>
      <c r="D360" s="268" t="s">
        <v>236</v>
      </c>
      <c r="E360" s="269" t="s">
        <v>1</v>
      </c>
      <c r="F360" s="270" t="s">
        <v>2227</v>
      </c>
      <c r="G360" s="267"/>
      <c r="H360" s="269" t="s">
        <v>1</v>
      </c>
      <c r="I360" s="271"/>
      <c r="J360" s="267"/>
      <c r="K360" s="267"/>
      <c r="L360" s="272"/>
      <c r="M360" s="273"/>
      <c r="N360" s="274"/>
      <c r="O360" s="274"/>
      <c r="P360" s="274"/>
      <c r="Q360" s="274"/>
      <c r="R360" s="274"/>
      <c r="S360" s="274"/>
      <c r="T360" s="275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76" t="s">
        <v>236</v>
      </c>
      <c r="AU360" s="276" t="s">
        <v>89</v>
      </c>
      <c r="AV360" s="13" t="s">
        <v>87</v>
      </c>
      <c r="AW360" s="13" t="s">
        <v>34</v>
      </c>
      <c r="AX360" s="13" t="s">
        <v>81</v>
      </c>
      <c r="AY360" s="276" t="s">
        <v>211</v>
      </c>
    </row>
    <row r="361" spans="1:51" s="13" customFormat="1" ht="12">
      <c r="A361" s="13"/>
      <c r="B361" s="266"/>
      <c r="C361" s="267"/>
      <c r="D361" s="268" t="s">
        <v>236</v>
      </c>
      <c r="E361" s="269" t="s">
        <v>1</v>
      </c>
      <c r="F361" s="270" t="s">
        <v>2238</v>
      </c>
      <c r="G361" s="267"/>
      <c r="H361" s="269" t="s">
        <v>1</v>
      </c>
      <c r="I361" s="271"/>
      <c r="J361" s="267"/>
      <c r="K361" s="267"/>
      <c r="L361" s="272"/>
      <c r="M361" s="273"/>
      <c r="N361" s="274"/>
      <c r="O361" s="274"/>
      <c r="P361" s="274"/>
      <c r="Q361" s="274"/>
      <c r="R361" s="274"/>
      <c r="S361" s="274"/>
      <c r="T361" s="275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76" t="s">
        <v>236</v>
      </c>
      <c r="AU361" s="276" t="s">
        <v>89</v>
      </c>
      <c r="AV361" s="13" t="s">
        <v>87</v>
      </c>
      <c r="AW361" s="13" t="s">
        <v>34</v>
      </c>
      <c r="AX361" s="13" t="s">
        <v>81</v>
      </c>
      <c r="AY361" s="276" t="s">
        <v>211</v>
      </c>
    </row>
    <row r="362" spans="1:51" s="13" customFormat="1" ht="12">
      <c r="A362" s="13"/>
      <c r="B362" s="266"/>
      <c r="C362" s="267"/>
      <c r="D362" s="268" t="s">
        <v>236</v>
      </c>
      <c r="E362" s="269" t="s">
        <v>1</v>
      </c>
      <c r="F362" s="270" t="s">
        <v>2239</v>
      </c>
      <c r="G362" s="267"/>
      <c r="H362" s="269" t="s">
        <v>1</v>
      </c>
      <c r="I362" s="271"/>
      <c r="J362" s="267"/>
      <c r="K362" s="267"/>
      <c r="L362" s="272"/>
      <c r="M362" s="273"/>
      <c r="N362" s="274"/>
      <c r="O362" s="274"/>
      <c r="P362" s="274"/>
      <c r="Q362" s="274"/>
      <c r="R362" s="274"/>
      <c r="S362" s="274"/>
      <c r="T362" s="275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76" t="s">
        <v>236</v>
      </c>
      <c r="AU362" s="276" t="s">
        <v>89</v>
      </c>
      <c r="AV362" s="13" t="s">
        <v>87</v>
      </c>
      <c r="AW362" s="13" t="s">
        <v>34</v>
      </c>
      <c r="AX362" s="13" t="s">
        <v>81</v>
      </c>
      <c r="AY362" s="276" t="s">
        <v>211</v>
      </c>
    </row>
    <row r="363" spans="1:51" s="13" customFormat="1" ht="12">
      <c r="A363" s="13"/>
      <c r="B363" s="266"/>
      <c r="C363" s="267"/>
      <c r="D363" s="268" t="s">
        <v>236</v>
      </c>
      <c r="E363" s="269" t="s">
        <v>1</v>
      </c>
      <c r="F363" s="270" t="s">
        <v>2240</v>
      </c>
      <c r="G363" s="267"/>
      <c r="H363" s="269" t="s">
        <v>1</v>
      </c>
      <c r="I363" s="271"/>
      <c r="J363" s="267"/>
      <c r="K363" s="267"/>
      <c r="L363" s="272"/>
      <c r="M363" s="273"/>
      <c r="N363" s="274"/>
      <c r="O363" s="274"/>
      <c r="P363" s="274"/>
      <c r="Q363" s="274"/>
      <c r="R363" s="274"/>
      <c r="S363" s="274"/>
      <c r="T363" s="275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76" t="s">
        <v>236</v>
      </c>
      <c r="AU363" s="276" t="s">
        <v>89</v>
      </c>
      <c r="AV363" s="13" t="s">
        <v>87</v>
      </c>
      <c r="AW363" s="13" t="s">
        <v>34</v>
      </c>
      <c r="AX363" s="13" t="s">
        <v>81</v>
      </c>
      <c r="AY363" s="276" t="s">
        <v>211</v>
      </c>
    </row>
    <row r="364" spans="1:51" s="13" customFormat="1" ht="12">
      <c r="A364" s="13"/>
      <c r="B364" s="266"/>
      <c r="C364" s="267"/>
      <c r="D364" s="268" t="s">
        <v>236</v>
      </c>
      <c r="E364" s="269" t="s">
        <v>1</v>
      </c>
      <c r="F364" s="270" t="s">
        <v>2241</v>
      </c>
      <c r="G364" s="267"/>
      <c r="H364" s="269" t="s">
        <v>1</v>
      </c>
      <c r="I364" s="271"/>
      <c r="J364" s="267"/>
      <c r="K364" s="267"/>
      <c r="L364" s="272"/>
      <c r="M364" s="273"/>
      <c r="N364" s="274"/>
      <c r="O364" s="274"/>
      <c r="P364" s="274"/>
      <c r="Q364" s="274"/>
      <c r="R364" s="274"/>
      <c r="S364" s="274"/>
      <c r="T364" s="275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76" t="s">
        <v>236</v>
      </c>
      <c r="AU364" s="276" t="s">
        <v>89</v>
      </c>
      <c r="AV364" s="13" t="s">
        <v>87</v>
      </c>
      <c r="AW364" s="13" t="s">
        <v>34</v>
      </c>
      <c r="AX364" s="13" t="s">
        <v>81</v>
      </c>
      <c r="AY364" s="276" t="s">
        <v>211</v>
      </c>
    </row>
    <row r="365" spans="1:51" s="14" customFormat="1" ht="12">
      <c r="A365" s="14"/>
      <c r="B365" s="277"/>
      <c r="C365" s="278"/>
      <c r="D365" s="268" t="s">
        <v>236</v>
      </c>
      <c r="E365" s="279" t="s">
        <v>1</v>
      </c>
      <c r="F365" s="280" t="s">
        <v>87</v>
      </c>
      <c r="G365" s="278"/>
      <c r="H365" s="281">
        <v>1</v>
      </c>
      <c r="I365" s="282"/>
      <c r="J365" s="278"/>
      <c r="K365" s="278"/>
      <c r="L365" s="283"/>
      <c r="M365" s="284"/>
      <c r="N365" s="285"/>
      <c r="O365" s="285"/>
      <c r="P365" s="285"/>
      <c r="Q365" s="285"/>
      <c r="R365" s="285"/>
      <c r="S365" s="285"/>
      <c r="T365" s="286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87" t="s">
        <v>236</v>
      </c>
      <c r="AU365" s="287" t="s">
        <v>89</v>
      </c>
      <c r="AV365" s="14" t="s">
        <v>89</v>
      </c>
      <c r="AW365" s="14" t="s">
        <v>34</v>
      </c>
      <c r="AX365" s="14" t="s">
        <v>81</v>
      </c>
      <c r="AY365" s="287" t="s">
        <v>211</v>
      </c>
    </row>
    <row r="366" spans="1:51" s="15" customFormat="1" ht="12">
      <c r="A366" s="15"/>
      <c r="B366" s="295"/>
      <c r="C366" s="296"/>
      <c r="D366" s="268" t="s">
        <v>236</v>
      </c>
      <c r="E366" s="297" t="s">
        <v>1</v>
      </c>
      <c r="F366" s="298" t="s">
        <v>438</v>
      </c>
      <c r="G366" s="296"/>
      <c r="H366" s="299">
        <v>1</v>
      </c>
      <c r="I366" s="300"/>
      <c r="J366" s="296"/>
      <c r="K366" s="296"/>
      <c r="L366" s="301"/>
      <c r="M366" s="302"/>
      <c r="N366" s="303"/>
      <c r="O366" s="303"/>
      <c r="P366" s="303"/>
      <c r="Q366" s="303"/>
      <c r="R366" s="303"/>
      <c r="S366" s="303"/>
      <c r="T366" s="304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305" t="s">
        <v>236</v>
      </c>
      <c r="AU366" s="305" t="s">
        <v>89</v>
      </c>
      <c r="AV366" s="15" t="s">
        <v>100</v>
      </c>
      <c r="AW366" s="15" t="s">
        <v>34</v>
      </c>
      <c r="AX366" s="15" t="s">
        <v>87</v>
      </c>
      <c r="AY366" s="305" t="s">
        <v>211</v>
      </c>
    </row>
    <row r="367" spans="1:65" s="2" customFormat="1" ht="24.15" customHeight="1">
      <c r="A367" s="41"/>
      <c r="B367" s="42"/>
      <c r="C367" s="253" t="s">
        <v>774</v>
      </c>
      <c r="D367" s="253" t="s">
        <v>214</v>
      </c>
      <c r="E367" s="254" t="s">
        <v>2242</v>
      </c>
      <c r="F367" s="255" t="s">
        <v>2243</v>
      </c>
      <c r="G367" s="256" t="s">
        <v>702</v>
      </c>
      <c r="H367" s="257">
        <v>7</v>
      </c>
      <c r="I367" s="258"/>
      <c r="J367" s="259">
        <f>ROUND(I367*H367,2)</f>
        <v>0</v>
      </c>
      <c r="K367" s="260"/>
      <c r="L367" s="44"/>
      <c r="M367" s="261" t="s">
        <v>1</v>
      </c>
      <c r="N367" s="262" t="s">
        <v>46</v>
      </c>
      <c r="O367" s="94"/>
      <c r="P367" s="263">
        <f>O367*H367</f>
        <v>0</v>
      </c>
      <c r="Q367" s="263">
        <v>0</v>
      </c>
      <c r="R367" s="263">
        <f>Q367*H367</f>
        <v>0</v>
      </c>
      <c r="S367" s="263">
        <v>0</v>
      </c>
      <c r="T367" s="264">
        <f>S367*H367</f>
        <v>0</v>
      </c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R367" s="265" t="s">
        <v>528</v>
      </c>
      <c r="AT367" s="265" t="s">
        <v>214</v>
      </c>
      <c r="AU367" s="265" t="s">
        <v>89</v>
      </c>
      <c r="AY367" s="18" t="s">
        <v>211</v>
      </c>
      <c r="BE367" s="155">
        <f>IF(N367="základní",J367,0)</f>
        <v>0</v>
      </c>
      <c r="BF367" s="155">
        <f>IF(N367="snížená",J367,0)</f>
        <v>0</v>
      </c>
      <c r="BG367" s="155">
        <f>IF(N367="zákl. přenesená",J367,0)</f>
        <v>0</v>
      </c>
      <c r="BH367" s="155">
        <f>IF(N367="sníž. přenesená",J367,0)</f>
        <v>0</v>
      </c>
      <c r="BI367" s="155">
        <f>IF(N367="nulová",J367,0)</f>
        <v>0</v>
      </c>
      <c r="BJ367" s="18" t="s">
        <v>87</v>
      </c>
      <c r="BK367" s="155">
        <f>ROUND(I367*H367,2)</f>
        <v>0</v>
      </c>
      <c r="BL367" s="18" t="s">
        <v>528</v>
      </c>
      <c r="BM367" s="265" t="s">
        <v>2244</v>
      </c>
    </row>
    <row r="368" spans="1:51" s="13" customFormat="1" ht="12">
      <c r="A368" s="13"/>
      <c r="B368" s="266"/>
      <c r="C368" s="267"/>
      <c r="D368" s="268" t="s">
        <v>236</v>
      </c>
      <c r="E368" s="269" t="s">
        <v>1</v>
      </c>
      <c r="F368" s="270" t="s">
        <v>2245</v>
      </c>
      <c r="G368" s="267"/>
      <c r="H368" s="269" t="s">
        <v>1</v>
      </c>
      <c r="I368" s="271"/>
      <c r="J368" s="267"/>
      <c r="K368" s="267"/>
      <c r="L368" s="272"/>
      <c r="M368" s="273"/>
      <c r="N368" s="274"/>
      <c r="O368" s="274"/>
      <c r="P368" s="274"/>
      <c r="Q368" s="274"/>
      <c r="R368" s="274"/>
      <c r="S368" s="274"/>
      <c r="T368" s="275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76" t="s">
        <v>236</v>
      </c>
      <c r="AU368" s="276" t="s">
        <v>89</v>
      </c>
      <c r="AV368" s="13" t="s">
        <v>87</v>
      </c>
      <c r="AW368" s="13" t="s">
        <v>34</v>
      </c>
      <c r="AX368" s="13" t="s">
        <v>81</v>
      </c>
      <c r="AY368" s="276" t="s">
        <v>211</v>
      </c>
    </row>
    <row r="369" spans="1:51" s="13" customFormat="1" ht="12">
      <c r="A369" s="13"/>
      <c r="B369" s="266"/>
      <c r="C369" s="267"/>
      <c r="D369" s="268" t="s">
        <v>236</v>
      </c>
      <c r="E369" s="269" t="s">
        <v>1</v>
      </c>
      <c r="F369" s="270" t="s">
        <v>2017</v>
      </c>
      <c r="G369" s="267"/>
      <c r="H369" s="269" t="s">
        <v>1</v>
      </c>
      <c r="I369" s="271"/>
      <c r="J369" s="267"/>
      <c r="K369" s="267"/>
      <c r="L369" s="272"/>
      <c r="M369" s="273"/>
      <c r="N369" s="274"/>
      <c r="O369" s="274"/>
      <c r="P369" s="274"/>
      <c r="Q369" s="274"/>
      <c r="R369" s="274"/>
      <c r="S369" s="274"/>
      <c r="T369" s="275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76" t="s">
        <v>236</v>
      </c>
      <c r="AU369" s="276" t="s">
        <v>89</v>
      </c>
      <c r="AV369" s="13" t="s">
        <v>87</v>
      </c>
      <c r="AW369" s="13" t="s">
        <v>34</v>
      </c>
      <c r="AX369" s="13" t="s">
        <v>81</v>
      </c>
      <c r="AY369" s="276" t="s">
        <v>211</v>
      </c>
    </row>
    <row r="370" spans="1:51" s="13" customFormat="1" ht="12">
      <c r="A370" s="13"/>
      <c r="B370" s="266"/>
      <c r="C370" s="267"/>
      <c r="D370" s="268" t="s">
        <v>236</v>
      </c>
      <c r="E370" s="269" t="s">
        <v>1</v>
      </c>
      <c r="F370" s="270" t="s">
        <v>1547</v>
      </c>
      <c r="G370" s="267"/>
      <c r="H370" s="269" t="s">
        <v>1</v>
      </c>
      <c r="I370" s="271"/>
      <c r="J370" s="267"/>
      <c r="K370" s="267"/>
      <c r="L370" s="272"/>
      <c r="M370" s="273"/>
      <c r="N370" s="274"/>
      <c r="O370" s="274"/>
      <c r="P370" s="274"/>
      <c r="Q370" s="274"/>
      <c r="R370" s="274"/>
      <c r="S370" s="274"/>
      <c r="T370" s="275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76" t="s">
        <v>236</v>
      </c>
      <c r="AU370" s="276" t="s">
        <v>89</v>
      </c>
      <c r="AV370" s="13" t="s">
        <v>87</v>
      </c>
      <c r="AW370" s="13" t="s">
        <v>34</v>
      </c>
      <c r="AX370" s="13" t="s">
        <v>81</v>
      </c>
      <c r="AY370" s="276" t="s">
        <v>211</v>
      </c>
    </row>
    <row r="371" spans="1:51" s="14" customFormat="1" ht="12">
      <c r="A371" s="14"/>
      <c r="B371" s="277"/>
      <c r="C371" s="278"/>
      <c r="D371" s="268" t="s">
        <v>236</v>
      </c>
      <c r="E371" s="279" t="s">
        <v>1</v>
      </c>
      <c r="F371" s="280" t="s">
        <v>96</v>
      </c>
      <c r="G371" s="278"/>
      <c r="H371" s="281">
        <v>3</v>
      </c>
      <c r="I371" s="282"/>
      <c r="J371" s="278"/>
      <c r="K371" s="278"/>
      <c r="L371" s="283"/>
      <c r="M371" s="284"/>
      <c r="N371" s="285"/>
      <c r="O371" s="285"/>
      <c r="P371" s="285"/>
      <c r="Q371" s="285"/>
      <c r="R371" s="285"/>
      <c r="S371" s="285"/>
      <c r="T371" s="286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87" t="s">
        <v>236</v>
      </c>
      <c r="AU371" s="287" t="s">
        <v>89</v>
      </c>
      <c r="AV371" s="14" t="s">
        <v>89</v>
      </c>
      <c r="AW371" s="14" t="s">
        <v>34</v>
      </c>
      <c r="AX371" s="14" t="s">
        <v>81</v>
      </c>
      <c r="AY371" s="287" t="s">
        <v>211</v>
      </c>
    </row>
    <row r="372" spans="1:51" s="13" customFormat="1" ht="12">
      <c r="A372" s="13"/>
      <c r="B372" s="266"/>
      <c r="C372" s="267"/>
      <c r="D372" s="268" t="s">
        <v>236</v>
      </c>
      <c r="E372" s="269" t="s">
        <v>1</v>
      </c>
      <c r="F372" s="270" t="s">
        <v>2002</v>
      </c>
      <c r="G372" s="267"/>
      <c r="H372" s="269" t="s">
        <v>1</v>
      </c>
      <c r="I372" s="271"/>
      <c r="J372" s="267"/>
      <c r="K372" s="267"/>
      <c r="L372" s="272"/>
      <c r="M372" s="273"/>
      <c r="N372" s="274"/>
      <c r="O372" s="274"/>
      <c r="P372" s="274"/>
      <c r="Q372" s="274"/>
      <c r="R372" s="274"/>
      <c r="S372" s="274"/>
      <c r="T372" s="275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76" t="s">
        <v>236</v>
      </c>
      <c r="AU372" s="276" t="s">
        <v>89</v>
      </c>
      <c r="AV372" s="13" t="s">
        <v>87</v>
      </c>
      <c r="AW372" s="13" t="s">
        <v>34</v>
      </c>
      <c r="AX372" s="13" t="s">
        <v>81</v>
      </c>
      <c r="AY372" s="276" t="s">
        <v>211</v>
      </c>
    </row>
    <row r="373" spans="1:51" s="14" customFormat="1" ht="12">
      <c r="A373" s="14"/>
      <c r="B373" s="277"/>
      <c r="C373" s="278"/>
      <c r="D373" s="268" t="s">
        <v>236</v>
      </c>
      <c r="E373" s="279" t="s">
        <v>1</v>
      </c>
      <c r="F373" s="280" t="s">
        <v>89</v>
      </c>
      <c r="G373" s="278"/>
      <c r="H373" s="281">
        <v>2</v>
      </c>
      <c r="I373" s="282"/>
      <c r="J373" s="278"/>
      <c r="K373" s="278"/>
      <c r="L373" s="283"/>
      <c r="M373" s="284"/>
      <c r="N373" s="285"/>
      <c r="O373" s="285"/>
      <c r="P373" s="285"/>
      <c r="Q373" s="285"/>
      <c r="R373" s="285"/>
      <c r="S373" s="285"/>
      <c r="T373" s="286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87" t="s">
        <v>236</v>
      </c>
      <c r="AU373" s="287" t="s">
        <v>89</v>
      </c>
      <c r="AV373" s="14" t="s">
        <v>89</v>
      </c>
      <c r="AW373" s="14" t="s">
        <v>34</v>
      </c>
      <c r="AX373" s="14" t="s">
        <v>81</v>
      </c>
      <c r="AY373" s="287" t="s">
        <v>211</v>
      </c>
    </row>
    <row r="374" spans="1:51" s="13" customFormat="1" ht="12">
      <c r="A374" s="13"/>
      <c r="B374" s="266"/>
      <c r="C374" s="267"/>
      <c r="D374" s="268" t="s">
        <v>236</v>
      </c>
      <c r="E374" s="269" t="s">
        <v>1</v>
      </c>
      <c r="F374" s="270" t="s">
        <v>1643</v>
      </c>
      <c r="G374" s="267"/>
      <c r="H374" s="269" t="s">
        <v>1</v>
      </c>
      <c r="I374" s="271"/>
      <c r="J374" s="267"/>
      <c r="K374" s="267"/>
      <c r="L374" s="272"/>
      <c r="M374" s="273"/>
      <c r="N374" s="274"/>
      <c r="O374" s="274"/>
      <c r="P374" s="274"/>
      <c r="Q374" s="274"/>
      <c r="R374" s="274"/>
      <c r="S374" s="274"/>
      <c r="T374" s="275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76" t="s">
        <v>236</v>
      </c>
      <c r="AU374" s="276" t="s">
        <v>89</v>
      </c>
      <c r="AV374" s="13" t="s">
        <v>87</v>
      </c>
      <c r="AW374" s="13" t="s">
        <v>34</v>
      </c>
      <c r="AX374" s="13" t="s">
        <v>81</v>
      </c>
      <c r="AY374" s="276" t="s">
        <v>211</v>
      </c>
    </row>
    <row r="375" spans="1:51" s="14" customFormat="1" ht="12">
      <c r="A375" s="14"/>
      <c r="B375" s="277"/>
      <c r="C375" s="278"/>
      <c r="D375" s="268" t="s">
        <v>236</v>
      </c>
      <c r="E375" s="279" t="s">
        <v>1</v>
      </c>
      <c r="F375" s="280" t="s">
        <v>89</v>
      </c>
      <c r="G375" s="278"/>
      <c r="H375" s="281">
        <v>2</v>
      </c>
      <c r="I375" s="282"/>
      <c r="J375" s="278"/>
      <c r="K375" s="278"/>
      <c r="L375" s="283"/>
      <c r="M375" s="284"/>
      <c r="N375" s="285"/>
      <c r="O375" s="285"/>
      <c r="P375" s="285"/>
      <c r="Q375" s="285"/>
      <c r="R375" s="285"/>
      <c r="S375" s="285"/>
      <c r="T375" s="286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87" t="s">
        <v>236</v>
      </c>
      <c r="AU375" s="287" t="s">
        <v>89</v>
      </c>
      <c r="AV375" s="14" t="s">
        <v>89</v>
      </c>
      <c r="AW375" s="14" t="s">
        <v>34</v>
      </c>
      <c r="AX375" s="14" t="s">
        <v>81</v>
      </c>
      <c r="AY375" s="287" t="s">
        <v>211</v>
      </c>
    </row>
    <row r="376" spans="1:51" s="15" customFormat="1" ht="12">
      <c r="A376" s="15"/>
      <c r="B376" s="295"/>
      <c r="C376" s="296"/>
      <c r="D376" s="268" t="s">
        <v>236</v>
      </c>
      <c r="E376" s="297" t="s">
        <v>1</v>
      </c>
      <c r="F376" s="298" t="s">
        <v>438</v>
      </c>
      <c r="G376" s="296"/>
      <c r="H376" s="299">
        <v>7</v>
      </c>
      <c r="I376" s="300"/>
      <c r="J376" s="296"/>
      <c r="K376" s="296"/>
      <c r="L376" s="301"/>
      <c r="M376" s="302"/>
      <c r="N376" s="303"/>
      <c r="O376" s="303"/>
      <c r="P376" s="303"/>
      <c r="Q376" s="303"/>
      <c r="R376" s="303"/>
      <c r="S376" s="303"/>
      <c r="T376" s="304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305" t="s">
        <v>236</v>
      </c>
      <c r="AU376" s="305" t="s">
        <v>89</v>
      </c>
      <c r="AV376" s="15" t="s">
        <v>100</v>
      </c>
      <c r="AW376" s="15" t="s">
        <v>34</v>
      </c>
      <c r="AX376" s="15" t="s">
        <v>87</v>
      </c>
      <c r="AY376" s="305" t="s">
        <v>211</v>
      </c>
    </row>
    <row r="377" spans="1:65" s="2" customFormat="1" ht="24.15" customHeight="1">
      <c r="A377" s="41"/>
      <c r="B377" s="42"/>
      <c r="C377" s="253" t="s">
        <v>778</v>
      </c>
      <c r="D377" s="253" t="s">
        <v>214</v>
      </c>
      <c r="E377" s="254" t="s">
        <v>2246</v>
      </c>
      <c r="F377" s="255" t="s">
        <v>2247</v>
      </c>
      <c r="G377" s="256" t="s">
        <v>702</v>
      </c>
      <c r="H377" s="257">
        <v>8</v>
      </c>
      <c r="I377" s="258"/>
      <c r="J377" s="259">
        <f>ROUND(I377*H377,2)</f>
        <v>0</v>
      </c>
      <c r="K377" s="260"/>
      <c r="L377" s="44"/>
      <c r="M377" s="261" t="s">
        <v>1</v>
      </c>
      <c r="N377" s="262" t="s">
        <v>46</v>
      </c>
      <c r="O377" s="94"/>
      <c r="P377" s="263">
        <f>O377*H377</f>
        <v>0</v>
      </c>
      <c r="Q377" s="263">
        <v>0</v>
      </c>
      <c r="R377" s="263">
        <f>Q377*H377</f>
        <v>0</v>
      </c>
      <c r="S377" s="263">
        <v>0</v>
      </c>
      <c r="T377" s="264">
        <f>S377*H377</f>
        <v>0</v>
      </c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R377" s="265" t="s">
        <v>528</v>
      </c>
      <c r="AT377" s="265" t="s">
        <v>214</v>
      </c>
      <c r="AU377" s="265" t="s">
        <v>89</v>
      </c>
      <c r="AY377" s="18" t="s">
        <v>211</v>
      </c>
      <c r="BE377" s="155">
        <f>IF(N377="základní",J377,0)</f>
        <v>0</v>
      </c>
      <c r="BF377" s="155">
        <f>IF(N377="snížená",J377,0)</f>
        <v>0</v>
      </c>
      <c r="BG377" s="155">
        <f>IF(N377="zákl. přenesená",J377,0)</f>
        <v>0</v>
      </c>
      <c r="BH377" s="155">
        <f>IF(N377="sníž. přenesená",J377,0)</f>
        <v>0</v>
      </c>
      <c r="BI377" s="155">
        <f>IF(N377="nulová",J377,0)</f>
        <v>0</v>
      </c>
      <c r="BJ377" s="18" t="s">
        <v>87</v>
      </c>
      <c r="BK377" s="155">
        <f>ROUND(I377*H377,2)</f>
        <v>0</v>
      </c>
      <c r="BL377" s="18" t="s">
        <v>528</v>
      </c>
      <c r="BM377" s="265" t="s">
        <v>2248</v>
      </c>
    </row>
    <row r="378" spans="1:51" s="13" customFormat="1" ht="12">
      <c r="A378" s="13"/>
      <c r="B378" s="266"/>
      <c r="C378" s="267"/>
      <c r="D378" s="268" t="s">
        <v>236</v>
      </c>
      <c r="E378" s="269" t="s">
        <v>1</v>
      </c>
      <c r="F378" s="270" t="s">
        <v>2249</v>
      </c>
      <c r="G378" s="267"/>
      <c r="H378" s="269" t="s">
        <v>1</v>
      </c>
      <c r="I378" s="271"/>
      <c r="J378" s="267"/>
      <c r="K378" s="267"/>
      <c r="L378" s="272"/>
      <c r="M378" s="273"/>
      <c r="N378" s="274"/>
      <c r="O378" s="274"/>
      <c r="P378" s="274"/>
      <c r="Q378" s="274"/>
      <c r="R378" s="274"/>
      <c r="S378" s="274"/>
      <c r="T378" s="275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76" t="s">
        <v>236</v>
      </c>
      <c r="AU378" s="276" t="s">
        <v>89</v>
      </c>
      <c r="AV378" s="13" t="s">
        <v>87</v>
      </c>
      <c r="AW378" s="13" t="s">
        <v>34</v>
      </c>
      <c r="AX378" s="13" t="s">
        <v>81</v>
      </c>
      <c r="AY378" s="276" t="s">
        <v>211</v>
      </c>
    </row>
    <row r="379" spans="1:51" s="13" customFormat="1" ht="12">
      <c r="A379" s="13"/>
      <c r="B379" s="266"/>
      <c r="C379" s="267"/>
      <c r="D379" s="268" t="s">
        <v>236</v>
      </c>
      <c r="E379" s="269" t="s">
        <v>1</v>
      </c>
      <c r="F379" s="270" t="s">
        <v>1547</v>
      </c>
      <c r="G379" s="267"/>
      <c r="H379" s="269" t="s">
        <v>1</v>
      </c>
      <c r="I379" s="271"/>
      <c r="J379" s="267"/>
      <c r="K379" s="267"/>
      <c r="L379" s="272"/>
      <c r="M379" s="273"/>
      <c r="N379" s="274"/>
      <c r="O379" s="274"/>
      <c r="P379" s="274"/>
      <c r="Q379" s="274"/>
      <c r="R379" s="274"/>
      <c r="S379" s="274"/>
      <c r="T379" s="275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76" t="s">
        <v>236</v>
      </c>
      <c r="AU379" s="276" t="s">
        <v>89</v>
      </c>
      <c r="AV379" s="13" t="s">
        <v>87</v>
      </c>
      <c r="AW379" s="13" t="s">
        <v>34</v>
      </c>
      <c r="AX379" s="13" t="s">
        <v>81</v>
      </c>
      <c r="AY379" s="276" t="s">
        <v>211</v>
      </c>
    </row>
    <row r="380" spans="1:51" s="14" customFormat="1" ht="12">
      <c r="A380" s="14"/>
      <c r="B380" s="277"/>
      <c r="C380" s="278"/>
      <c r="D380" s="268" t="s">
        <v>236</v>
      </c>
      <c r="E380" s="279" t="s">
        <v>1</v>
      </c>
      <c r="F380" s="280" t="s">
        <v>2008</v>
      </c>
      <c r="G380" s="278"/>
      <c r="H380" s="281">
        <v>3</v>
      </c>
      <c r="I380" s="282"/>
      <c r="J380" s="278"/>
      <c r="K380" s="278"/>
      <c r="L380" s="283"/>
      <c r="M380" s="284"/>
      <c r="N380" s="285"/>
      <c r="O380" s="285"/>
      <c r="P380" s="285"/>
      <c r="Q380" s="285"/>
      <c r="R380" s="285"/>
      <c r="S380" s="285"/>
      <c r="T380" s="286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87" t="s">
        <v>236</v>
      </c>
      <c r="AU380" s="287" t="s">
        <v>89</v>
      </c>
      <c r="AV380" s="14" t="s">
        <v>89</v>
      </c>
      <c r="AW380" s="14" t="s">
        <v>34</v>
      </c>
      <c r="AX380" s="14" t="s">
        <v>81</v>
      </c>
      <c r="AY380" s="287" t="s">
        <v>211</v>
      </c>
    </row>
    <row r="381" spans="1:51" s="13" customFormat="1" ht="12">
      <c r="A381" s="13"/>
      <c r="B381" s="266"/>
      <c r="C381" s="267"/>
      <c r="D381" s="268" t="s">
        <v>236</v>
      </c>
      <c r="E381" s="269" t="s">
        <v>1</v>
      </c>
      <c r="F381" s="270" t="s">
        <v>2002</v>
      </c>
      <c r="G381" s="267"/>
      <c r="H381" s="269" t="s">
        <v>1</v>
      </c>
      <c r="I381" s="271"/>
      <c r="J381" s="267"/>
      <c r="K381" s="267"/>
      <c r="L381" s="272"/>
      <c r="M381" s="273"/>
      <c r="N381" s="274"/>
      <c r="O381" s="274"/>
      <c r="P381" s="274"/>
      <c r="Q381" s="274"/>
      <c r="R381" s="274"/>
      <c r="S381" s="274"/>
      <c r="T381" s="275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76" t="s">
        <v>236</v>
      </c>
      <c r="AU381" s="276" t="s">
        <v>89</v>
      </c>
      <c r="AV381" s="13" t="s">
        <v>87</v>
      </c>
      <c r="AW381" s="13" t="s">
        <v>34</v>
      </c>
      <c r="AX381" s="13" t="s">
        <v>81</v>
      </c>
      <c r="AY381" s="276" t="s">
        <v>211</v>
      </c>
    </row>
    <row r="382" spans="1:51" s="14" customFormat="1" ht="12">
      <c r="A382" s="14"/>
      <c r="B382" s="277"/>
      <c r="C382" s="278"/>
      <c r="D382" s="268" t="s">
        <v>236</v>
      </c>
      <c r="E382" s="279" t="s">
        <v>1</v>
      </c>
      <c r="F382" s="280" t="s">
        <v>100</v>
      </c>
      <c r="G382" s="278"/>
      <c r="H382" s="281">
        <v>4</v>
      </c>
      <c r="I382" s="282"/>
      <c r="J382" s="278"/>
      <c r="K382" s="278"/>
      <c r="L382" s="283"/>
      <c r="M382" s="284"/>
      <c r="N382" s="285"/>
      <c r="O382" s="285"/>
      <c r="P382" s="285"/>
      <c r="Q382" s="285"/>
      <c r="R382" s="285"/>
      <c r="S382" s="285"/>
      <c r="T382" s="286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87" t="s">
        <v>236</v>
      </c>
      <c r="AU382" s="287" t="s">
        <v>89</v>
      </c>
      <c r="AV382" s="14" t="s">
        <v>89</v>
      </c>
      <c r="AW382" s="14" t="s">
        <v>34</v>
      </c>
      <c r="AX382" s="14" t="s">
        <v>81</v>
      </c>
      <c r="AY382" s="287" t="s">
        <v>211</v>
      </c>
    </row>
    <row r="383" spans="1:51" s="13" customFormat="1" ht="12">
      <c r="A383" s="13"/>
      <c r="B383" s="266"/>
      <c r="C383" s="267"/>
      <c r="D383" s="268" t="s">
        <v>236</v>
      </c>
      <c r="E383" s="269" t="s">
        <v>1</v>
      </c>
      <c r="F383" s="270" t="s">
        <v>1643</v>
      </c>
      <c r="G383" s="267"/>
      <c r="H383" s="269" t="s">
        <v>1</v>
      </c>
      <c r="I383" s="271"/>
      <c r="J383" s="267"/>
      <c r="K383" s="267"/>
      <c r="L383" s="272"/>
      <c r="M383" s="273"/>
      <c r="N383" s="274"/>
      <c r="O383" s="274"/>
      <c r="P383" s="274"/>
      <c r="Q383" s="274"/>
      <c r="R383" s="274"/>
      <c r="S383" s="274"/>
      <c r="T383" s="275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76" t="s">
        <v>236</v>
      </c>
      <c r="AU383" s="276" t="s">
        <v>89</v>
      </c>
      <c r="AV383" s="13" t="s">
        <v>87</v>
      </c>
      <c r="AW383" s="13" t="s">
        <v>34</v>
      </c>
      <c r="AX383" s="13" t="s">
        <v>81</v>
      </c>
      <c r="AY383" s="276" t="s">
        <v>211</v>
      </c>
    </row>
    <row r="384" spans="1:51" s="14" customFormat="1" ht="12">
      <c r="A384" s="14"/>
      <c r="B384" s="277"/>
      <c r="C384" s="278"/>
      <c r="D384" s="268" t="s">
        <v>236</v>
      </c>
      <c r="E384" s="279" t="s">
        <v>1</v>
      </c>
      <c r="F384" s="280" t="s">
        <v>87</v>
      </c>
      <c r="G384" s="278"/>
      <c r="H384" s="281">
        <v>1</v>
      </c>
      <c r="I384" s="282"/>
      <c r="J384" s="278"/>
      <c r="K384" s="278"/>
      <c r="L384" s="283"/>
      <c r="M384" s="284"/>
      <c r="N384" s="285"/>
      <c r="O384" s="285"/>
      <c r="P384" s="285"/>
      <c r="Q384" s="285"/>
      <c r="R384" s="285"/>
      <c r="S384" s="285"/>
      <c r="T384" s="286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87" t="s">
        <v>236</v>
      </c>
      <c r="AU384" s="287" t="s">
        <v>89</v>
      </c>
      <c r="AV384" s="14" t="s">
        <v>89</v>
      </c>
      <c r="AW384" s="14" t="s">
        <v>34</v>
      </c>
      <c r="AX384" s="14" t="s">
        <v>81</v>
      </c>
      <c r="AY384" s="287" t="s">
        <v>211</v>
      </c>
    </row>
    <row r="385" spans="1:51" s="15" customFormat="1" ht="12">
      <c r="A385" s="15"/>
      <c r="B385" s="295"/>
      <c r="C385" s="296"/>
      <c r="D385" s="268" t="s">
        <v>236</v>
      </c>
      <c r="E385" s="297" t="s">
        <v>1</v>
      </c>
      <c r="F385" s="298" t="s">
        <v>438</v>
      </c>
      <c r="G385" s="296"/>
      <c r="H385" s="299">
        <v>8</v>
      </c>
      <c r="I385" s="300"/>
      <c r="J385" s="296"/>
      <c r="K385" s="296"/>
      <c r="L385" s="301"/>
      <c r="M385" s="302"/>
      <c r="N385" s="303"/>
      <c r="O385" s="303"/>
      <c r="P385" s="303"/>
      <c r="Q385" s="303"/>
      <c r="R385" s="303"/>
      <c r="S385" s="303"/>
      <c r="T385" s="304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305" t="s">
        <v>236</v>
      </c>
      <c r="AU385" s="305" t="s">
        <v>89</v>
      </c>
      <c r="AV385" s="15" t="s">
        <v>100</v>
      </c>
      <c r="AW385" s="15" t="s">
        <v>34</v>
      </c>
      <c r="AX385" s="15" t="s">
        <v>87</v>
      </c>
      <c r="AY385" s="305" t="s">
        <v>211</v>
      </c>
    </row>
    <row r="386" spans="1:65" s="2" customFormat="1" ht="44.25" customHeight="1">
      <c r="A386" s="41"/>
      <c r="B386" s="42"/>
      <c r="C386" s="317" t="s">
        <v>783</v>
      </c>
      <c r="D386" s="317" t="s">
        <v>589</v>
      </c>
      <c r="E386" s="318" t="s">
        <v>2250</v>
      </c>
      <c r="F386" s="319" t="s">
        <v>2251</v>
      </c>
      <c r="G386" s="320" t="s">
        <v>702</v>
      </c>
      <c r="H386" s="321">
        <v>1</v>
      </c>
      <c r="I386" s="322"/>
      <c r="J386" s="323">
        <f>ROUND(I386*H386,2)</f>
        <v>0</v>
      </c>
      <c r="K386" s="324"/>
      <c r="L386" s="325"/>
      <c r="M386" s="326" t="s">
        <v>1</v>
      </c>
      <c r="N386" s="327" t="s">
        <v>46</v>
      </c>
      <c r="O386" s="94"/>
      <c r="P386" s="263">
        <f>O386*H386</f>
        <v>0</v>
      </c>
      <c r="Q386" s="263">
        <v>0.028</v>
      </c>
      <c r="R386" s="263">
        <f>Q386*H386</f>
        <v>0.028</v>
      </c>
      <c r="S386" s="263">
        <v>0</v>
      </c>
      <c r="T386" s="264">
        <f>S386*H386</f>
        <v>0</v>
      </c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R386" s="265" t="s">
        <v>634</v>
      </c>
      <c r="AT386" s="265" t="s">
        <v>589</v>
      </c>
      <c r="AU386" s="265" t="s">
        <v>89</v>
      </c>
      <c r="AY386" s="18" t="s">
        <v>211</v>
      </c>
      <c r="BE386" s="155">
        <f>IF(N386="základní",J386,0)</f>
        <v>0</v>
      </c>
      <c r="BF386" s="155">
        <f>IF(N386="snížená",J386,0)</f>
        <v>0</v>
      </c>
      <c r="BG386" s="155">
        <f>IF(N386="zákl. přenesená",J386,0)</f>
        <v>0</v>
      </c>
      <c r="BH386" s="155">
        <f>IF(N386="sníž. přenesená",J386,0)</f>
        <v>0</v>
      </c>
      <c r="BI386" s="155">
        <f>IF(N386="nulová",J386,0)</f>
        <v>0</v>
      </c>
      <c r="BJ386" s="18" t="s">
        <v>87</v>
      </c>
      <c r="BK386" s="155">
        <f>ROUND(I386*H386,2)</f>
        <v>0</v>
      </c>
      <c r="BL386" s="18" t="s">
        <v>528</v>
      </c>
      <c r="BM386" s="265" t="s">
        <v>2252</v>
      </c>
    </row>
    <row r="387" spans="1:51" s="13" customFormat="1" ht="12">
      <c r="A387" s="13"/>
      <c r="B387" s="266"/>
      <c r="C387" s="267"/>
      <c r="D387" s="268" t="s">
        <v>236</v>
      </c>
      <c r="E387" s="269" t="s">
        <v>1</v>
      </c>
      <c r="F387" s="270" t="s">
        <v>2253</v>
      </c>
      <c r="G387" s="267"/>
      <c r="H387" s="269" t="s">
        <v>1</v>
      </c>
      <c r="I387" s="271"/>
      <c r="J387" s="267"/>
      <c r="K387" s="267"/>
      <c r="L387" s="272"/>
      <c r="M387" s="273"/>
      <c r="N387" s="274"/>
      <c r="O387" s="274"/>
      <c r="P387" s="274"/>
      <c r="Q387" s="274"/>
      <c r="R387" s="274"/>
      <c r="S387" s="274"/>
      <c r="T387" s="275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76" t="s">
        <v>236</v>
      </c>
      <c r="AU387" s="276" t="s">
        <v>89</v>
      </c>
      <c r="AV387" s="13" t="s">
        <v>87</v>
      </c>
      <c r="AW387" s="13" t="s">
        <v>34</v>
      </c>
      <c r="AX387" s="13" t="s">
        <v>81</v>
      </c>
      <c r="AY387" s="276" t="s">
        <v>211</v>
      </c>
    </row>
    <row r="388" spans="1:51" s="13" customFormat="1" ht="12">
      <c r="A388" s="13"/>
      <c r="B388" s="266"/>
      <c r="C388" s="267"/>
      <c r="D388" s="268" t="s">
        <v>236</v>
      </c>
      <c r="E388" s="269" t="s">
        <v>1</v>
      </c>
      <c r="F388" s="270" t="s">
        <v>2238</v>
      </c>
      <c r="G388" s="267"/>
      <c r="H388" s="269" t="s">
        <v>1</v>
      </c>
      <c r="I388" s="271"/>
      <c r="J388" s="267"/>
      <c r="K388" s="267"/>
      <c r="L388" s="272"/>
      <c r="M388" s="273"/>
      <c r="N388" s="274"/>
      <c r="O388" s="274"/>
      <c r="P388" s="274"/>
      <c r="Q388" s="274"/>
      <c r="R388" s="274"/>
      <c r="S388" s="274"/>
      <c r="T388" s="275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76" t="s">
        <v>236</v>
      </c>
      <c r="AU388" s="276" t="s">
        <v>89</v>
      </c>
      <c r="AV388" s="13" t="s">
        <v>87</v>
      </c>
      <c r="AW388" s="13" t="s">
        <v>34</v>
      </c>
      <c r="AX388" s="13" t="s">
        <v>81</v>
      </c>
      <c r="AY388" s="276" t="s">
        <v>211</v>
      </c>
    </row>
    <row r="389" spans="1:51" s="13" customFormat="1" ht="12">
      <c r="A389" s="13"/>
      <c r="B389" s="266"/>
      <c r="C389" s="267"/>
      <c r="D389" s="268" t="s">
        <v>236</v>
      </c>
      <c r="E389" s="269" t="s">
        <v>1</v>
      </c>
      <c r="F389" s="270" t="s">
        <v>2254</v>
      </c>
      <c r="G389" s="267"/>
      <c r="H389" s="269" t="s">
        <v>1</v>
      </c>
      <c r="I389" s="271"/>
      <c r="J389" s="267"/>
      <c r="K389" s="267"/>
      <c r="L389" s="272"/>
      <c r="M389" s="273"/>
      <c r="N389" s="274"/>
      <c r="O389" s="274"/>
      <c r="P389" s="274"/>
      <c r="Q389" s="274"/>
      <c r="R389" s="274"/>
      <c r="S389" s="274"/>
      <c r="T389" s="275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76" t="s">
        <v>236</v>
      </c>
      <c r="AU389" s="276" t="s">
        <v>89</v>
      </c>
      <c r="AV389" s="13" t="s">
        <v>87</v>
      </c>
      <c r="AW389" s="13" t="s">
        <v>34</v>
      </c>
      <c r="AX389" s="13" t="s">
        <v>81</v>
      </c>
      <c r="AY389" s="276" t="s">
        <v>211</v>
      </c>
    </row>
    <row r="390" spans="1:51" s="14" customFormat="1" ht="12">
      <c r="A390" s="14"/>
      <c r="B390" s="277"/>
      <c r="C390" s="278"/>
      <c r="D390" s="268" t="s">
        <v>236</v>
      </c>
      <c r="E390" s="279" t="s">
        <v>1</v>
      </c>
      <c r="F390" s="280" t="s">
        <v>87</v>
      </c>
      <c r="G390" s="278"/>
      <c r="H390" s="281">
        <v>1</v>
      </c>
      <c r="I390" s="282"/>
      <c r="J390" s="278"/>
      <c r="K390" s="278"/>
      <c r="L390" s="283"/>
      <c r="M390" s="284"/>
      <c r="N390" s="285"/>
      <c r="O390" s="285"/>
      <c r="P390" s="285"/>
      <c r="Q390" s="285"/>
      <c r="R390" s="285"/>
      <c r="S390" s="285"/>
      <c r="T390" s="286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87" t="s">
        <v>236</v>
      </c>
      <c r="AU390" s="287" t="s">
        <v>89</v>
      </c>
      <c r="AV390" s="14" t="s">
        <v>89</v>
      </c>
      <c r="AW390" s="14" t="s">
        <v>34</v>
      </c>
      <c r="AX390" s="14" t="s">
        <v>87</v>
      </c>
      <c r="AY390" s="287" t="s">
        <v>211</v>
      </c>
    </row>
    <row r="391" spans="1:65" s="2" customFormat="1" ht="24.15" customHeight="1">
      <c r="A391" s="41"/>
      <c r="B391" s="42"/>
      <c r="C391" s="317" t="s">
        <v>789</v>
      </c>
      <c r="D391" s="317" t="s">
        <v>589</v>
      </c>
      <c r="E391" s="318" t="s">
        <v>2255</v>
      </c>
      <c r="F391" s="319" t="s">
        <v>2256</v>
      </c>
      <c r="G391" s="320" t="s">
        <v>702</v>
      </c>
      <c r="H391" s="321">
        <v>1</v>
      </c>
      <c r="I391" s="322"/>
      <c r="J391" s="323">
        <f>ROUND(I391*H391,2)</f>
        <v>0</v>
      </c>
      <c r="K391" s="324"/>
      <c r="L391" s="325"/>
      <c r="M391" s="326" t="s">
        <v>1</v>
      </c>
      <c r="N391" s="327" t="s">
        <v>46</v>
      </c>
      <c r="O391" s="94"/>
      <c r="P391" s="263">
        <f>O391*H391</f>
        <v>0</v>
      </c>
      <c r="Q391" s="263">
        <v>0.029</v>
      </c>
      <c r="R391" s="263">
        <f>Q391*H391</f>
        <v>0.029</v>
      </c>
      <c r="S391" s="263">
        <v>0</v>
      </c>
      <c r="T391" s="264">
        <f>S391*H391</f>
        <v>0</v>
      </c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R391" s="265" t="s">
        <v>634</v>
      </c>
      <c r="AT391" s="265" t="s">
        <v>589</v>
      </c>
      <c r="AU391" s="265" t="s">
        <v>89</v>
      </c>
      <c r="AY391" s="18" t="s">
        <v>211</v>
      </c>
      <c r="BE391" s="155">
        <f>IF(N391="základní",J391,0)</f>
        <v>0</v>
      </c>
      <c r="BF391" s="155">
        <f>IF(N391="snížená",J391,0)</f>
        <v>0</v>
      </c>
      <c r="BG391" s="155">
        <f>IF(N391="zákl. přenesená",J391,0)</f>
        <v>0</v>
      </c>
      <c r="BH391" s="155">
        <f>IF(N391="sníž. přenesená",J391,0)</f>
        <v>0</v>
      </c>
      <c r="BI391" s="155">
        <f>IF(N391="nulová",J391,0)</f>
        <v>0</v>
      </c>
      <c r="BJ391" s="18" t="s">
        <v>87</v>
      </c>
      <c r="BK391" s="155">
        <f>ROUND(I391*H391,2)</f>
        <v>0</v>
      </c>
      <c r="BL391" s="18" t="s">
        <v>528</v>
      </c>
      <c r="BM391" s="265" t="s">
        <v>2257</v>
      </c>
    </row>
    <row r="392" spans="1:51" s="13" customFormat="1" ht="12">
      <c r="A392" s="13"/>
      <c r="B392" s="266"/>
      <c r="C392" s="267"/>
      <c r="D392" s="268" t="s">
        <v>236</v>
      </c>
      <c r="E392" s="269" t="s">
        <v>1</v>
      </c>
      <c r="F392" s="270" t="s">
        <v>2253</v>
      </c>
      <c r="G392" s="267"/>
      <c r="H392" s="269" t="s">
        <v>1</v>
      </c>
      <c r="I392" s="271"/>
      <c r="J392" s="267"/>
      <c r="K392" s="267"/>
      <c r="L392" s="272"/>
      <c r="M392" s="273"/>
      <c r="N392" s="274"/>
      <c r="O392" s="274"/>
      <c r="P392" s="274"/>
      <c r="Q392" s="274"/>
      <c r="R392" s="274"/>
      <c r="S392" s="274"/>
      <c r="T392" s="27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76" t="s">
        <v>236</v>
      </c>
      <c r="AU392" s="276" t="s">
        <v>89</v>
      </c>
      <c r="AV392" s="13" t="s">
        <v>87</v>
      </c>
      <c r="AW392" s="13" t="s">
        <v>34</v>
      </c>
      <c r="AX392" s="13" t="s">
        <v>81</v>
      </c>
      <c r="AY392" s="276" t="s">
        <v>211</v>
      </c>
    </row>
    <row r="393" spans="1:51" s="13" customFormat="1" ht="12">
      <c r="A393" s="13"/>
      <c r="B393" s="266"/>
      <c r="C393" s="267"/>
      <c r="D393" s="268" t="s">
        <v>236</v>
      </c>
      <c r="E393" s="269" t="s">
        <v>1</v>
      </c>
      <c r="F393" s="270" t="s">
        <v>2238</v>
      </c>
      <c r="G393" s="267"/>
      <c r="H393" s="269" t="s">
        <v>1</v>
      </c>
      <c r="I393" s="271"/>
      <c r="J393" s="267"/>
      <c r="K393" s="267"/>
      <c r="L393" s="272"/>
      <c r="M393" s="273"/>
      <c r="N393" s="274"/>
      <c r="O393" s="274"/>
      <c r="P393" s="274"/>
      <c r="Q393" s="274"/>
      <c r="R393" s="274"/>
      <c r="S393" s="274"/>
      <c r="T393" s="275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76" t="s">
        <v>236</v>
      </c>
      <c r="AU393" s="276" t="s">
        <v>89</v>
      </c>
      <c r="AV393" s="13" t="s">
        <v>87</v>
      </c>
      <c r="AW393" s="13" t="s">
        <v>34</v>
      </c>
      <c r="AX393" s="13" t="s">
        <v>81</v>
      </c>
      <c r="AY393" s="276" t="s">
        <v>211</v>
      </c>
    </row>
    <row r="394" spans="1:51" s="13" customFormat="1" ht="12">
      <c r="A394" s="13"/>
      <c r="B394" s="266"/>
      <c r="C394" s="267"/>
      <c r="D394" s="268" t="s">
        <v>236</v>
      </c>
      <c r="E394" s="269" t="s">
        <v>1</v>
      </c>
      <c r="F394" s="270" t="s">
        <v>2258</v>
      </c>
      <c r="G394" s="267"/>
      <c r="H394" s="269" t="s">
        <v>1</v>
      </c>
      <c r="I394" s="271"/>
      <c r="J394" s="267"/>
      <c r="K394" s="267"/>
      <c r="L394" s="272"/>
      <c r="M394" s="273"/>
      <c r="N394" s="274"/>
      <c r="O394" s="274"/>
      <c r="P394" s="274"/>
      <c r="Q394" s="274"/>
      <c r="R394" s="274"/>
      <c r="S394" s="274"/>
      <c r="T394" s="275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76" t="s">
        <v>236</v>
      </c>
      <c r="AU394" s="276" t="s">
        <v>89</v>
      </c>
      <c r="AV394" s="13" t="s">
        <v>87</v>
      </c>
      <c r="AW394" s="13" t="s">
        <v>34</v>
      </c>
      <c r="AX394" s="13" t="s">
        <v>81</v>
      </c>
      <c r="AY394" s="276" t="s">
        <v>211</v>
      </c>
    </row>
    <row r="395" spans="1:51" s="14" customFormat="1" ht="12">
      <c r="A395" s="14"/>
      <c r="B395" s="277"/>
      <c r="C395" s="278"/>
      <c r="D395" s="268" t="s">
        <v>236</v>
      </c>
      <c r="E395" s="279" t="s">
        <v>1</v>
      </c>
      <c r="F395" s="280" t="s">
        <v>87</v>
      </c>
      <c r="G395" s="278"/>
      <c r="H395" s="281">
        <v>1</v>
      </c>
      <c r="I395" s="282"/>
      <c r="J395" s="278"/>
      <c r="K395" s="278"/>
      <c r="L395" s="283"/>
      <c r="M395" s="284"/>
      <c r="N395" s="285"/>
      <c r="O395" s="285"/>
      <c r="P395" s="285"/>
      <c r="Q395" s="285"/>
      <c r="R395" s="285"/>
      <c r="S395" s="285"/>
      <c r="T395" s="286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87" t="s">
        <v>236</v>
      </c>
      <c r="AU395" s="287" t="s">
        <v>89</v>
      </c>
      <c r="AV395" s="14" t="s">
        <v>89</v>
      </c>
      <c r="AW395" s="14" t="s">
        <v>34</v>
      </c>
      <c r="AX395" s="14" t="s">
        <v>87</v>
      </c>
      <c r="AY395" s="287" t="s">
        <v>211</v>
      </c>
    </row>
    <row r="396" spans="1:65" s="2" customFormat="1" ht="24.15" customHeight="1">
      <c r="A396" s="41"/>
      <c r="B396" s="42"/>
      <c r="C396" s="317" t="s">
        <v>803</v>
      </c>
      <c r="D396" s="317" t="s">
        <v>589</v>
      </c>
      <c r="E396" s="318" t="s">
        <v>2259</v>
      </c>
      <c r="F396" s="319" t="s">
        <v>2260</v>
      </c>
      <c r="G396" s="320" t="s">
        <v>702</v>
      </c>
      <c r="H396" s="321">
        <v>1</v>
      </c>
      <c r="I396" s="322"/>
      <c r="J396" s="323">
        <f>ROUND(I396*H396,2)</f>
        <v>0</v>
      </c>
      <c r="K396" s="324"/>
      <c r="L396" s="325"/>
      <c r="M396" s="326" t="s">
        <v>1</v>
      </c>
      <c r="N396" s="327" t="s">
        <v>46</v>
      </c>
      <c r="O396" s="94"/>
      <c r="P396" s="263">
        <f>O396*H396</f>
        <v>0</v>
      </c>
      <c r="Q396" s="263">
        <v>0.029</v>
      </c>
      <c r="R396" s="263">
        <f>Q396*H396</f>
        <v>0.029</v>
      </c>
      <c r="S396" s="263">
        <v>0</v>
      </c>
      <c r="T396" s="264">
        <f>S396*H396</f>
        <v>0</v>
      </c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R396" s="265" t="s">
        <v>634</v>
      </c>
      <c r="AT396" s="265" t="s">
        <v>589</v>
      </c>
      <c r="AU396" s="265" t="s">
        <v>89</v>
      </c>
      <c r="AY396" s="18" t="s">
        <v>211</v>
      </c>
      <c r="BE396" s="155">
        <f>IF(N396="základní",J396,0)</f>
        <v>0</v>
      </c>
      <c r="BF396" s="155">
        <f>IF(N396="snížená",J396,0)</f>
        <v>0</v>
      </c>
      <c r="BG396" s="155">
        <f>IF(N396="zákl. přenesená",J396,0)</f>
        <v>0</v>
      </c>
      <c r="BH396" s="155">
        <f>IF(N396="sníž. přenesená",J396,0)</f>
        <v>0</v>
      </c>
      <c r="BI396" s="155">
        <f>IF(N396="nulová",J396,0)</f>
        <v>0</v>
      </c>
      <c r="BJ396" s="18" t="s">
        <v>87</v>
      </c>
      <c r="BK396" s="155">
        <f>ROUND(I396*H396,2)</f>
        <v>0</v>
      </c>
      <c r="BL396" s="18" t="s">
        <v>528</v>
      </c>
      <c r="BM396" s="265" t="s">
        <v>2261</v>
      </c>
    </row>
    <row r="397" spans="1:51" s="13" customFormat="1" ht="12">
      <c r="A397" s="13"/>
      <c r="B397" s="266"/>
      <c r="C397" s="267"/>
      <c r="D397" s="268" t="s">
        <v>236</v>
      </c>
      <c r="E397" s="269" t="s">
        <v>1</v>
      </c>
      <c r="F397" s="270" t="s">
        <v>2253</v>
      </c>
      <c r="G397" s="267"/>
      <c r="H397" s="269" t="s">
        <v>1</v>
      </c>
      <c r="I397" s="271"/>
      <c r="J397" s="267"/>
      <c r="K397" s="267"/>
      <c r="L397" s="272"/>
      <c r="M397" s="273"/>
      <c r="N397" s="274"/>
      <c r="O397" s="274"/>
      <c r="P397" s="274"/>
      <c r="Q397" s="274"/>
      <c r="R397" s="274"/>
      <c r="S397" s="274"/>
      <c r="T397" s="275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76" t="s">
        <v>236</v>
      </c>
      <c r="AU397" s="276" t="s">
        <v>89</v>
      </c>
      <c r="AV397" s="13" t="s">
        <v>87</v>
      </c>
      <c r="AW397" s="13" t="s">
        <v>34</v>
      </c>
      <c r="AX397" s="13" t="s">
        <v>81</v>
      </c>
      <c r="AY397" s="276" t="s">
        <v>211</v>
      </c>
    </row>
    <row r="398" spans="1:51" s="13" customFormat="1" ht="12">
      <c r="A398" s="13"/>
      <c r="B398" s="266"/>
      <c r="C398" s="267"/>
      <c r="D398" s="268" t="s">
        <v>236</v>
      </c>
      <c r="E398" s="269" t="s">
        <v>1</v>
      </c>
      <c r="F398" s="270" t="s">
        <v>2262</v>
      </c>
      <c r="G398" s="267"/>
      <c r="H398" s="269" t="s">
        <v>1</v>
      </c>
      <c r="I398" s="271"/>
      <c r="J398" s="267"/>
      <c r="K398" s="267"/>
      <c r="L398" s="272"/>
      <c r="M398" s="273"/>
      <c r="N398" s="274"/>
      <c r="O398" s="274"/>
      <c r="P398" s="274"/>
      <c r="Q398" s="274"/>
      <c r="R398" s="274"/>
      <c r="S398" s="274"/>
      <c r="T398" s="275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76" t="s">
        <v>236</v>
      </c>
      <c r="AU398" s="276" t="s">
        <v>89</v>
      </c>
      <c r="AV398" s="13" t="s">
        <v>87</v>
      </c>
      <c r="AW398" s="13" t="s">
        <v>34</v>
      </c>
      <c r="AX398" s="13" t="s">
        <v>81</v>
      </c>
      <c r="AY398" s="276" t="s">
        <v>211</v>
      </c>
    </row>
    <row r="399" spans="1:51" s="14" customFormat="1" ht="12">
      <c r="A399" s="14"/>
      <c r="B399" s="277"/>
      <c r="C399" s="278"/>
      <c r="D399" s="268" t="s">
        <v>236</v>
      </c>
      <c r="E399" s="279" t="s">
        <v>1</v>
      </c>
      <c r="F399" s="280" t="s">
        <v>87</v>
      </c>
      <c r="G399" s="278"/>
      <c r="H399" s="281">
        <v>1</v>
      </c>
      <c r="I399" s="282"/>
      <c r="J399" s="278"/>
      <c r="K399" s="278"/>
      <c r="L399" s="283"/>
      <c r="M399" s="284"/>
      <c r="N399" s="285"/>
      <c r="O399" s="285"/>
      <c r="P399" s="285"/>
      <c r="Q399" s="285"/>
      <c r="R399" s="285"/>
      <c r="S399" s="285"/>
      <c r="T399" s="286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87" t="s">
        <v>236</v>
      </c>
      <c r="AU399" s="287" t="s">
        <v>89</v>
      </c>
      <c r="AV399" s="14" t="s">
        <v>89</v>
      </c>
      <c r="AW399" s="14" t="s">
        <v>34</v>
      </c>
      <c r="AX399" s="14" t="s">
        <v>87</v>
      </c>
      <c r="AY399" s="287" t="s">
        <v>211</v>
      </c>
    </row>
    <row r="400" spans="1:65" s="2" customFormat="1" ht="24.15" customHeight="1">
      <c r="A400" s="41"/>
      <c r="B400" s="42"/>
      <c r="C400" s="317" t="s">
        <v>808</v>
      </c>
      <c r="D400" s="317" t="s">
        <v>589</v>
      </c>
      <c r="E400" s="318" t="s">
        <v>2263</v>
      </c>
      <c r="F400" s="319" t="s">
        <v>2264</v>
      </c>
      <c r="G400" s="320" t="s">
        <v>702</v>
      </c>
      <c r="H400" s="321">
        <v>2</v>
      </c>
      <c r="I400" s="322"/>
      <c r="J400" s="323">
        <f>ROUND(I400*H400,2)</f>
        <v>0</v>
      </c>
      <c r="K400" s="324"/>
      <c r="L400" s="325"/>
      <c r="M400" s="326" t="s">
        <v>1</v>
      </c>
      <c r="N400" s="327" t="s">
        <v>46</v>
      </c>
      <c r="O400" s="94"/>
      <c r="P400" s="263">
        <f>O400*H400</f>
        <v>0</v>
      </c>
      <c r="Q400" s="263">
        <v>0.029</v>
      </c>
      <c r="R400" s="263">
        <f>Q400*H400</f>
        <v>0.058</v>
      </c>
      <c r="S400" s="263">
        <v>0</v>
      </c>
      <c r="T400" s="264">
        <f>S400*H400</f>
        <v>0</v>
      </c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R400" s="265" t="s">
        <v>634</v>
      </c>
      <c r="AT400" s="265" t="s">
        <v>589</v>
      </c>
      <c r="AU400" s="265" t="s">
        <v>89</v>
      </c>
      <c r="AY400" s="18" t="s">
        <v>211</v>
      </c>
      <c r="BE400" s="155">
        <f>IF(N400="základní",J400,0)</f>
        <v>0</v>
      </c>
      <c r="BF400" s="155">
        <f>IF(N400="snížená",J400,0)</f>
        <v>0</v>
      </c>
      <c r="BG400" s="155">
        <f>IF(N400="zákl. přenesená",J400,0)</f>
        <v>0</v>
      </c>
      <c r="BH400" s="155">
        <f>IF(N400="sníž. přenesená",J400,0)</f>
        <v>0</v>
      </c>
      <c r="BI400" s="155">
        <f>IF(N400="nulová",J400,0)</f>
        <v>0</v>
      </c>
      <c r="BJ400" s="18" t="s">
        <v>87</v>
      </c>
      <c r="BK400" s="155">
        <f>ROUND(I400*H400,2)</f>
        <v>0</v>
      </c>
      <c r="BL400" s="18" t="s">
        <v>528</v>
      </c>
      <c r="BM400" s="265" t="s">
        <v>2265</v>
      </c>
    </row>
    <row r="401" spans="1:51" s="13" customFormat="1" ht="12">
      <c r="A401" s="13"/>
      <c r="B401" s="266"/>
      <c r="C401" s="267"/>
      <c r="D401" s="268" t="s">
        <v>236</v>
      </c>
      <c r="E401" s="269" t="s">
        <v>1</v>
      </c>
      <c r="F401" s="270" t="s">
        <v>2253</v>
      </c>
      <c r="G401" s="267"/>
      <c r="H401" s="269" t="s">
        <v>1</v>
      </c>
      <c r="I401" s="271"/>
      <c r="J401" s="267"/>
      <c r="K401" s="267"/>
      <c r="L401" s="272"/>
      <c r="M401" s="273"/>
      <c r="N401" s="274"/>
      <c r="O401" s="274"/>
      <c r="P401" s="274"/>
      <c r="Q401" s="274"/>
      <c r="R401" s="274"/>
      <c r="S401" s="274"/>
      <c r="T401" s="275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76" t="s">
        <v>236</v>
      </c>
      <c r="AU401" s="276" t="s">
        <v>89</v>
      </c>
      <c r="AV401" s="13" t="s">
        <v>87</v>
      </c>
      <c r="AW401" s="13" t="s">
        <v>34</v>
      </c>
      <c r="AX401" s="13" t="s">
        <v>81</v>
      </c>
      <c r="AY401" s="276" t="s">
        <v>211</v>
      </c>
    </row>
    <row r="402" spans="1:51" s="13" customFormat="1" ht="12">
      <c r="A402" s="13"/>
      <c r="B402" s="266"/>
      <c r="C402" s="267"/>
      <c r="D402" s="268" t="s">
        <v>236</v>
      </c>
      <c r="E402" s="269" t="s">
        <v>1</v>
      </c>
      <c r="F402" s="270" t="s">
        <v>2263</v>
      </c>
      <c r="G402" s="267"/>
      <c r="H402" s="269" t="s">
        <v>1</v>
      </c>
      <c r="I402" s="271"/>
      <c r="J402" s="267"/>
      <c r="K402" s="267"/>
      <c r="L402" s="272"/>
      <c r="M402" s="273"/>
      <c r="N402" s="274"/>
      <c r="O402" s="274"/>
      <c r="P402" s="274"/>
      <c r="Q402" s="274"/>
      <c r="R402" s="274"/>
      <c r="S402" s="274"/>
      <c r="T402" s="275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76" t="s">
        <v>236</v>
      </c>
      <c r="AU402" s="276" t="s">
        <v>89</v>
      </c>
      <c r="AV402" s="13" t="s">
        <v>87</v>
      </c>
      <c r="AW402" s="13" t="s">
        <v>34</v>
      </c>
      <c r="AX402" s="13" t="s">
        <v>81</v>
      </c>
      <c r="AY402" s="276" t="s">
        <v>211</v>
      </c>
    </row>
    <row r="403" spans="1:51" s="13" customFormat="1" ht="12">
      <c r="A403" s="13"/>
      <c r="B403" s="266"/>
      <c r="C403" s="267"/>
      <c r="D403" s="268" t="s">
        <v>236</v>
      </c>
      <c r="E403" s="269" t="s">
        <v>1</v>
      </c>
      <c r="F403" s="270" t="s">
        <v>2238</v>
      </c>
      <c r="G403" s="267"/>
      <c r="H403" s="269" t="s">
        <v>1</v>
      </c>
      <c r="I403" s="271"/>
      <c r="J403" s="267"/>
      <c r="K403" s="267"/>
      <c r="L403" s="272"/>
      <c r="M403" s="273"/>
      <c r="N403" s="274"/>
      <c r="O403" s="274"/>
      <c r="P403" s="274"/>
      <c r="Q403" s="274"/>
      <c r="R403" s="274"/>
      <c r="S403" s="274"/>
      <c r="T403" s="275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76" t="s">
        <v>236</v>
      </c>
      <c r="AU403" s="276" t="s">
        <v>89</v>
      </c>
      <c r="AV403" s="13" t="s">
        <v>87</v>
      </c>
      <c r="AW403" s="13" t="s">
        <v>34</v>
      </c>
      <c r="AX403" s="13" t="s">
        <v>81</v>
      </c>
      <c r="AY403" s="276" t="s">
        <v>211</v>
      </c>
    </row>
    <row r="404" spans="1:51" s="14" customFormat="1" ht="12">
      <c r="A404" s="14"/>
      <c r="B404" s="277"/>
      <c r="C404" s="278"/>
      <c r="D404" s="268" t="s">
        <v>236</v>
      </c>
      <c r="E404" s="279" t="s">
        <v>1</v>
      </c>
      <c r="F404" s="280" t="s">
        <v>89</v>
      </c>
      <c r="G404" s="278"/>
      <c r="H404" s="281">
        <v>2</v>
      </c>
      <c r="I404" s="282"/>
      <c r="J404" s="278"/>
      <c r="K404" s="278"/>
      <c r="L404" s="283"/>
      <c r="M404" s="284"/>
      <c r="N404" s="285"/>
      <c r="O404" s="285"/>
      <c r="P404" s="285"/>
      <c r="Q404" s="285"/>
      <c r="R404" s="285"/>
      <c r="S404" s="285"/>
      <c r="T404" s="286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87" t="s">
        <v>236</v>
      </c>
      <c r="AU404" s="287" t="s">
        <v>89</v>
      </c>
      <c r="AV404" s="14" t="s">
        <v>89</v>
      </c>
      <c r="AW404" s="14" t="s">
        <v>34</v>
      </c>
      <c r="AX404" s="14" t="s">
        <v>87</v>
      </c>
      <c r="AY404" s="287" t="s">
        <v>211</v>
      </c>
    </row>
    <row r="405" spans="1:65" s="2" customFormat="1" ht="24.15" customHeight="1">
      <c r="A405" s="41"/>
      <c r="B405" s="42"/>
      <c r="C405" s="317" t="s">
        <v>812</v>
      </c>
      <c r="D405" s="317" t="s">
        <v>589</v>
      </c>
      <c r="E405" s="318" t="s">
        <v>2266</v>
      </c>
      <c r="F405" s="319" t="s">
        <v>2264</v>
      </c>
      <c r="G405" s="320" t="s">
        <v>702</v>
      </c>
      <c r="H405" s="321">
        <v>1</v>
      </c>
      <c r="I405" s="322"/>
      <c r="J405" s="323">
        <f>ROUND(I405*H405,2)</f>
        <v>0</v>
      </c>
      <c r="K405" s="324"/>
      <c r="L405" s="325"/>
      <c r="M405" s="326" t="s">
        <v>1</v>
      </c>
      <c r="N405" s="327" t="s">
        <v>46</v>
      </c>
      <c r="O405" s="94"/>
      <c r="P405" s="263">
        <f>O405*H405</f>
        <v>0</v>
      </c>
      <c r="Q405" s="263">
        <v>0.029</v>
      </c>
      <c r="R405" s="263">
        <f>Q405*H405</f>
        <v>0.029</v>
      </c>
      <c r="S405" s="263">
        <v>0</v>
      </c>
      <c r="T405" s="264">
        <f>S405*H405</f>
        <v>0</v>
      </c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R405" s="265" t="s">
        <v>634</v>
      </c>
      <c r="AT405" s="265" t="s">
        <v>589</v>
      </c>
      <c r="AU405" s="265" t="s">
        <v>89</v>
      </c>
      <c r="AY405" s="18" t="s">
        <v>211</v>
      </c>
      <c r="BE405" s="155">
        <f>IF(N405="základní",J405,0)</f>
        <v>0</v>
      </c>
      <c r="BF405" s="155">
        <f>IF(N405="snížená",J405,0)</f>
        <v>0</v>
      </c>
      <c r="BG405" s="155">
        <f>IF(N405="zákl. přenesená",J405,0)</f>
        <v>0</v>
      </c>
      <c r="BH405" s="155">
        <f>IF(N405="sníž. přenesená",J405,0)</f>
        <v>0</v>
      </c>
      <c r="BI405" s="155">
        <f>IF(N405="nulová",J405,0)</f>
        <v>0</v>
      </c>
      <c r="BJ405" s="18" t="s">
        <v>87</v>
      </c>
      <c r="BK405" s="155">
        <f>ROUND(I405*H405,2)</f>
        <v>0</v>
      </c>
      <c r="BL405" s="18" t="s">
        <v>528</v>
      </c>
      <c r="BM405" s="265" t="s">
        <v>2267</v>
      </c>
    </row>
    <row r="406" spans="1:51" s="13" customFormat="1" ht="12">
      <c r="A406" s="13"/>
      <c r="B406" s="266"/>
      <c r="C406" s="267"/>
      <c r="D406" s="268" t="s">
        <v>236</v>
      </c>
      <c r="E406" s="269" t="s">
        <v>1</v>
      </c>
      <c r="F406" s="270" t="s">
        <v>2253</v>
      </c>
      <c r="G406" s="267"/>
      <c r="H406" s="269" t="s">
        <v>1</v>
      </c>
      <c r="I406" s="271"/>
      <c r="J406" s="267"/>
      <c r="K406" s="267"/>
      <c r="L406" s="272"/>
      <c r="M406" s="273"/>
      <c r="N406" s="274"/>
      <c r="O406" s="274"/>
      <c r="P406" s="274"/>
      <c r="Q406" s="274"/>
      <c r="R406" s="274"/>
      <c r="S406" s="274"/>
      <c r="T406" s="275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76" t="s">
        <v>236</v>
      </c>
      <c r="AU406" s="276" t="s">
        <v>89</v>
      </c>
      <c r="AV406" s="13" t="s">
        <v>87</v>
      </c>
      <c r="AW406" s="13" t="s">
        <v>34</v>
      </c>
      <c r="AX406" s="13" t="s">
        <v>81</v>
      </c>
      <c r="AY406" s="276" t="s">
        <v>211</v>
      </c>
    </row>
    <row r="407" spans="1:51" s="13" customFormat="1" ht="12">
      <c r="A407" s="13"/>
      <c r="B407" s="266"/>
      <c r="C407" s="267"/>
      <c r="D407" s="268" t="s">
        <v>236</v>
      </c>
      <c r="E407" s="269" t="s">
        <v>1</v>
      </c>
      <c r="F407" s="270" t="s">
        <v>2268</v>
      </c>
      <c r="G407" s="267"/>
      <c r="H407" s="269" t="s">
        <v>1</v>
      </c>
      <c r="I407" s="271"/>
      <c r="J407" s="267"/>
      <c r="K407" s="267"/>
      <c r="L407" s="272"/>
      <c r="M407" s="273"/>
      <c r="N407" s="274"/>
      <c r="O407" s="274"/>
      <c r="P407" s="274"/>
      <c r="Q407" s="274"/>
      <c r="R407" s="274"/>
      <c r="S407" s="274"/>
      <c r="T407" s="275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76" t="s">
        <v>236</v>
      </c>
      <c r="AU407" s="276" t="s">
        <v>89</v>
      </c>
      <c r="AV407" s="13" t="s">
        <v>87</v>
      </c>
      <c r="AW407" s="13" t="s">
        <v>34</v>
      </c>
      <c r="AX407" s="13" t="s">
        <v>81</v>
      </c>
      <c r="AY407" s="276" t="s">
        <v>211</v>
      </c>
    </row>
    <row r="408" spans="1:51" s="13" customFormat="1" ht="12">
      <c r="A408" s="13"/>
      <c r="B408" s="266"/>
      <c r="C408" s="267"/>
      <c r="D408" s="268" t="s">
        <v>236</v>
      </c>
      <c r="E408" s="269" t="s">
        <v>1</v>
      </c>
      <c r="F408" s="270" t="s">
        <v>2238</v>
      </c>
      <c r="G408" s="267"/>
      <c r="H408" s="269" t="s">
        <v>1</v>
      </c>
      <c r="I408" s="271"/>
      <c r="J408" s="267"/>
      <c r="K408" s="267"/>
      <c r="L408" s="272"/>
      <c r="M408" s="273"/>
      <c r="N408" s="274"/>
      <c r="O408" s="274"/>
      <c r="P408" s="274"/>
      <c r="Q408" s="274"/>
      <c r="R408" s="274"/>
      <c r="S408" s="274"/>
      <c r="T408" s="275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76" t="s">
        <v>236</v>
      </c>
      <c r="AU408" s="276" t="s">
        <v>89</v>
      </c>
      <c r="AV408" s="13" t="s">
        <v>87</v>
      </c>
      <c r="AW408" s="13" t="s">
        <v>34</v>
      </c>
      <c r="AX408" s="13" t="s">
        <v>81</v>
      </c>
      <c r="AY408" s="276" t="s">
        <v>211</v>
      </c>
    </row>
    <row r="409" spans="1:51" s="14" customFormat="1" ht="12">
      <c r="A409" s="14"/>
      <c r="B409" s="277"/>
      <c r="C409" s="278"/>
      <c r="D409" s="268" t="s">
        <v>236</v>
      </c>
      <c r="E409" s="279" t="s">
        <v>1</v>
      </c>
      <c r="F409" s="280" t="s">
        <v>87</v>
      </c>
      <c r="G409" s="278"/>
      <c r="H409" s="281">
        <v>1</v>
      </c>
      <c r="I409" s="282"/>
      <c r="J409" s="278"/>
      <c r="K409" s="278"/>
      <c r="L409" s="283"/>
      <c r="M409" s="284"/>
      <c r="N409" s="285"/>
      <c r="O409" s="285"/>
      <c r="P409" s="285"/>
      <c r="Q409" s="285"/>
      <c r="R409" s="285"/>
      <c r="S409" s="285"/>
      <c r="T409" s="286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87" t="s">
        <v>236</v>
      </c>
      <c r="AU409" s="287" t="s">
        <v>89</v>
      </c>
      <c r="AV409" s="14" t="s">
        <v>89</v>
      </c>
      <c r="AW409" s="14" t="s">
        <v>34</v>
      </c>
      <c r="AX409" s="14" t="s">
        <v>87</v>
      </c>
      <c r="AY409" s="287" t="s">
        <v>211</v>
      </c>
    </row>
    <row r="410" spans="1:65" s="2" customFormat="1" ht="37.8" customHeight="1">
      <c r="A410" s="41"/>
      <c r="B410" s="42"/>
      <c r="C410" s="317" t="s">
        <v>817</v>
      </c>
      <c r="D410" s="317" t="s">
        <v>589</v>
      </c>
      <c r="E410" s="318" t="s">
        <v>2269</v>
      </c>
      <c r="F410" s="319" t="s">
        <v>2270</v>
      </c>
      <c r="G410" s="320" t="s">
        <v>702</v>
      </c>
      <c r="H410" s="321">
        <v>1</v>
      </c>
      <c r="I410" s="322"/>
      <c r="J410" s="323">
        <f>ROUND(I410*H410,2)</f>
        <v>0</v>
      </c>
      <c r="K410" s="324"/>
      <c r="L410" s="325"/>
      <c r="M410" s="326" t="s">
        <v>1</v>
      </c>
      <c r="N410" s="327" t="s">
        <v>46</v>
      </c>
      <c r="O410" s="94"/>
      <c r="P410" s="263">
        <f>O410*H410</f>
        <v>0</v>
      </c>
      <c r="Q410" s="263">
        <v>0.029</v>
      </c>
      <c r="R410" s="263">
        <f>Q410*H410</f>
        <v>0.029</v>
      </c>
      <c r="S410" s="263">
        <v>0</v>
      </c>
      <c r="T410" s="264">
        <f>S410*H410</f>
        <v>0</v>
      </c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R410" s="265" t="s">
        <v>634</v>
      </c>
      <c r="AT410" s="265" t="s">
        <v>589</v>
      </c>
      <c r="AU410" s="265" t="s">
        <v>89</v>
      </c>
      <c r="AY410" s="18" t="s">
        <v>211</v>
      </c>
      <c r="BE410" s="155">
        <f>IF(N410="základní",J410,0)</f>
        <v>0</v>
      </c>
      <c r="BF410" s="155">
        <f>IF(N410="snížená",J410,0)</f>
        <v>0</v>
      </c>
      <c r="BG410" s="155">
        <f>IF(N410="zákl. přenesená",J410,0)</f>
        <v>0</v>
      </c>
      <c r="BH410" s="155">
        <f>IF(N410="sníž. přenesená",J410,0)</f>
        <v>0</v>
      </c>
      <c r="BI410" s="155">
        <f>IF(N410="nulová",J410,0)</f>
        <v>0</v>
      </c>
      <c r="BJ410" s="18" t="s">
        <v>87</v>
      </c>
      <c r="BK410" s="155">
        <f>ROUND(I410*H410,2)</f>
        <v>0</v>
      </c>
      <c r="BL410" s="18" t="s">
        <v>528</v>
      </c>
      <c r="BM410" s="265" t="s">
        <v>2271</v>
      </c>
    </row>
    <row r="411" spans="1:51" s="13" customFormat="1" ht="12">
      <c r="A411" s="13"/>
      <c r="B411" s="266"/>
      <c r="C411" s="267"/>
      <c r="D411" s="268" t="s">
        <v>236</v>
      </c>
      <c r="E411" s="269" t="s">
        <v>1</v>
      </c>
      <c r="F411" s="270" t="s">
        <v>2253</v>
      </c>
      <c r="G411" s="267"/>
      <c r="H411" s="269" t="s">
        <v>1</v>
      </c>
      <c r="I411" s="271"/>
      <c r="J411" s="267"/>
      <c r="K411" s="267"/>
      <c r="L411" s="272"/>
      <c r="M411" s="273"/>
      <c r="N411" s="274"/>
      <c r="O411" s="274"/>
      <c r="P411" s="274"/>
      <c r="Q411" s="274"/>
      <c r="R411" s="274"/>
      <c r="S411" s="274"/>
      <c r="T411" s="275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76" t="s">
        <v>236</v>
      </c>
      <c r="AU411" s="276" t="s">
        <v>89</v>
      </c>
      <c r="AV411" s="13" t="s">
        <v>87</v>
      </c>
      <c r="AW411" s="13" t="s">
        <v>34</v>
      </c>
      <c r="AX411" s="13" t="s">
        <v>81</v>
      </c>
      <c r="AY411" s="276" t="s">
        <v>211</v>
      </c>
    </row>
    <row r="412" spans="1:51" s="13" customFormat="1" ht="12">
      <c r="A412" s="13"/>
      <c r="B412" s="266"/>
      <c r="C412" s="267"/>
      <c r="D412" s="268" t="s">
        <v>236</v>
      </c>
      <c r="E412" s="269" t="s">
        <v>1</v>
      </c>
      <c r="F412" s="270" t="s">
        <v>2238</v>
      </c>
      <c r="G412" s="267"/>
      <c r="H412" s="269" t="s">
        <v>1</v>
      </c>
      <c r="I412" s="271"/>
      <c r="J412" s="267"/>
      <c r="K412" s="267"/>
      <c r="L412" s="272"/>
      <c r="M412" s="273"/>
      <c r="N412" s="274"/>
      <c r="O412" s="274"/>
      <c r="P412" s="274"/>
      <c r="Q412" s="274"/>
      <c r="R412" s="274"/>
      <c r="S412" s="274"/>
      <c r="T412" s="275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76" t="s">
        <v>236</v>
      </c>
      <c r="AU412" s="276" t="s">
        <v>89</v>
      </c>
      <c r="AV412" s="13" t="s">
        <v>87</v>
      </c>
      <c r="AW412" s="13" t="s">
        <v>34</v>
      </c>
      <c r="AX412" s="13" t="s">
        <v>81</v>
      </c>
      <c r="AY412" s="276" t="s">
        <v>211</v>
      </c>
    </row>
    <row r="413" spans="1:51" s="13" customFormat="1" ht="12">
      <c r="A413" s="13"/>
      <c r="B413" s="266"/>
      <c r="C413" s="267"/>
      <c r="D413" s="268" t="s">
        <v>236</v>
      </c>
      <c r="E413" s="269" t="s">
        <v>1</v>
      </c>
      <c r="F413" s="270" t="s">
        <v>2272</v>
      </c>
      <c r="G413" s="267"/>
      <c r="H413" s="269" t="s">
        <v>1</v>
      </c>
      <c r="I413" s="271"/>
      <c r="J413" s="267"/>
      <c r="K413" s="267"/>
      <c r="L413" s="272"/>
      <c r="M413" s="273"/>
      <c r="N413" s="274"/>
      <c r="O413" s="274"/>
      <c r="P413" s="274"/>
      <c r="Q413" s="274"/>
      <c r="R413" s="274"/>
      <c r="S413" s="274"/>
      <c r="T413" s="275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76" t="s">
        <v>236</v>
      </c>
      <c r="AU413" s="276" t="s">
        <v>89</v>
      </c>
      <c r="AV413" s="13" t="s">
        <v>87</v>
      </c>
      <c r="AW413" s="13" t="s">
        <v>34</v>
      </c>
      <c r="AX413" s="13" t="s">
        <v>81</v>
      </c>
      <c r="AY413" s="276" t="s">
        <v>211</v>
      </c>
    </row>
    <row r="414" spans="1:51" s="14" customFormat="1" ht="12">
      <c r="A414" s="14"/>
      <c r="B414" s="277"/>
      <c r="C414" s="278"/>
      <c r="D414" s="268" t="s">
        <v>236</v>
      </c>
      <c r="E414" s="279" t="s">
        <v>1</v>
      </c>
      <c r="F414" s="280" t="s">
        <v>87</v>
      </c>
      <c r="G414" s="278"/>
      <c r="H414" s="281">
        <v>1</v>
      </c>
      <c r="I414" s="282"/>
      <c r="J414" s="278"/>
      <c r="K414" s="278"/>
      <c r="L414" s="283"/>
      <c r="M414" s="284"/>
      <c r="N414" s="285"/>
      <c r="O414" s="285"/>
      <c r="P414" s="285"/>
      <c r="Q414" s="285"/>
      <c r="R414" s="285"/>
      <c r="S414" s="285"/>
      <c r="T414" s="286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87" t="s">
        <v>236</v>
      </c>
      <c r="AU414" s="287" t="s">
        <v>89</v>
      </c>
      <c r="AV414" s="14" t="s">
        <v>89</v>
      </c>
      <c r="AW414" s="14" t="s">
        <v>34</v>
      </c>
      <c r="AX414" s="14" t="s">
        <v>87</v>
      </c>
      <c r="AY414" s="287" t="s">
        <v>211</v>
      </c>
    </row>
    <row r="415" spans="1:65" s="2" customFormat="1" ht="37.8" customHeight="1">
      <c r="A415" s="41"/>
      <c r="B415" s="42"/>
      <c r="C415" s="317" t="s">
        <v>821</v>
      </c>
      <c r="D415" s="317" t="s">
        <v>589</v>
      </c>
      <c r="E415" s="318" t="s">
        <v>2273</v>
      </c>
      <c r="F415" s="319" t="s">
        <v>2274</v>
      </c>
      <c r="G415" s="320" t="s">
        <v>702</v>
      </c>
      <c r="H415" s="321">
        <v>1</v>
      </c>
      <c r="I415" s="322"/>
      <c r="J415" s="323">
        <f>ROUND(I415*H415,2)</f>
        <v>0</v>
      </c>
      <c r="K415" s="324"/>
      <c r="L415" s="325"/>
      <c r="M415" s="326" t="s">
        <v>1</v>
      </c>
      <c r="N415" s="327" t="s">
        <v>46</v>
      </c>
      <c r="O415" s="94"/>
      <c r="P415" s="263">
        <f>O415*H415</f>
        <v>0</v>
      </c>
      <c r="Q415" s="263">
        <v>0.03</v>
      </c>
      <c r="R415" s="263">
        <f>Q415*H415</f>
        <v>0.03</v>
      </c>
      <c r="S415" s="263">
        <v>0</v>
      </c>
      <c r="T415" s="264">
        <f>S415*H415</f>
        <v>0</v>
      </c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R415" s="265" t="s">
        <v>634</v>
      </c>
      <c r="AT415" s="265" t="s">
        <v>589</v>
      </c>
      <c r="AU415" s="265" t="s">
        <v>89</v>
      </c>
      <c r="AY415" s="18" t="s">
        <v>211</v>
      </c>
      <c r="BE415" s="155">
        <f>IF(N415="základní",J415,0)</f>
        <v>0</v>
      </c>
      <c r="BF415" s="155">
        <f>IF(N415="snížená",J415,0)</f>
        <v>0</v>
      </c>
      <c r="BG415" s="155">
        <f>IF(N415="zákl. přenesená",J415,0)</f>
        <v>0</v>
      </c>
      <c r="BH415" s="155">
        <f>IF(N415="sníž. přenesená",J415,0)</f>
        <v>0</v>
      </c>
      <c r="BI415" s="155">
        <f>IF(N415="nulová",J415,0)</f>
        <v>0</v>
      </c>
      <c r="BJ415" s="18" t="s">
        <v>87</v>
      </c>
      <c r="BK415" s="155">
        <f>ROUND(I415*H415,2)</f>
        <v>0</v>
      </c>
      <c r="BL415" s="18" t="s">
        <v>528</v>
      </c>
      <c r="BM415" s="265" t="s">
        <v>2275</v>
      </c>
    </row>
    <row r="416" spans="1:51" s="13" customFormat="1" ht="12">
      <c r="A416" s="13"/>
      <c r="B416" s="266"/>
      <c r="C416" s="267"/>
      <c r="D416" s="268" t="s">
        <v>236</v>
      </c>
      <c r="E416" s="269" t="s">
        <v>1</v>
      </c>
      <c r="F416" s="270" t="s">
        <v>2276</v>
      </c>
      <c r="G416" s="267"/>
      <c r="H416" s="269" t="s">
        <v>1</v>
      </c>
      <c r="I416" s="271"/>
      <c r="J416" s="267"/>
      <c r="K416" s="267"/>
      <c r="L416" s="272"/>
      <c r="M416" s="273"/>
      <c r="N416" s="274"/>
      <c r="O416" s="274"/>
      <c r="P416" s="274"/>
      <c r="Q416" s="274"/>
      <c r="R416" s="274"/>
      <c r="S416" s="274"/>
      <c r="T416" s="275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76" t="s">
        <v>236</v>
      </c>
      <c r="AU416" s="276" t="s">
        <v>89</v>
      </c>
      <c r="AV416" s="13" t="s">
        <v>87</v>
      </c>
      <c r="AW416" s="13" t="s">
        <v>34</v>
      </c>
      <c r="AX416" s="13" t="s">
        <v>81</v>
      </c>
      <c r="AY416" s="276" t="s">
        <v>211</v>
      </c>
    </row>
    <row r="417" spans="1:51" s="13" customFormat="1" ht="12">
      <c r="A417" s="13"/>
      <c r="B417" s="266"/>
      <c r="C417" s="267"/>
      <c r="D417" s="268" t="s">
        <v>236</v>
      </c>
      <c r="E417" s="269" t="s">
        <v>1</v>
      </c>
      <c r="F417" s="270" t="s">
        <v>2238</v>
      </c>
      <c r="G417" s="267"/>
      <c r="H417" s="269" t="s">
        <v>1</v>
      </c>
      <c r="I417" s="271"/>
      <c r="J417" s="267"/>
      <c r="K417" s="267"/>
      <c r="L417" s="272"/>
      <c r="M417" s="273"/>
      <c r="N417" s="274"/>
      <c r="O417" s="274"/>
      <c r="P417" s="274"/>
      <c r="Q417" s="274"/>
      <c r="R417" s="274"/>
      <c r="S417" s="274"/>
      <c r="T417" s="275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76" t="s">
        <v>236</v>
      </c>
      <c r="AU417" s="276" t="s">
        <v>89</v>
      </c>
      <c r="AV417" s="13" t="s">
        <v>87</v>
      </c>
      <c r="AW417" s="13" t="s">
        <v>34</v>
      </c>
      <c r="AX417" s="13" t="s">
        <v>81</v>
      </c>
      <c r="AY417" s="276" t="s">
        <v>211</v>
      </c>
    </row>
    <row r="418" spans="1:51" s="13" customFormat="1" ht="12">
      <c r="A418" s="13"/>
      <c r="B418" s="266"/>
      <c r="C418" s="267"/>
      <c r="D418" s="268" t="s">
        <v>236</v>
      </c>
      <c r="E418" s="269" t="s">
        <v>1</v>
      </c>
      <c r="F418" s="270" t="s">
        <v>2277</v>
      </c>
      <c r="G418" s="267"/>
      <c r="H418" s="269" t="s">
        <v>1</v>
      </c>
      <c r="I418" s="271"/>
      <c r="J418" s="267"/>
      <c r="K418" s="267"/>
      <c r="L418" s="272"/>
      <c r="M418" s="273"/>
      <c r="N418" s="274"/>
      <c r="O418" s="274"/>
      <c r="P418" s="274"/>
      <c r="Q418" s="274"/>
      <c r="R418" s="274"/>
      <c r="S418" s="274"/>
      <c r="T418" s="27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76" t="s">
        <v>236</v>
      </c>
      <c r="AU418" s="276" t="s">
        <v>89</v>
      </c>
      <c r="AV418" s="13" t="s">
        <v>87</v>
      </c>
      <c r="AW418" s="13" t="s">
        <v>34</v>
      </c>
      <c r="AX418" s="13" t="s">
        <v>81</v>
      </c>
      <c r="AY418" s="276" t="s">
        <v>211</v>
      </c>
    </row>
    <row r="419" spans="1:51" s="14" customFormat="1" ht="12">
      <c r="A419" s="14"/>
      <c r="B419" s="277"/>
      <c r="C419" s="278"/>
      <c r="D419" s="268" t="s">
        <v>236</v>
      </c>
      <c r="E419" s="279" t="s">
        <v>1</v>
      </c>
      <c r="F419" s="280" t="s">
        <v>87</v>
      </c>
      <c r="G419" s="278"/>
      <c r="H419" s="281">
        <v>1</v>
      </c>
      <c r="I419" s="282"/>
      <c r="J419" s="278"/>
      <c r="K419" s="278"/>
      <c r="L419" s="283"/>
      <c r="M419" s="284"/>
      <c r="N419" s="285"/>
      <c r="O419" s="285"/>
      <c r="P419" s="285"/>
      <c r="Q419" s="285"/>
      <c r="R419" s="285"/>
      <c r="S419" s="285"/>
      <c r="T419" s="286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87" t="s">
        <v>236</v>
      </c>
      <c r="AU419" s="287" t="s">
        <v>89</v>
      </c>
      <c r="AV419" s="14" t="s">
        <v>89</v>
      </c>
      <c r="AW419" s="14" t="s">
        <v>34</v>
      </c>
      <c r="AX419" s="14" t="s">
        <v>87</v>
      </c>
      <c r="AY419" s="287" t="s">
        <v>211</v>
      </c>
    </row>
    <row r="420" spans="1:65" s="2" customFormat="1" ht="33" customHeight="1">
      <c r="A420" s="41"/>
      <c r="B420" s="42"/>
      <c r="C420" s="317" t="s">
        <v>826</v>
      </c>
      <c r="D420" s="317" t="s">
        <v>589</v>
      </c>
      <c r="E420" s="318" t="s">
        <v>2278</v>
      </c>
      <c r="F420" s="319" t="s">
        <v>2279</v>
      </c>
      <c r="G420" s="320" t="s">
        <v>702</v>
      </c>
      <c r="H420" s="321">
        <v>1</v>
      </c>
      <c r="I420" s="322"/>
      <c r="J420" s="323">
        <f>ROUND(I420*H420,2)</f>
        <v>0</v>
      </c>
      <c r="K420" s="324"/>
      <c r="L420" s="325"/>
      <c r="M420" s="326" t="s">
        <v>1</v>
      </c>
      <c r="N420" s="327" t="s">
        <v>46</v>
      </c>
      <c r="O420" s="94"/>
      <c r="P420" s="263">
        <f>O420*H420</f>
        <v>0</v>
      </c>
      <c r="Q420" s="263">
        <v>0.035</v>
      </c>
      <c r="R420" s="263">
        <f>Q420*H420</f>
        <v>0.035</v>
      </c>
      <c r="S420" s="263">
        <v>0</v>
      </c>
      <c r="T420" s="264">
        <f>S420*H420</f>
        <v>0</v>
      </c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R420" s="265" t="s">
        <v>634</v>
      </c>
      <c r="AT420" s="265" t="s">
        <v>589</v>
      </c>
      <c r="AU420" s="265" t="s">
        <v>89</v>
      </c>
      <c r="AY420" s="18" t="s">
        <v>211</v>
      </c>
      <c r="BE420" s="155">
        <f>IF(N420="základní",J420,0)</f>
        <v>0</v>
      </c>
      <c r="BF420" s="155">
        <f>IF(N420="snížená",J420,0)</f>
        <v>0</v>
      </c>
      <c r="BG420" s="155">
        <f>IF(N420="zákl. přenesená",J420,0)</f>
        <v>0</v>
      </c>
      <c r="BH420" s="155">
        <f>IF(N420="sníž. přenesená",J420,0)</f>
        <v>0</v>
      </c>
      <c r="BI420" s="155">
        <f>IF(N420="nulová",J420,0)</f>
        <v>0</v>
      </c>
      <c r="BJ420" s="18" t="s">
        <v>87</v>
      </c>
      <c r="BK420" s="155">
        <f>ROUND(I420*H420,2)</f>
        <v>0</v>
      </c>
      <c r="BL420" s="18" t="s">
        <v>528</v>
      </c>
      <c r="BM420" s="265" t="s">
        <v>2280</v>
      </c>
    </row>
    <row r="421" spans="1:51" s="13" customFormat="1" ht="12">
      <c r="A421" s="13"/>
      <c r="B421" s="266"/>
      <c r="C421" s="267"/>
      <c r="D421" s="268" t="s">
        <v>236</v>
      </c>
      <c r="E421" s="269" t="s">
        <v>1</v>
      </c>
      <c r="F421" s="270" t="s">
        <v>2253</v>
      </c>
      <c r="G421" s="267"/>
      <c r="H421" s="269" t="s">
        <v>1</v>
      </c>
      <c r="I421" s="271"/>
      <c r="J421" s="267"/>
      <c r="K421" s="267"/>
      <c r="L421" s="272"/>
      <c r="M421" s="273"/>
      <c r="N421" s="274"/>
      <c r="O421" s="274"/>
      <c r="P421" s="274"/>
      <c r="Q421" s="274"/>
      <c r="R421" s="274"/>
      <c r="S421" s="274"/>
      <c r="T421" s="275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76" t="s">
        <v>236</v>
      </c>
      <c r="AU421" s="276" t="s">
        <v>89</v>
      </c>
      <c r="AV421" s="13" t="s">
        <v>87</v>
      </c>
      <c r="AW421" s="13" t="s">
        <v>34</v>
      </c>
      <c r="AX421" s="13" t="s">
        <v>81</v>
      </c>
      <c r="AY421" s="276" t="s">
        <v>211</v>
      </c>
    </row>
    <row r="422" spans="1:51" s="13" customFormat="1" ht="12">
      <c r="A422" s="13"/>
      <c r="B422" s="266"/>
      <c r="C422" s="267"/>
      <c r="D422" s="268" t="s">
        <v>236</v>
      </c>
      <c r="E422" s="269" t="s">
        <v>1</v>
      </c>
      <c r="F422" s="270" t="s">
        <v>2281</v>
      </c>
      <c r="G422" s="267"/>
      <c r="H422" s="269" t="s">
        <v>1</v>
      </c>
      <c r="I422" s="271"/>
      <c r="J422" s="267"/>
      <c r="K422" s="267"/>
      <c r="L422" s="272"/>
      <c r="M422" s="273"/>
      <c r="N422" s="274"/>
      <c r="O422" s="274"/>
      <c r="P422" s="274"/>
      <c r="Q422" s="274"/>
      <c r="R422" s="274"/>
      <c r="S422" s="274"/>
      <c r="T422" s="275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76" t="s">
        <v>236</v>
      </c>
      <c r="AU422" s="276" t="s">
        <v>89</v>
      </c>
      <c r="AV422" s="13" t="s">
        <v>87</v>
      </c>
      <c r="AW422" s="13" t="s">
        <v>34</v>
      </c>
      <c r="AX422" s="13" t="s">
        <v>81</v>
      </c>
      <c r="AY422" s="276" t="s">
        <v>211</v>
      </c>
    </row>
    <row r="423" spans="1:51" s="14" customFormat="1" ht="12">
      <c r="A423" s="14"/>
      <c r="B423" s="277"/>
      <c r="C423" s="278"/>
      <c r="D423" s="268" t="s">
        <v>236</v>
      </c>
      <c r="E423" s="279" t="s">
        <v>1</v>
      </c>
      <c r="F423" s="280" t="s">
        <v>87</v>
      </c>
      <c r="G423" s="278"/>
      <c r="H423" s="281">
        <v>1</v>
      </c>
      <c r="I423" s="282"/>
      <c r="J423" s="278"/>
      <c r="K423" s="278"/>
      <c r="L423" s="283"/>
      <c r="M423" s="284"/>
      <c r="N423" s="285"/>
      <c r="O423" s="285"/>
      <c r="P423" s="285"/>
      <c r="Q423" s="285"/>
      <c r="R423" s="285"/>
      <c r="S423" s="285"/>
      <c r="T423" s="286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87" t="s">
        <v>236</v>
      </c>
      <c r="AU423" s="287" t="s">
        <v>89</v>
      </c>
      <c r="AV423" s="14" t="s">
        <v>89</v>
      </c>
      <c r="AW423" s="14" t="s">
        <v>34</v>
      </c>
      <c r="AX423" s="14" t="s">
        <v>87</v>
      </c>
      <c r="AY423" s="287" t="s">
        <v>211</v>
      </c>
    </row>
    <row r="424" spans="1:65" s="2" customFormat="1" ht="37.8" customHeight="1">
      <c r="A424" s="41"/>
      <c r="B424" s="42"/>
      <c r="C424" s="317" t="s">
        <v>833</v>
      </c>
      <c r="D424" s="317" t="s">
        <v>589</v>
      </c>
      <c r="E424" s="318" t="s">
        <v>2282</v>
      </c>
      <c r="F424" s="319" t="s">
        <v>2283</v>
      </c>
      <c r="G424" s="320" t="s">
        <v>702</v>
      </c>
      <c r="H424" s="321">
        <v>1</v>
      </c>
      <c r="I424" s="322"/>
      <c r="J424" s="323">
        <f>ROUND(I424*H424,2)</f>
        <v>0</v>
      </c>
      <c r="K424" s="324"/>
      <c r="L424" s="325"/>
      <c r="M424" s="326" t="s">
        <v>1</v>
      </c>
      <c r="N424" s="327" t="s">
        <v>46</v>
      </c>
      <c r="O424" s="94"/>
      <c r="P424" s="263">
        <f>O424*H424</f>
        <v>0</v>
      </c>
      <c r="Q424" s="263">
        <v>0</v>
      </c>
      <c r="R424" s="263">
        <f>Q424*H424</f>
        <v>0</v>
      </c>
      <c r="S424" s="263">
        <v>0</v>
      </c>
      <c r="T424" s="264">
        <f>S424*H424</f>
        <v>0</v>
      </c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R424" s="265" t="s">
        <v>634</v>
      </c>
      <c r="AT424" s="265" t="s">
        <v>589</v>
      </c>
      <c r="AU424" s="265" t="s">
        <v>89</v>
      </c>
      <c r="AY424" s="18" t="s">
        <v>211</v>
      </c>
      <c r="BE424" s="155">
        <f>IF(N424="základní",J424,0)</f>
        <v>0</v>
      </c>
      <c r="BF424" s="155">
        <f>IF(N424="snížená",J424,0)</f>
        <v>0</v>
      </c>
      <c r="BG424" s="155">
        <f>IF(N424="zákl. přenesená",J424,0)</f>
        <v>0</v>
      </c>
      <c r="BH424" s="155">
        <f>IF(N424="sníž. přenesená",J424,0)</f>
        <v>0</v>
      </c>
      <c r="BI424" s="155">
        <f>IF(N424="nulová",J424,0)</f>
        <v>0</v>
      </c>
      <c r="BJ424" s="18" t="s">
        <v>87</v>
      </c>
      <c r="BK424" s="155">
        <f>ROUND(I424*H424,2)</f>
        <v>0</v>
      </c>
      <c r="BL424" s="18" t="s">
        <v>528</v>
      </c>
      <c r="BM424" s="265" t="s">
        <v>2284</v>
      </c>
    </row>
    <row r="425" spans="1:51" s="13" customFormat="1" ht="12">
      <c r="A425" s="13"/>
      <c r="B425" s="266"/>
      <c r="C425" s="267"/>
      <c r="D425" s="268" t="s">
        <v>236</v>
      </c>
      <c r="E425" s="269" t="s">
        <v>1</v>
      </c>
      <c r="F425" s="270" t="s">
        <v>2253</v>
      </c>
      <c r="G425" s="267"/>
      <c r="H425" s="269" t="s">
        <v>1</v>
      </c>
      <c r="I425" s="271"/>
      <c r="J425" s="267"/>
      <c r="K425" s="267"/>
      <c r="L425" s="272"/>
      <c r="M425" s="273"/>
      <c r="N425" s="274"/>
      <c r="O425" s="274"/>
      <c r="P425" s="274"/>
      <c r="Q425" s="274"/>
      <c r="R425" s="274"/>
      <c r="S425" s="274"/>
      <c r="T425" s="275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76" t="s">
        <v>236</v>
      </c>
      <c r="AU425" s="276" t="s">
        <v>89</v>
      </c>
      <c r="AV425" s="13" t="s">
        <v>87</v>
      </c>
      <c r="AW425" s="13" t="s">
        <v>34</v>
      </c>
      <c r="AX425" s="13" t="s">
        <v>81</v>
      </c>
      <c r="AY425" s="276" t="s">
        <v>211</v>
      </c>
    </row>
    <row r="426" spans="1:51" s="13" customFormat="1" ht="12">
      <c r="A426" s="13"/>
      <c r="B426" s="266"/>
      <c r="C426" s="267"/>
      <c r="D426" s="268" t="s">
        <v>236</v>
      </c>
      <c r="E426" s="269" t="s">
        <v>1</v>
      </c>
      <c r="F426" s="270" t="s">
        <v>2285</v>
      </c>
      <c r="G426" s="267"/>
      <c r="H426" s="269" t="s">
        <v>1</v>
      </c>
      <c r="I426" s="271"/>
      <c r="J426" s="267"/>
      <c r="K426" s="267"/>
      <c r="L426" s="272"/>
      <c r="M426" s="273"/>
      <c r="N426" s="274"/>
      <c r="O426" s="274"/>
      <c r="P426" s="274"/>
      <c r="Q426" s="274"/>
      <c r="R426" s="274"/>
      <c r="S426" s="274"/>
      <c r="T426" s="275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76" t="s">
        <v>236</v>
      </c>
      <c r="AU426" s="276" t="s">
        <v>89</v>
      </c>
      <c r="AV426" s="13" t="s">
        <v>87</v>
      </c>
      <c r="AW426" s="13" t="s">
        <v>34</v>
      </c>
      <c r="AX426" s="13" t="s">
        <v>81</v>
      </c>
      <c r="AY426" s="276" t="s">
        <v>211</v>
      </c>
    </row>
    <row r="427" spans="1:51" s="14" customFormat="1" ht="12">
      <c r="A427" s="14"/>
      <c r="B427" s="277"/>
      <c r="C427" s="278"/>
      <c r="D427" s="268" t="s">
        <v>236</v>
      </c>
      <c r="E427" s="279" t="s">
        <v>1</v>
      </c>
      <c r="F427" s="280" t="s">
        <v>87</v>
      </c>
      <c r="G427" s="278"/>
      <c r="H427" s="281">
        <v>1</v>
      </c>
      <c r="I427" s="282"/>
      <c r="J427" s="278"/>
      <c r="K427" s="278"/>
      <c r="L427" s="283"/>
      <c r="M427" s="284"/>
      <c r="N427" s="285"/>
      <c r="O427" s="285"/>
      <c r="P427" s="285"/>
      <c r="Q427" s="285"/>
      <c r="R427" s="285"/>
      <c r="S427" s="285"/>
      <c r="T427" s="286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87" t="s">
        <v>236</v>
      </c>
      <c r="AU427" s="287" t="s">
        <v>89</v>
      </c>
      <c r="AV427" s="14" t="s">
        <v>89</v>
      </c>
      <c r="AW427" s="14" t="s">
        <v>34</v>
      </c>
      <c r="AX427" s="14" t="s">
        <v>87</v>
      </c>
      <c r="AY427" s="287" t="s">
        <v>211</v>
      </c>
    </row>
    <row r="428" spans="1:65" s="2" customFormat="1" ht="37.8" customHeight="1">
      <c r="A428" s="41"/>
      <c r="B428" s="42"/>
      <c r="C428" s="317" t="s">
        <v>841</v>
      </c>
      <c r="D428" s="317" t="s">
        <v>589</v>
      </c>
      <c r="E428" s="318" t="s">
        <v>2286</v>
      </c>
      <c r="F428" s="319" t="s">
        <v>2287</v>
      </c>
      <c r="G428" s="320" t="s">
        <v>702</v>
      </c>
      <c r="H428" s="321">
        <v>1</v>
      </c>
      <c r="I428" s="322"/>
      <c r="J428" s="323">
        <f>ROUND(I428*H428,2)</f>
        <v>0</v>
      </c>
      <c r="K428" s="324"/>
      <c r="L428" s="325"/>
      <c r="M428" s="326" t="s">
        <v>1</v>
      </c>
      <c r="N428" s="327" t="s">
        <v>46</v>
      </c>
      <c r="O428" s="94"/>
      <c r="P428" s="263">
        <f>O428*H428</f>
        <v>0</v>
      </c>
      <c r="Q428" s="263">
        <v>0</v>
      </c>
      <c r="R428" s="263">
        <f>Q428*H428</f>
        <v>0</v>
      </c>
      <c r="S428" s="263">
        <v>0</v>
      </c>
      <c r="T428" s="264">
        <f>S428*H428</f>
        <v>0</v>
      </c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R428" s="265" t="s">
        <v>634</v>
      </c>
      <c r="AT428" s="265" t="s">
        <v>589</v>
      </c>
      <c r="AU428" s="265" t="s">
        <v>89</v>
      </c>
      <c r="AY428" s="18" t="s">
        <v>211</v>
      </c>
      <c r="BE428" s="155">
        <f>IF(N428="základní",J428,0)</f>
        <v>0</v>
      </c>
      <c r="BF428" s="155">
        <f>IF(N428="snížená",J428,0)</f>
        <v>0</v>
      </c>
      <c r="BG428" s="155">
        <f>IF(N428="zákl. přenesená",J428,0)</f>
        <v>0</v>
      </c>
      <c r="BH428" s="155">
        <f>IF(N428="sníž. přenesená",J428,0)</f>
        <v>0</v>
      </c>
      <c r="BI428" s="155">
        <f>IF(N428="nulová",J428,0)</f>
        <v>0</v>
      </c>
      <c r="BJ428" s="18" t="s">
        <v>87</v>
      </c>
      <c r="BK428" s="155">
        <f>ROUND(I428*H428,2)</f>
        <v>0</v>
      </c>
      <c r="BL428" s="18" t="s">
        <v>528</v>
      </c>
      <c r="BM428" s="265" t="s">
        <v>2288</v>
      </c>
    </row>
    <row r="429" spans="1:51" s="13" customFormat="1" ht="12">
      <c r="A429" s="13"/>
      <c r="B429" s="266"/>
      <c r="C429" s="267"/>
      <c r="D429" s="268" t="s">
        <v>236</v>
      </c>
      <c r="E429" s="269" t="s">
        <v>1</v>
      </c>
      <c r="F429" s="270" t="s">
        <v>2289</v>
      </c>
      <c r="G429" s="267"/>
      <c r="H429" s="269" t="s">
        <v>1</v>
      </c>
      <c r="I429" s="271"/>
      <c r="J429" s="267"/>
      <c r="K429" s="267"/>
      <c r="L429" s="272"/>
      <c r="M429" s="273"/>
      <c r="N429" s="274"/>
      <c r="O429" s="274"/>
      <c r="P429" s="274"/>
      <c r="Q429" s="274"/>
      <c r="R429" s="274"/>
      <c r="S429" s="274"/>
      <c r="T429" s="275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76" t="s">
        <v>236</v>
      </c>
      <c r="AU429" s="276" t="s">
        <v>89</v>
      </c>
      <c r="AV429" s="13" t="s">
        <v>87</v>
      </c>
      <c r="AW429" s="13" t="s">
        <v>34</v>
      </c>
      <c r="AX429" s="13" t="s">
        <v>81</v>
      </c>
      <c r="AY429" s="276" t="s">
        <v>211</v>
      </c>
    </row>
    <row r="430" spans="1:51" s="13" customFormat="1" ht="12">
      <c r="A430" s="13"/>
      <c r="B430" s="266"/>
      <c r="C430" s="267"/>
      <c r="D430" s="268" t="s">
        <v>236</v>
      </c>
      <c r="E430" s="269" t="s">
        <v>1</v>
      </c>
      <c r="F430" s="270" t="s">
        <v>2290</v>
      </c>
      <c r="G430" s="267"/>
      <c r="H430" s="269" t="s">
        <v>1</v>
      </c>
      <c r="I430" s="271"/>
      <c r="J430" s="267"/>
      <c r="K430" s="267"/>
      <c r="L430" s="272"/>
      <c r="M430" s="273"/>
      <c r="N430" s="274"/>
      <c r="O430" s="274"/>
      <c r="P430" s="274"/>
      <c r="Q430" s="274"/>
      <c r="R430" s="274"/>
      <c r="S430" s="274"/>
      <c r="T430" s="275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76" t="s">
        <v>236</v>
      </c>
      <c r="AU430" s="276" t="s">
        <v>89</v>
      </c>
      <c r="AV430" s="13" t="s">
        <v>87</v>
      </c>
      <c r="AW430" s="13" t="s">
        <v>34</v>
      </c>
      <c r="AX430" s="13" t="s">
        <v>81</v>
      </c>
      <c r="AY430" s="276" t="s">
        <v>211</v>
      </c>
    </row>
    <row r="431" spans="1:51" s="14" customFormat="1" ht="12">
      <c r="A431" s="14"/>
      <c r="B431" s="277"/>
      <c r="C431" s="278"/>
      <c r="D431" s="268" t="s">
        <v>236</v>
      </c>
      <c r="E431" s="279" t="s">
        <v>1</v>
      </c>
      <c r="F431" s="280" t="s">
        <v>87</v>
      </c>
      <c r="G431" s="278"/>
      <c r="H431" s="281">
        <v>1</v>
      </c>
      <c r="I431" s="282"/>
      <c r="J431" s="278"/>
      <c r="K431" s="278"/>
      <c r="L431" s="283"/>
      <c r="M431" s="284"/>
      <c r="N431" s="285"/>
      <c r="O431" s="285"/>
      <c r="P431" s="285"/>
      <c r="Q431" s="285"/>
      <c r="R431" s="285"/>
      <c r="S431" s="285"/>
      <c r="T431" s="286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87" t="s">
        <v>236</v>
      </c>
      <c r="AU431" s="287" t="s">
        <v>89</v>
      </c>
      <c r="AV431" s="14" t="s">
        <v>89</v>
      </c>
      <c r="AW431" s="14" t="s">
        <v>34</v>
      </c>
      <c r="AX431" s="14" t="s">
        <v>87</v>
      </c>
      <c r="AY431" s="287" t="s">
        <v>211</v>
      </c>
    </row>
    <row r="432" spans="1:65" s="2" customFormat="1" ht="37.8" customHeight="1">
      <c r="A432" s="41"/>
      <c r="B432" s="42"/>
      <c r="C432" s="317" t="s">
        <v>845</v>
      </c>
      <c r="D432" s="317" t="s">
        <v>589</v>
      </c>
      <c r="E432" s="318" t="s">
        <v>2291</v>
      </c>
      <c r="F432" s="319" t="s">
        <v>2292</v>
      </c>
      <c r="G432" s="320" t="s">
        <v>702</v>
      </c>
      <c r="H432" s="321">
        <v>1</v>
      </c>
      <c r="I432" s="322"/>
      <c r="J432" s="323">
        <f>ROUND(I432*H432,2)</f>
        <v>0</v>
      </c>
      <c r="K432" s="324"/>
      <c r="L432" s="325"/>
      <c r="M432" s="326" t="s">
        <v>1</v>
      </c>
      <c r="N432" s="327" t="s">
        <v>46</v>
      </c>
      <c r="O432" s="94"/>
      <c r="P432" s="263">
        <f>O432*H432</f>
        <v>0</v>
      </c>
      <c r="Q432" s="263">
        <v>0</v>
      </c>
      <c r="R432" s="263">
        <f>Q432*H432</f>
        <v>0</v>
      </c>
      <c r="S432" s="263">
        <v>0</v>
      </c>
      <c r="T432" s="264">
        <f>S432*H432</f>
        <v>0</v>
      </c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R432" s="265" t="s">
        <v>634</v>
      </c>
      <c r="AT432" s="265" t="s">
        <v>589</v>
      </c>
      <c r="AU432" s="265" t="s">
        <v>89</v>
      </c>
      <c r="AY432" s="18" t="s">
        <v>211</v>
      </c>
      <c r="BE432" s="155">
        <f>IF(N432="základní",J432,0)</f>
        <v>0</v>
      </c>
      <c r="BF432" s="155">
        <f>IF(N432="snížená",J432,0)</f>
        <v>0</v>
      </c>
      <c r="BG432" s="155">
        <f>IF(N432="zákl. přenesená",J432,0)</f>
        <v>0</v>
      </c>
      <c r="BH432" s="155">
        <f>IF(N432="sníž. přenesená",J432,0)</f>
        <v>0</v>
      </c>
      <c r="BI432" s="155">
        <f>IF(N432="nulová",J432,0)</f>
        <v>0</v>
      </c>
      <c r="BJ432" s="18" t="s">
        <v>87</v>
      </c>
      <c r="BK432" s="155">
        <f>ROUND(I432*H432,2)</f>
        <v>0</v>
      </c>
      <c r="BL432" s="18" t="s">
        <v>528</v>
      </c>
      <c r="BM432" s="265" t="s">
        <v>2293</v>
      </c>
    </row>
    <row r="433" spans="1:51" s="13" customFormat="1" ht="12">
      <c r="A433" s="13"/>
      <c r="B433" s="266"/>
      <c r="C433" s="267"/>
      <c r="D433" s="268" t="s">
        <v>236</v>
      </c>
      <c r="E433" s="269" t="s">
        <v>1</v>
      </c>
      <c r="F433" s="270" t="s">
        <v>2253</v>
      </c>
      <c r="G433" s="267"/>
      <c r="H433" s="269" t="s">
        <v>1</v>
      </c>
      <c r="I433" s="271"/>
      <c r="J433" s="267"/>
      <c r="K433" s="267"/>
      <c r="L433" s="272"/>
      <c r="M433" s="273"/>
      <c r="N433" s="274"/>
      <c r="O433" s="274"/>
      <c r="P433" s="274"/>
      <c r="Q433" s="274"/>
      <c r="R433" s="274"/>
      <c r="S433" s="274"/>
      <c r="T433" s="275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76" t="s">
        <v>236</v>
      </c>
      <c r="AU433" s="276" t="s">
        <v>89</v>
      </c>
      <c r="AV433" s="13" t="s">
        <v>87</v>
      </c>
      <c r="AW433" s="13" t="s">
        <v>34</v>
      </c>
      <c r="AX433" s="13" t="s">
        <v>81</v>
      </c>
      <c r="AY433" s="276" t="s">
        <v>211</v>
      </c>
    </row>
    <row r="434" spans="1:51" s="13" customFormat="1" ht="12">
      <c r="A434" s="13"/>
      <c r="B434" s="266"/>
      <c r="C434" s="267"/>
      <c r="D434" s="268" t="s">
        <v>236</v>
      </c>
      <c r="E434" s="269" t="s">
        <v>1</v>
      </c>
      <c r="F434" s="270" t="s">
        <v>2294</v>
      </c>
      <c r="G434" s="267"/>
      <c r="H434" s="269" t="s">
        <v>1</v>
      </c>
      <c r="I434" s="271"/>
      <c r="J434" s="267"/>
      <c r="K434" s="267"/>
      <c r="L434" s="272"/>
      <c r="M434" s="273"/>
      <c r="N434" s="274"/>
      <c r="O434" s="274"/>
      <c r="P434" s="274"/>
      <c r="Q434" s="274"/>
      <c r="R434" s="274"/>
      <c r="S434" s="274"/>
      <c r="T434" s="275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76" t="s">
        <v>236</v>
      </c>
      <c r="AU434" s="276" t="s">
        <v>89</v>
      </c>
      <c r="AV434" s="13" t="s">
        <v>87</v>
      </c>
      <c r="AW434" s="13" t="s">
        <v>34</v>
      </c>
      <c r="AX434" s="13" t="s">
        <v>81</v>
      </c>
      <c r="AY434" s="276" t="s">
        <v>211</v>
      </c>
    </row>
    <row r="435" spans="1:51" s="14" customFormat="1" ht="12">
      <c r="A435" s="14"/>
      <c r="B435" s="277"/>
      <c r="C435" s="278"/>
      <c r="D435" s="268" t="s">
        <v>236</v>
      </c>
      <c r="E435" s="279" t="s">
        <v>1</v>
      </c>
      <c r="F435" s="280" t="s">
        <v>87</v>
      </c>
      <c r="G435" s="278"/>
      <c r="H435" s="281">
        <v>1</v>
      </c>
      <c r="I435" s="282"/>
      <c r="J435" s="278"/>
      <c r="K435" s="278"/>
      <c r="L435" s="283"/>
      <c r="M435" s="284"/>
      <c r="N435" s="285"/>
      <c r="O435" s="285"/>
      <c r="P435" s="285"/>
      <c r="Q435" s="285"/>
      <c r="R435" s="285"/>
      <c r="S435" s="285"/>
      <c r="T435" s="286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87" t="s">
        <v>236</v>
      </c>
      <c r="AU435" s="287" t="s">
        <v>89</v>
      </c>
      <c r="AV435" s="14" t="s">
        <v>89</v>
      </c>
      <c r="AW435" s="14" t="s">
        <v>34</v>
      </c>
      <c r="AX435" s="14" t="s">
        <v>87</v>
      </c>
      <c r="AY435" s="287" t="s">
        <v>211</v>
      </c>
    </row>
    <row r="436" spans="1:65" s="2" customFormat="1" ht="37.8" customHeight="1">
      <c r="A436" s="41"/>
      <c r="B436" s="42"/>
      <c r="C436" s="317" t="s">
        <v>850</v>
      </c>
      <c r="D436" s="317" t="s">
        <v>589</v>
      </c>
      <c r="E436" s="318" t="s">
        <v>2295</v>
      </c>
      <c r="F436" s="319" t="s">
        <v>2296</v>
      </c>
      <c r="G436" s="320" t="s">
        <v>702</v>
      </c>
      <c r="H436" s="321">
        <v>1</v>
      </c>
      <c r="I436" s="322"/>
      <c r="J436" s="323">
        <f>ROUND(I436*H436,2)</f>
        <v>0</v>
      </c>
      <c r="K436" s="324"/>
      <c r="L436" s="325"/>
      <c r="M436" s="326" t="s">
        <v>1</v>
      </c>
      <c r="N436" s="327" t="s">
        <v>46</v>
      </c>
      <c r="O436" s="94"/>
      <c r="P436" s="263">
        <f>O436*H436</f>
        <v>0</v>
      </c>
      <c r="Q436" s="263">
        <v>0</v>
      </c>
      <c r="R436" s="263">
        <f>Q436*H436</f>
        <v>0</v>
      </c>
      <c r="S436" s="263">
        <v>0</v>
      </c>
      <c r="T436" s="264">
        <f>S436*H436</f>
        <v>0</v>
      </c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R436" s="265" t="s">
        <v>634</v>
      </c>
      <c r="AT436" s="265" t="s">
        <v>589</v>
      </c>
      <c r="AU436" s="265" t="s">
        <v>89</v>
      </c>
      <c r="AY436" s="18" t="s">
        <v>211</v>
      </c>
      <c r="BE436" s="155">
        <f>IF(N436="základní",J436,0)</f>
        <v>0</v>
      </c>
      <c r="BF436" s="155">
        <f>IF(N436="snížená",J436,0)</f>
        <v>0</v>
      </c>
      <c r="BG436" s="155">
        <f>IF(N436="zákl. přenesená",J436,0)</f>
        <v>0</v>
      </c>
      <c r="BH436" s="155">
        <f>IF(N436="sníž. přenesená",J436,0)</f>
        <v>0</v>
      </c>
      <c r="BI436" s="155">
        <f>IF(N436="nulová",J436,0)</f>
        <v>0</v>
      </c>
      <c r="BJ436" s="18" t="s">
        <v>87</v>
      </c>
      <c r="BK436" s="155">
        <f>ROUND(I436*H436,2)</f>
        <v>0</v>
      </c>
      <c r="BL436" s="18" t="s">
        <v>528</v>
      </c>
      <c r="BM436" s="265" t="s">
        <v>2297</v>
      </c>
    </row>
    <row r="437" spans="1:51" s="13" customFormat="1" ht="12">
      <c r="A437" s="13"/>
      <c r="B437" s="266"/>
      <c r="C437" s="267"/>
      <c r="D437" s="268" t="s">
        <v>236</v>
      </c>
      <c r="E437" s="269" t="s">
        <v>1</v>
      </c>
      <c r="F437" s="270" t="s">
        <v>2253</v>
      </c>
      <c r="G437" s="267"/>
      <c r="H437" s="269" t="s">
        <v>1</v>
      </c>
      <c r="I437" s="271"/>
      <c r="J437" s="267"/>
      <c r="K437" s="267"/>
      <c r="L437" s="272"/>
      <c r="M437" s="273"/>
      <c r="N437" s="274"/>
      <c r="O437" s="274"/>
      <c r="P437" s="274"/>
      <c r="Q437" s="274"/>
      <c r="R437" s="274"/>
      <c r="S437" s="274"/>
      <c r="T437" s="275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76" t="s">
        <v>236</v>
      </c>
      <c r="AU437" s="276" t="s">
        <v>89</v>
      </c>
      <c r="AV437" s="13" t="s">
        <v>87</v>
      </c>
      <c r="AW437" s="13" t="s">
        <v>34</v>
      </c>
      <c r="AX437" s="13" t="s">
        <v>81</v>
      </c>
      <c r="AY437" s="276" t="s">
        <v>211</v>
      </c>
    </row>
    <row r="438" spans="1:51" s="13" customFormat="1" ht="12">
      <c r="A438" s="13"/>
      <c r="B438" s="266"/>
      <c r="C438" s="267"/>
      <c r="D438" s="268" t="s">
        <v>236</v>
      </c>
      <c r="E438" s="269" t="s">
        <v>1</v>
      </c>
      <c r="F438" s="270" t="s">
        <v>2238</v>
      </c>
      <c r="G438" s="267"/>
      <c r="H438" s="269" t="s">
        <v>1</v>
      </c>
      <c r="I438" s="271"/>
      <c r="J438" s="267"/>
      <c r="K438" s="267"/>
      <c r="L438" s="272"/>
      <c r="M438" s="273"/>
      <c r="N438" s="274"/>
      <c r="O438" s="274"/>
      <c r="P438" s="274"/>
      <c r="Q438" s="274"/>
      <c r="R438" s="274"/>
      <c r="S438" s="274"/>
      <c r="T438" s="275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76" t="s">
        <v>236</v>
      </c>
      <c r="AU438" s="276" t="s">
        <v>89</v>
      </c>
      <c r="AV438" s="13" t="s">
        <v>87</v>
      </c>
      <c r="AW438" s="13" t="s">
        <v>34</v>
      </c>
      <c r="AX438" s="13" t="s">
        <v>81</v>
      </c>
      <c r="AY438" s="276" t="s">
        <v>211</v>
      </c>
    </row>
    <row r="439" spans="1:51" s="13" customFormat="1" ht="12">
      <c r="A439" s="13"/>
      <c r="B439" s="266"/>
      <c r="C439" s="267"/>
      <c r="D439" s="268" t="s">
        <v>236</v>
      </c>
      <c r="E439" s="269" t="s">
        <v>1</v>
      </c>
      <c r="F439" s="270" t="s">
        <v>2298</v>
      </c>
      <c r="G439" s="267"/>
      <c r="H439" s="269" t="s">
        <v>1</v>
      </c>
      <c r="I439" s="271"/>
      <c r="J439" s="267"/>
      <c r="K439" s="267"/>
      <c r="L439" s="272"/>
      <c r="M439" s="273"/>
      <c r="N439" s="274"/>
      <c r="O439" s="274"/>
      <c r="P439" s="274"/>
      <c r="Q439" s="274"/>
      <c r="R439" s="274"/>
      <c r="S439" s="274"/>
      <c r="T439" s="275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76" t="s">
        <v>236</v>
      </c>
      <c r="AU439" s="276" t="s">
        <v>89</v>
      </c>
      <c r="AV439" s="13" t="s">
        <v>87</v>
      </c>
      <c r="AW439" s="13" t="s">
        <v>34</v>
      </c>
      <c r="AX439" s="13" t="s">
        <v>81</v>
      </c>
      <c r="AY439" s="276" t="s">
        <v>211</v>
      </c>
    </row>
    <row r="440" spans="1:51" s="14" customFormat="1" ht="12">
      <c r="A440" s="14"/>
      <c r="B440" s="277"/>
      <c r="C440" s="278"/>
      <c r="D440" s="268" t="s">
        <v>236</v>
      </c>
      <c r="E440" s="279" t="s">
        <v>1</v>
      </c>
      <c r="F440" s="280" t="s">
        <v>87</v>
      </c>
      <c r="G440" s="278"/>
      <c r="H440" s="281">
        <v>1</v>
      </c>
      <c r="I440" s="282"/>
      <c r="J440" s="278"/>
      <c r="K440" s="278"/>
      <c r="L440" s="283"/>
      <c r="M440" s="284"/>
      <c r="N440" s="285"/>
      <c r="O440" s="285"/>
      <c r="P440" s="285"/>
      <c r="Q440" s="285"/>
      <c r="R440" s="285"/>
      <c r="S440" s="285"/>
      <c r="T440" s="286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87" t="s">
        <v>236</v>
      </c>
      <c r="AU440" s="287" t="s">
        <v>89</v>
      </c>
      <c r="AV440" s="14" t="s">
        <v>89</v>
      </c>
      <c r="AW440" s="14" t="s">
        <v>34</v>
      </c>
      <c r="AX440" s="14" t="s">
        <v>87</v>
      </c>
      <c r="AY440" s="287" t="s">
        <v>211</v>
      </c>
    </row>
    <row r="441" spans="1:65" s="2" customFormat="1" ht="24.15" customHeight="1">
      <c r="A441" s="41"/>
      <c r="B441" s="42"/>
      <c r="C441" s="317" t="s">
        <v>859</v>
      </c>
      <c r="D441" s="317" t="s">
        <v>589</v>
      </c>
      <c r="E441" s="318" t="s">
        <v>2299</v>
      </c>
      <c r="F441" s="319" t="s">
        <v>2300</v>
      </c>
      <c r="G441" s="320" t="s">
        <v>702</v>
      </c>
      <c r="H441" s="321">
        <v>1</v>
      </c>
      <c r="I441" s="322"/>
      <c r="J441" s="323">
        <f>ROUND(I441*H441,2)</f>
        <v>0</v>
      </c>
      <c r="K441" s="324"/>
      <c r="L441" s="325"/>
      <c r="M441" s="326" t="s">
        <v>1</v>
      </c>
      <c r="N441" s="327" t="s">
        <v>46</v>
      </c>
      <c r="O441" s="94"/>
      <c r="P441" s="263">
        <f>O441*H441</f>
        <v>0</v>
      </c>
      <c r="Q441" s="263">
        <v>0</v>
      </c>
      <c r="R441" s="263">
        <f>Q441*H441</f>
        <v>0</v>
      </c>
      <c r="S441" s="263">
        <v>0</v>
      </c>
      <c r="T441" s="264">
        <f>S441*H441</f>
        <v>0</v>
      </c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R441" s="265" t="s">
        <v>634</v>
      </c>
      <c r="AT441" s="265" t="s">
        <v>589</v>
      </c>
      <c r="AU441" s="265" t="s">
        <v>89</v>
      </c>
      <c r="AY441" s="18" t="s">
        <v>211</v>
      </c>
      <c r="BE441" s="155">
        <f>IF(N441="základní",J441,0)</f>
        <v>0</v>
      </c>
      <c r="BF441" s="155">
        <f>IF(N441="snížená",J441,0)</f>
        <v>0</v>
      </c>
      <c r="BG441" s="155">
        <f>IF(N441="zákl. přenesená",J441,0)</f>
        <v>0</v>
      </c>
      <c r="BH441" s="155">
        <f>IF(N441="sníž. přenesená",J441,0)</f>
        <v>0</v>
      </c>
      <c r="BI441" s="155">
        <f>IF(N441="nulová",J441,0)</f>
        <v>0</v>
      </c>
      <c r="BJ441" s="18" t="s">
        <v>87</v>
      </c>
      <c r="BK441" s="155">
        <f>ROUND(I441*H441,2)</f>
        <v>0</v>
      </c>
      <c r="BL441" s="18" t="s">
        <v>528</v>
      </c>
      <c r="BM441" s="265" t="s">
        <v>2301</v>
      </c>
    </row>
    <row r="442" spans="1:51" s="13" customFormat="1" ht="12">
      <c r="A442" s="13"/>
      <c r="B442" s="266"/>
      <c r="C442" s="267"/>
      <c r="D442" s="268" t="s">
        <v>236</v>
      </c>
      <c r="E442" s="269" t="s">
        <v>1</v>
      </c>
      <c r="F442" s="270" t="s">
        <v>2302</v>
      </c>
      <c r="G442" s="267"/>
      <c r="H442" s="269" t="s">
        <v>1</v>
      </c>
      <c r="I442" s="271"/>
      <c r="J442" s="267"/>
      <c r="K442" s="267"/>
      <c r="L442" s="272"/>
      <c r="M442" s="273"/>
      <c r="N442" s="274"/>
      <c r="O442" s="274"/>
      <c r="P442" s="274"/>
      <c r="Q442" s="274"/>
      <c r="R442" s="274"/>
      <c r="S442" s="274"/>
      <c r="T442" s="275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76" t="s">
        <v>236</v>
      </c>
      <c r="AU442" s="276" t="s">
        <v>89</v>
      </c>
      <c r="AV442" s="13" t="s">
        <v>87</v>
      </c>
      <c r="AW442" s="13" t="s">
        <v>34</v>
      </c>
      <c r="AX442" s="13" t="s">
        <v>81</v>
      </c>
      <c r="AY442" s="276" t="s">
        <v>211</v>
      </c>
    </row>
    <row r="443" spans="1:51" s="13" customFormat="1" ht="12">
      <c r="A443" s="13"/>
      <c r="B443" s="266"/>
      <c r="C443" s="267"/>
      <c r="D443" s="268" t="s">
        <v>236</v>
      </c>
      <c r="E443" s="269" t="s">
        <v>1</v>
      </c>
      <c r="F443" s="270" t="s">
        <v>2303</v>
      </c>
      <c r="G443" s="267"/>
      <c r="H443" s="269" t="s">
        <v>1</v>
      </c>
      <c r="I443" s="271"/>
      <c r="J443" s="267"/>
      <c r="K443" s="267"/>
      <c r="L443" s="272"/>
      <c r="M443" s="273"/>
      <c r="N443" s="274"/>
      <c r="O443" s="274"/>
      <c r="P443" s="274"/>
      <c r="Q443" s="274"/>
      <c r="R443" s="274"/>
      <c r="S443" s="274"/>
      <c r="T443" s="275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76" t="s">
        <v>236</v>
      </c>
      <c r="AU443" s="276" t="s">
        <v>89</v>
      </c>
      <c r="AV443" s="13" t="s">
        <v>87</v>
      </c>
      <c r="AW443" s="13" t="s">
        <v>34</v>
      </c>
      <c r="AX443" s="13" t="s">
        <v>81</v>
      </c>
      <c r="AY443" s="276" t="s">
        <v>211</v>
      </c>
    </row>
    <row r="444" spans="1:51" s="13" customFormat="1" ht="12">
      <c r="A444" s="13"/>
      <c r="B444" s="266"/>
      <c r="C444" s="267"/>
      <c r="D444" s="268" t="s">
        <v>236</v>
      </c>
      <c r="E444" s="269" t="s">
        <v>1</v>
      </c>
      <c r="F444" s="270" t="s">
        <v>2238</v>
      </c>
      <c r="G444" s="267"/>
      <c r="H444" s="269" t="s">
        <v>1</v>
      </c>
      <c r="I444" s="271"/>
      <c r="J444" s="267"/>
      <c r="K444" s="267"/>
      <c r="L444" s="272"/>
      <c r="M444" s="273"/>
      <c r="N444" s="274"/>
      <c r="O444" s="274"/>
      <c r="P444" s="274"/>
      <c r="Q444" s="274"/>
      <c r="R444" s="274"/>
      <c r="S444" s="274"/>
      <c r="T444" s="275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76" t="s">
        <v>236</v>
      </c>
      <c r="AU444" s="276" t="s">
        <v>89</v>
      </c>
      <c r="AV444" s="13" t="s">
        <v>87</v>
      </c>
      <c r="AW444" s="13" t="s">
        <v>34</v>
      </c>
      <c r="AX444" s="13" t="s">
        <v>81</v>
      </c>
      <c r="AY444" s="276" t="s">
        <v>211</v>
      </c>
    </row>
    <row r="445" spans="1:51" s="14" customFormat="1" ht="12">
      <c r="A445" s="14"/>
      <c r="B445" s="277"/>
      <c r="C445" s="278"/>
      <c r="D445" s="268" t="s">
        <v>236</v>
      </c>
      <c r="E445" s="279" t="s">
        <v>1</v>
      </c>
      <c r="F445" s="280" t="s">
        <v>87</v>
      </c>
      <c r="G445" s="278"/>
      <c r="H445" s="281">
        <v>1</v>
      </c>
      <c r="I445" s="282"/>
      <c r="J445" s="278"/>
      <c r="K445" s="278"/>
      <c r="L445" s="283"/>
      <c r="M445" s="284"/>
      <c r="N445" s="285"/>
      <c r="O445" s="285"/>
      <c r="P445" s="285"/>
      <c r="Q445" s="285"/>
      <c r="R445" s="285"/>
      <c r="S445" s="285"/>
      <c r="T445" s="286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87" t="s">
        <v>236</v>
      </c>
      <c r="AU445" s="287" t="s">
        <v>89</v>
      </c>
      <c r="AV445" s="14" t="s">
        <v>89</v>
      </c>
      <c r="AW445" s="14" t="s">
        <v>34</v>
      </c>
      <c r="AX445" s="14" t="s">
        <v>87</v>
      </c>
      <c r="AY445" s="287" t="s">
        <v>211</v>
      </c>
    </row>
    <row r="446" spans="1:65" s="2" customFormat="1" ht="37.8" customHeight="1">
      <c r="A446" s="41"/>
      <c r="B446" s="42"/>
      <c r="C446" s="317" t="s">
        <v>864</v>
      </c>
      <c r="D446" s="317" t="s">
        <v>589</v>
      </c>
      <c r="E446" s="318" t="s">
        <v>2304</v>
      </c>
      <c r="F446" s="319" t="s">
        <v>2305</v>
      </c>
      <c r="G446" s="320" t="s">
        <v>702</v>
      </c>
      <c r="H446" s="321">
        <v>1</v>
      </c>
      <c r="I446" s="322"/>
      <c r="J446" s="323">
        <f>ROUND(I446*H446,2)</f>
        <v>0</v>
      </c>
      <c r="K446" s="324"/>
      <c r="L446" s="325"/>
      <c r="M446" s="326" t="s">
        <v>1</v>
      </c>
      <c r="N446" s="327" t="s">
        <v>46</v>
      </c>
      <c r="O446" s="94"/>
      <c r="P446" s="263">
        <f>O446*H446</f>
        <v>0</v>
      </c>
      <c r="Q446" s="263">
        <v>0</v>
      </c>
      <c r="R446" s="263">
        <f>Q446*H446</f>
        <v>0</v>
      </c>
      <c r="S446" s="263">
        <v>0</v>
      </c>
      <c r="T446" s="264">
        <f>S446*H446</f>
        <v>0</v>
      </c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R446" s="265" t="s">
        <v>634</v>
      </c>
      <c r="AT446" s="265" t="s">
        <v>589</v>
      </c>
      <c r="AU446" s="265" t="s">
        <v>89</v>
      </c>
      <c r="AY446" s="18" t="s">
        <v>211</v>
      </c>
      <c r="BE446" s="155">
        <f>IF(N446="základní",J446,0)</f>
        <v>0</v>
      </c>
      <c r="BF446" s="155">
        <f>IF(N446="snížená",J446,0)</f>
        <v>0</v>
      </c>
      <c r="BG446" s="155">
        <f>IF(N446="zákl. přenesená",J446,0)</f>
        <v>0</v>
      </c>
      <c r="BH446" s="155">
        <f>IF(N446="sníž. přenesená",J446,0)</f>
        <v>0</v>
      </c>
      <c r="BI446" s="155">
        <f>IF(N446="nulová",J446,0)</f>
        <v>0</v>
      </c>
      <c r="BJ446" s="18" t="s">
        <v>87</v>
      </c>
      <c r="BK446" s="155">
        <f>ROUND(I446*H446,2)</f>
        <v>0</v>
      </c>
      <c r="BL446" s="18" t="s">
        <v>528</v>
      </c>
      <c r="BM446" s="265" t="s">
        <v>2306</v>
      </c>
    </row>
    <row r="447" spans="1:51" s="13" customFormat="1" ht="12">
      <c r="A447" s="13"/>
      <c r="B447" s="266"/>
      <c r="C447" s="267"/>
      <c r="D447" s="268" t="s">
        <v>236</v>
      </c>
      <c r="E447" s="269" t="s">
        <v>1</v>
      </c>
      <c r="F447" s="270" t="s">
        <v>2302</v>
      </c>
      <c r="G447" s="267"/>
      <c r="H447" s="269" t="s">
        <v>1</v>
      </c>
      <c r="I447" s="271"/>
      <c r="J447" s="267"/>
      <c r="K447" s="267"/>
      <c r="L447" s="272"/>
      <c r="M447" s="273"/>
      <c r="N447" s="274"/>
      <c r="O447" s="274"/>
      <c r="P447" s="274"/>
      <c r="Q447" s="274"/>
      <c r="R447" s="274"/>
      <c r="S447" s="274"/>
      <c r="T447" s="275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76" t="s">
        <v>236</v>
      </c>
      <c r="AU447" s="276" t="s">
        <v>89</v>
      </c>
      <c r="AV447" s="13" t="s">
        <v>87</v>
      </c>
      <c r="AW447" s="13" t="s">
        <v>34</v>
      </c>
      <c r="AX447" s="13" t="s">
        <v>81</v>
      </c>
      <c r="AY447" s="276" t="s">
        <v>211</v>
      </c>
    </row>
    <row r="448" spans="1:51" s="13" customFormat="1" ht="12">
      <c r="A448" s="13"/>
      <c r="B448" s="266"/>
      <c r="C448" s="267"/>
      <c r="D448" s="268" t="s">
        <v>236</v>
      </c>
      <c r="E448" s="269" t="s">
        <v>1</v>
      </c>
      <c r="F448" s="270" t="s">
        <v>2303</v>
      </c>
      <c r="G448" s="267"/>
      <c r="H448" s="269" t="s">
        <v>1</v>
      </c>
      <c r="I448" s="271"/>
      <c r="J448" s="267"/>
      <c r="K448" s="267"/>
      <c r="L448" s="272"/>
      <c r="M448" s="273"/>
      <c r="N448" s="274"/>
      <c r="O448" s="274"/>
      <c r="P448" s="274"/>
      <c r="Q448" s="274"/>
      <c r="R448" s="274"/>
      <c r="S448" s="274"/>
      <c r="T448" s="275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76" t="s">
        <v>236</v>
      </c>
      <c r="AU448" s="276" t="s">
        <v>89</v>
      </c>
      <c r="AV448" s="13" t="s">
        <v>87</v>
      </c>
      <c r="AW448" s="13" t="s">
        <v>34</v>
      </c>
      <c r="AX448" s="13" t="s">
        <v>81</v>
      </c>
      <c r="AY448" s="276" t="s">
        <v>211</v>
      </c>
    </row>
    <row r="449" spans="1:51" s="14" customFormat="1" ht="12">
      <c r="A449" s="14"/>
      <c r="B449" s="277"/>
      <c r="C449" s="278"/>
      <c r="D449" s="268" t="s">
        <v>236</v>
      </c>
      <c r="E449" s="279" t="s">
        <v>1</v>
      </c>
      <c r="F449" s="280" t="s">
        <v>87</v>
      </c>
      <c r="G449" s="278"/>
      <c r="H449" s="281">
        <v>1</v>
      </c>
      <c r="I449" s="282"/>
      <c r="J449" s="278"/>
      <c r="K449" s="278"/>
      <c r="L449" s="283"/>
      <c r="M449" s="284"/>
      <c r="N449" s="285"/>
      <c r="O449" s="285"/>
      <c r="P449" s="285"/>
      <c r="Q449" s="285"/>
      <c r="R449" s="285"/>
      <c r="S449" s="285"/>
      <c r="T449" s="286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87" t="s">
        <v>236</v>
      </c>
      <c r="AU449" s="287" t="s">
        <v>89</v>
      </c>
      <c r="AV449" s="14" t="s">
        <v>89</v>
      </c>
      <c r="AW449" s="14" t="s">
        <v>34</v>
      </c>
      <c r="AX449" s="14" t="s">
        <v>87</v>
      </c>
      <c r="AY449" s="287" t="s">
        <v>211</v>
      </c>
    </row>
    <row r="450" spans="1:65" s="2" customFormat="1" ht="24.15" customHeight="1">
      <c r="A450" s="41"/>
      <c r="B450" s="42"/>
      <c r="C450" s="253" t="s">
        <v>869</v>
      </c>
      <c r="D450" s="253" t="s">
        <v>214</v>
      </c>
      <c r="E450" s="254" t="s">
        <v>2307</v>
      </c>
      <c r="F450" s="255" t="s">
        <v>2308</v>
      </c>
      <c r="G450" s="256" t="s">
        <v>702</v>
      </c>
      <c r="H450" s="257">
        <v>11</v>
      </c>
      <c r="I450" s="258"/>
      <c r="J450" s="259">
        <f>ROUND(I450*H450,2)</f>
        <v>0</v>
      </c>
      <c r="K450" s="260"/>
      <c r="L450" s="44"/>
      <c r="M450" s="261" t="s">
        <v>1</v>
      </c>
      <c r="N450" s="262" t="s">
        <v>46</v>
      </c>
      <c r="O450" s="94"/>
      <c r="P450" s="263">
        <f>O450*H450</f>
        <v>0</v>
      </c>
      <c r="Q450" s="263">
        <v>0.00025</v>
      </c>
      <c r="R450" s="263">
        <f>Q450*H450</f>
        <v>0.00275</v>
      </c>
      <c r="S450" s="263">
        <v>0</v>
      </c>
      <c r="T450" s="264">
        <f>S450*H450</f>
        <v>0</v>
      </c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R450" s="265" t="s">
        <v>528</v>
      </c>
      <c r="AT450" s="265" t="s">
        <v>214</v>
      </c>
      <c r="AU450" s="265" t="s">
        <v>89</v>
      </c>
      <c r="AY450" s="18" t="s">
        <v>211</v>
      </c>
      <c r="BE450" s="155">
        <f>IF(N450="základní",J450,0)</f>
        <v>0</v>
      </c>
      <c r="BF450" s="155">
        <f>IF(N450="snížená",J450,0)</f>
        <v>0</v>
      </c>
      <c r="BG450" s="155">
        <f>IF(N450="zákl. přenesená",J450,0)</f>
        <v>0</v>
      </c>
      <c r="BH450" s="155">
        <f>IF(N450="sníž. přenesená",J450,0)</f>
        <v>0</v>
      </c>
      <c r="BI450" s="155">
        <f>IF(N450="nulová",J450,0)</f>
        <v>0</v>
      </c>
      <c r="BJ450" s="18" t="s">
        <v>87</v>
      </c>
      <c r="BK450" s="155">
        <f>ROUND(I450*H450,2)</f>
        <v>0</v>
      </c>
      <c r="BL450" s="18" t="s">
        <v>528</v>
      </c>
      <c r="BM450" s="265" t="s">
        <v>2309</v>
      </c>
    </row>
    <row r="451" spans="1:51" s="13" customFormat="1" ht="12">
      <c r="A451" s="13"/>
      <c r="B451" s="266"/>
      <c r="C451" s="267"/>
      <c r="D451" s="268" t="s">
        <v>236</v>
      </c>
      <c r="E451" s="269" t="s">
        <v>1</v>
      </c>
      <c r="F451" s="270" t="s">
        <v>2310</v>
      </c>
      <c r="G451" s="267"/>
      <c r="H451" s="269" t="s">
        <v>1</v>
      </c>
      <c r="I451" s="271"/>
      <c r="J451" s="267"/>
      <c r="K451" s="267"/>
      <c r="L451" s="272"/>
      <c r="M451" s="273"/>
      <c r="N451" s="274"/>
      <c r="O451" s="274"/>
      <c r="P451" s="274"/>
      <c r="Q451" s="274"/>
      <c r="R451" s="274"/>
      <c r="S451" s="274"/>
      <c r="T451" s="275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76" t="s">
        <v>236</v>
      </c>
      <c r="AU451" s="276" t="s">
        <v>89</v>
      </c>
      <c r="AV451" s="13" t="s">
        <v>87</v>
      </c>
      <c r="AW451" s="13" t="s">
        <v>34</v>
      </c>
      <c r="AX451" s="13" t="s">
        <v>81</v>
      </c>
      <c r="AY451" s="276" t="s">
        <v>211</v>
      </c>
    </row>
    <row r="452" spans="1:51" s="13" customFormat="1" ht="12">
      <c r="A452" s="13"/>
      <c r="B452" s="266"/>
      <c r="C452" s="267"/>
      <c r="D452" s="268" t="s">
        <v>236</v>
      </c>
      <c r="E452" s="269" t="s">
        <v>1</v>
      </c>
      <c r="F452" s="270" t="s">
        <v>2311</v>
      </c>
      <c r="G452" s="267"/>
      <c r="H452" s="269" t="s">
        <v>1</v>
      </c>
      <c r="I452" s="271"/>
      <c r="J452" s="267"/>
      <c r="K452" s="267"/>
      <c r="L452" s="272"/>
      <c r="M452" s="273"/>
      <c r="N452" s="274"/>
      <c r="O452" s="274"/>
      <c r="P452" s="274"/>
      <c r="Q452" s="274"/>
      <c r="R452" s="274"/>
      <c r="S452" s="274"/>
      <c r="T452" s="275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76" t="s">
        <v>236</v>
      </c>
      <c r="AU452" s="276" t="s">
        <v>89</v>
      </c>
      <c r="AV452" s="13" t="s">
        <v>87</v>
      </c>
      <c r="AW452" s="13" t="s">
        <v>34</v>
      </c>
      <c r="AX452" s="13" t="s">
        <v>81</v>
      </c>
      <c r="AY452" s="276" t="s">
        <v>211</v>
      </c>
    </row>
    <row r="453" spans="1:51" s="13" customFormat="1" ht="12">
      <c r="A453" s="13"/>
      <c r="B453" s="266"/>
      <c r="C453" s="267"/>
      <c r="D453" s="268" t="s">
        <v>236</v>
      </c>
      <c r="E453" s="269" t="s">
        <v>1</v>
      </c>
      <c r="F453" s="270" t="s">
        <v>2312</v>
      </c>
      <c r="G453" s="267"/>
      <c r="H453" s="269" t="s">
        <v>1</v>
      </c>
      <c r="I453" s="271"/>
      <c r="J453" s="267"/>
      <c r="K453" s="267"/>
      <c r="L453" s="272"/>
      <c r="M453" s="273"/>
      <c r="N453" s="274"/>
      <c r="O453" s="274"/>
      <c r="P453" s="274"/>
      <c r="Q453" s="274"/>
      <c r="R453" s="274"/>
      <c r="S453" s="274"/>
      <c r="T453" s="275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76" t="s">
        <v>236</v>
      </c>
      <c r="AU453" s="276" t="s">
        <v>89</v>
      </c>
      <c r="AV453" s="13" t="s">
        <v>87</v>
      </c>
      <c r="AW453" s="13" t="s">
        <v>34</v>
      </c>
      <c r="AX453" s="13" t="s">
        <v>81</v>
      </c>
      <c r="AY453" s="276" t="s">
        <v>211</v>
      </c>
    </row>
    <row r="454" spans="1:51" s="13" customFormat="1" ht="12">
      <c r="A454" s="13"/>
      <c r="B454" s="266"/>
      <c r="C454" s="267"/>
      <c r="D454" s="268" t="s">
        <v>236</v>
      </c>
      <c r="E454" s="269" t="s">
        <v>1</v>
      </c>
      <c r="F454" s="270" t="s">
        <v>2313</v>
      </c>
      <c r="G454" s="267"/>
      <c r="H454" s="269" t="s">
        <v>1</v>
      </c>
      <c r="I454" s="271"/>
      <c r="J454" s="267"/>
      <c r="K454" s="267"/>
      <c r="L454" s="272"/>
      <c r="M454" s="273"/>
      <c r="N454" s="274"/>
      <c r="O454" s="274"/>
      <c r="P454" s="274"/>
      <c r="Q454" s="274"/>
      <c r="R454" s="274"/>
      <c r="S454" s="274"/>
      <c r="T454" s="275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76" t="s">
        <v>236</v>
      </c>
      <c r="AU454" s="276" t="s">
        <v>89</v>
      </c>
      <c r="AV454" s="13" t="s">
        <v>87</v>
      </c>
      <c r="AW454" s="13" t="s">
        <v>34</v>
      </c>
      <c r="AX454" s="13" t="s">
        <v>81</v>
      </c>
      <c r="AY454" s="276" t="s">
        <v>211</v>
      </c>
    </row>
    <row r="455" spans="1:51" s="14" customFormat="1" ht="12">
      <c r="A455" s="14"/>
      <c r="B455" s="277"/>
      <c r="C455" s="278"/>
      <c r="D455" s="268" t="s">
        <v>236</v>
      </c>
      <c r="E455" s="279" t="s">
        <v>1</v>
      </c>
      <c r="F455" s="280" t="s">
        <v>2314</v>
      </c>
      <c r="G455" s="278"/>
      <c r="H455" s="281">
        <v>11</v>
      </c>
      <c r="I455" s="282"/>
      <c r="J455" s="278"/>
      <c r="K455" s="278"/>
      <c r="L455" s="283"/>
      <c r="M455" s="284"/>
      <c r="N455" s="285"/>
      <c r="O455" s="285"/>
      <c r="P455" s="285"/>
      <c r="Q455" s="285"/>
      <c r="R455" s="285"/>
      <c r="S455" s="285"/>
      <c r="T455" s="286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87" t="s">
        <v>236</v>
      </c>
      <c r="AU455" s="287" t="s">
        <v>89</v>
      </c>
      <c r="AV455" s="14" t="s">
        <v>89</v>
      </c>
      <c r="AW455" s="14" t="s">
        <v>34</v>
      </c>
      <c r="AX455" s="14" t="s">
        <v>87</v>
      </c>
      <c r="AY455" s="287" t="s">
        <v>211</v>
      </c>
    </row>
    <row r="456" spans="1:65" s="2" customFormat="1" ht="24.15" customHeight="1">
      <c r="A456" s="41"/>
      <c r="B456" s="42"/>
      <c r="C456" s="317" t="s">
        <v>873</v>
      </c>
      <c r="D456" s="317" t="s">
        <v>589</v>
      </c>
      <c r="E456" s="318" t="s">
        <v>2315</v>
      </c>
      <c r="F456" s="319" t="s">
        <v>2316</v>
      </c>
      <c r="G456" s="320" t="s">
        <v>269</v>
      </c>
      <c r="H456" s="321">
        <v>72.225</v>
      </c>
      <c r="I456" s="322"/>
      <c r="J456" s="323">
        <f>ROUND(I456*H456,2)</f>
        <v>0</v>
      </c>
      <c r="K456" s="324"/>
      <c r="L456" s="325"/>
      <c r="M456" s="326" t="s">
        <v>1</v>
      </c>
      <c r="N456" s="327" t="s">
        <v>46</v>
      </c>
      <c r="O456" s="94"/>
      <c r="P456" s="263">
        <f>O456*H456</f>
        <v>0</v>
      </c>
      <c r="Q456" s="263">
        <v>0.02</v>
      </c>
      <c r="R456" s="263">
        <f>Q456*H456</f>
        <v>1.4445</v>
      </c>
      <c r="S456" s="263">
        <v>0</v>
      </c>
      <c r="T456" s="264">
        <f>S456*H456</f>
        <v>0</v>
      </c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R456" s="265" t="s">
        <v>634</v>
      </c>
      <c r="AT456" s="265" t="s">
        <v>589</v>
      </c>
      <c r="AU456" s="265" t="s">
        <v>89</v>
      </c>
      <c r="AY456" s="18" t="s">
        <v>211</v>
      </c>
      <c r="BE456" s="155">
        <f>IF(N456="základní",J456,0)</f>
        <v>0</v>
      </c>
      <c r="BF456" s="155">
        <f>IF(N456="snížená",J456,0)</f>
        <v>0</v>
      </c>
      <c r="BG456" s="155">
        <f>IF(N456="zákl. přenesená",J456,0)</f>
        <v>0</v>
      </c>
      <c r="BH456" s="155">
        <f>IF(N456="sníž. přenesená",J456,0)</f>
        <v>0</v>
      </c>
      <c r="BI456" s="155">
        <f>IF(N456="nulová",J456,0)</f>
        <v>0</v>
      </c>
      <c r="BJ456" s="18" t="s">
        <v>87</v>
      </c>
      <c r="BK456" s="155">
        <f>ROUND(I456*H456,2)</f>
        <v>0</v>
      </c>
      <c r="BL456" s="18" t="s">
        <v>528</v>
      </c>
      <c r="BM456" s="265" t="s">
        <v>2317</v>
      </c>
    </row>
    <row r="457" spans="1:51" s="13" customFormat="1" ht="12">
      <c r="A457" s="13"/>
      <c r="B457" s="266"/>
      <c r="C457" s="267"/>
      <c r="D457" s="268" t="s">
        <v>236</v>
      </c>
      <c r="E457" s="269" t="s">
        <v>1</v>
      </c>
      <c r="F457" s="270" t="s">
        <v>2318</v>
      </c>
      <c r="G457" s="267"/>
      <c r="H457" s="269" t="s">
        <v>1</v>
      </c>
      <c r="I457" s="271"/>
      <c r="J457" s="267"/>
      <c r="K457" s="267"/>
      <c r="L457" s="272"/>
      <c r="M457" s="273"/>
      <c r="N457" s="274"/>
      <c r="O457" s="274"/>
      <c r="P457" s="274"/>
      <c r="Q457" s="274"/>
      <c r="R457" s="274"/>
      <c r="S457" s="274"/>
      <c r="T457" s="275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76" t="s">
        <v>236</v>
      </c>
      <c r="AU457" s="276" t="s">
        <v>89</v>
      </c>
      <c r="AV457" s="13" t="s">
        <v>87</v>
      </c>
      <c r="AW457" s="13" t="s">
        <v>34</v>
      </c>
      <c r="AX457" s="13" t="s">
        <v>81</v>
      </c>
      <c r="AY457" s="276" t="s">
        <v>211</v>
      </c>
    </row>
    <row r="458" spans="1:51" s="13" customFormat="1" ht="12">
      <c r="A458" s="13"/>
      <c r="B458" s="266"/>
      <c r="C458" s="267"/>
      <c r="D458" s="268" t="s">
        <v>236</v>
      </c>
      <c r="E458" s="269" t="s">
        <v>1</v>
      </c>
      <c r="F458" s="270" t="s">
        <v>2319</v>
      </c>
      <c r="G458" s="267"/>
      <c r="H458" s="269" t="s">
        <v>1</v>
      </c>
      <c r="I458" s="271"/>
      <c r="J458" s="267"/>
      <c r="K458" s="267"/>
      <c r="L458" s="272"/>
      <c r="M458" s="273"/>
      <c r="N458" s="274"/>
      <c r="O458" s="274"/>
      <c r="P458" s="274"/>
      <c r="Q458" s="274"/>
      <c r="R458" s="274"/>
      <c r="S458" s="274"/>
      <c r="T458" s="275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76" t="s">
        <v>236</v>
      </c>
      <c r="AU458" s="276" t="s">
        <v>89</v>
      </c>
      <c r="AV458" s="13" t="s">
        <v>87</v>
      </c>
      <c r="AW458" s="13" t="s">
        <v>34</v>
      </c>
      <c r="AX458" s="13" t="s">
        <v>81</v>
      </c>
      <c r="AY458" s="276" t="s">
        <v>211</v>
      </c>
    </row>
    <row r="459" spans="1:51" s="13" customFormat="1" ht="12">
      <c r="A459" s="13"/>
      <c r="B459" s="266"/>
      <c r="C459" s="267"/>
      <c r="D459" s="268" t="s">
        <v>236</v>
      </c>
      <c r="E459" s="269" t="s">
        <v>1</v>
      </c>
      <c r="F459" s="270" t="s">
        <v>2320</v>
      </c>
      <c r="G459" s="267"/>
      <c r="H459" s="269" t="s">
        <v>1</v>
      </c>
      <c r="I459" s="271"/>
      <c r="J459" s="267"/>
      <c r="K459" s="267"/>
      <c r="L459" s="272"/>
      <c r="M459" s="273"/>
      <c r="N459" s="274"/>
      <c r="O459" s="274"/>
      <c r="P459" s="274"/>
      <c r="Q459" s="274"/>
      <c r="R459" s="274"/>
      <c r="S459" s="274"/>
      <c r="T459" s="275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76" t="s">
        <v>236</v>
      </c>
      <c r="AU459" s="276" t="s">
        <v>89</v>
      </c>
      <c r="AV459" s="13" t="s">
        <v>87</v>
      </c>
      <c r="AW459" s="13" t="s">
        <v>34</v>
      </c>
      <c r="AX459" s="13" t="s">
        <v>81</v>
      </c>
      <c r="AY459" s="276" t="s">
        <v>211</v>
      </c>
    </row>
    <row r="460" spans="1:51" s="13" customFormat="1" ht="12">
      <c r="A460" s="13"/>
      <c r="B460" s="266"/>
      <c r="C460" s="267"/>
      <c r="D460" s="268" t="s">
        <v>236</v>
      </c>
      <c r="E460" s="269" t="s">
        <v>1</v>
      </c>
      <c r="F460" s="270" t="s">
        <v>2070</v>
      </c>
      <c r="G460" s="267"/>
      <c r="H460" s="269" t="s">
        <v>1</v>
      </c>
      <c r="I460" s="271"/>
      <c r="J460" s="267"/>
      <c r="K460" s="267"/>
      <c r="L460" s="272"/>
      <c r="M460" s="273"/>
      <c r="N460" s="274"/>
      <c r="O460" s="274"/>
      <c r="P460" s="274"/>
      <c r="Q460" s="274"/>
      <c r="R460" s="274"/>
      <c r="S460" s="274"/>
      <c r="T460" s="275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76" t="s">
        <v>236</v>
      </c>
      <c r="AU460" s="276" t="s">
        <v>89</v>
      </c>
      <c r="AV460" s="13" t="s">
        <v>87</v>
      </c>
      <c r="AW460" s="13" t="s">
        <v>34</v>
      </c>
      <c r="AX460" s="13" t="s">
        <v>81</v>
      </c>
      <c r="AY460" s="276" t="s">
        <v>211</v>
      </c>
    </row>
    <row r="461" spans="1:51" s="13" customFormat="1" ht="12">
      <c r="A461" s="13"/>
      <c r="B461" s="266"/>
      <c r="C461" s="267"/>
      <c r="D461" s="268" t="s">
        <v>236</v>
      </c>
      <c r="E461" s="269" t="s">
        <v>1</v>
      </c>
      <c r="F461" s="270" t="s">
        <v>2321</v>
      </c>
      <c r="G461" s="267"/>
      <c r="H461" s="269" t="s">
        <v>1</v>
      </c>
      <c r="I461" s="271"/>
      <c r="J461" s="267"/>
      <c r="K461" s="267"/>
      <c r="L461" s="272"/>
      <c r="M461" s="273"/>
      <c r="N461" s="274"/>
      <c r="O461" s="274"/>
      <c r="P461" s="274"/>
      <c r="Q461" s="274"/>
      <c r="R461" s="274"/>
      <c r="S461" s="274"/>
      <c r="T461" s="275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76" t="s">
        <v>236</v>
      </c>
      <c r="AU461" s="276" t="s">
        <v>89</v>
      </c>
      <c r="AV461" s="13" t="s">
        <v>87</v>
      </c>
      <c r="AW461" s="13" t="s">
        <v>34</v>
      </c>
      <c r="AX461" s="13" t="s">
        <v>81</v>
      </c>
      <c r="AY461" s="276" t="s">
        <v>211</v>
      </c>
    </row>
    <row r="462" spans="1:51" s="13" customFormat="1" ht="12">
      <c r="A462" s="13"/>
      <c r="B462" s="266"/>
      <c r="C462" s="267"/>
      <c r="D462" s="268" t="s">
        <v>236</v>
      </c>
      <c r="E462" s="269" t="s">
        <v>1</v>
      </c>
      <c r="F462" s="270" t="s">
        <v>2070</v>
      </c>
      <c r="G462" s="267"/>
      <c r="H462" s="269" t="s">
        <v>1</v>
      </c>
      <c r="I462" s="271"/>
      <c r="J462" s="267"/>
      <c r="K462" s="267"/>
      <c r="L462" s="272"/>
      <c r="M462" s="273"/>
      <c r="N462" s="274"/>
      <c r="O462" s="274"/>
      <c r="P462" s="274"/>
      <c r="Q462" s="274"/>
      <c r="R462" s="274"/>
      <c r="S462" s="274"/>
      <c r="T462" s="275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76" t="s">
        <v>236</v>
      </c>
      <c r="AU462" s="276" t="s">
        <v>89</v>
      </c>
      <c r="AV462" s="13" t="s">
        <v>87</v>
      </c>
      <c r="AW462" s="13" t="s">
        <v>34</v>
      </c>
      <c r="AX462" s="13" t="s">
        <v>81</v>
      </c>
      <c r="AY462" s="276" t="s">
        <v>211</v>
      </c>
    </row>
    <row r="463" spans="1:51" s="13" customFormat="1" ht="12">
      <c r="A463" s="13"/>
      <c r="B463" s="266"/>
      <c r="C463" s="267"/>
      <c r="D463" s="268" t="s">
        <v>236</v>
      </c>
      <c r="E463" s="269" t="s">
        <v>1</v>
      </c>
      <c r="F463" s="270" t="s">
        <v>2322</v>
      </c>
      <c r="G463" s="267"/>
      <c r="H463" s="269" t="s">
        <v>1</v>
      </c>
      <c r="I463" s="271"/>
      <c r="J463" s="267"/>
      <c r="K463" s="267"/>
      <c r="L463" s="272"/>
      <c r="M463" s="273"/>
      <c r="N463" s="274"/>
      <c r="O463" s="274"/>
      <c r="P463" s="274"/>
      <c r="Q463" s="274"/>
      <c r="R463" s="274"/>
      <c r="S463" s="274"/>
      <c r="T463" s="275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76" t="s">
        <v>236</v>
      </c>
      <c r="AU463" s="276" t="s">
        <v>89</v>
      </c>
      <c r="AV463" s="13" t="s">
        <v>87</v>
      </c>
      <c r="AW463" s="13" t="s">
        <v>34</v>
      </c>
      <c r="AX463" s="13" t="s">
        <v>81</v>
      </c>
      <c r="AY463" s="276" t="s">
        <v>211</v>
      </c>
    </row>
    <row r="464" spans="1:51" s="13" customFormat="1" ht="12">
      <c r="A464" s="13"/>
      <c r="B464" s="266"/>
      <c r="C464" s="267"/>
      <c r="D464" s="268" t="s">
        <v>236</v>
      </c>
      <c r="E464" s="269" t="s">
        <v>1</v>
      </c>
      <c r="F464" s="270" t="s">
        <v>2323</v>
      </c>
      <c r="G464" s="267"/>
      <c r="H464" s="269" t="s">
        <v>1</v>
      </c>
      <c r="I464" s="271"/>
      <c r="J464" s="267"/>
      <c r="K464" s="267"/>
      <c r="L464" s="272"/>
      <c r="M464" s="273"/>
      <c r="N464" s="274"/>
      <c r="O464" s="274"/>
      <c r="P464" s="274"/>
      <c r="Q464" s="274"/>
      <c r="R464" s="274"/>
      <c r="S464" s="274"/>
      <c r="T464" s="275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76" t="s">
        <v>236</v>
      </c>
      <c r="AU464" s="276" t="s">
        <v>89</v>
      </c>
      <c r="AV464" s="13" t="s">
        <v>87</v>
      </c>
      <c r="AW464" s="13" t="s">
        <v>34</v>
      </c>
      <c r="AX464" s="13" t="s">
        <v>81</v>
      </c>
      <c r="AY464" s="276" t="s">
        <v>211</v>
      </c>
    </row>
    <row r="465" spans="1:51" s="13" customFormat="1" ht="12">
      <c r="A465" s="13"/>
      <c r="B465" s="266"/>
      <c r="C465" s="267"/>
      <c r="D465" s="268" t="s">
        <v>236</v>
      </c>
      <c r="E465" s="269" t="s">
        <v>1</v>
      </c>
      <c r="F465" s="270" t="s">
        <v>2324</v>
      </c>
      <c r="G465" s="267"/>
      <c r="H465" s="269" t="s">
        <v>1</v>
      </c>
      <c r="I465" s="271"/>
      <c r="J465" s="267"/>
      <c r="K465" s="267"/>
      <c r="L465" s="272"/>
      <c r="M465" s="273"/>
      <c r="N465" s="274"/>
      <c r="O465" s="274"/>
      <c r="P465" s="274"/>
      <c r="Q465" s="274"/>
      <c r="R465" s="274"/>
      <c r="S465" s="274"/>
      <c r="T465" s="275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76" t="s">
        <v>236</v>
      </c>
      <c r="AU465" s="276" t="s">
        <v>89</v>
      </c>
      <c r="AV465" s="13" t="s">
        <v>87</v>
      </c>
      <c r="AW465" s="13" t="s">
        <v>34</v>
      </c>
      <c r="AX465" s="13" t="s">
        <v>81</v>
      </c>
      <c r="AY465" s="276" t="s">
        <v>211</v>
      </c>
    </row>
    <row r="466" spans="1:51" s="14" customFormat="1" ht="12">
      <c r="A466" s="14"/>
      <c r="B466" s="277"/>
      <c r="C466" s="278"/>
      <c r="D466" s="268" t="s">
        <v>236</v>
      </c>
      <c r="E466" s="279" t="s">
        <v>1</v>
      </c>
      <c r="F466" s="280" t="s">
        <v>2325</v>
      </c>
      <c r="G466" s="278"/>
      <c r="H466" s="281">
        <v>72.225</v>
      </c>
      <c r="I466" s="282"/>
      <c r="J466" s="278"/>
      <c r="K466" s="278"/>
      <c r="L466" s="283"/>
      <c r="M466" s="284"/>
      <c r="N466" s="285"/>
      <c r="O466" s="285"/>
      <c r="P466" s="285"/>
      <c r="Q466" s="285"/>
      <c r="R466" s="285"/>
      <c r="S466" s="285"/>
      <c r="T466" s="286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87" t="s">
        <v>236</v>
      </c>
      <c r="AU466" s="287" t="s">
        <v>89</v>
      </c>
      <c r="AV466" s="14" t="s">
        <v>89</v>
      </c>
      <c r="AW466" s="14" t="s">
        <v>34</v>
      </c>
      <c r="AX466" s="14" t="s">
        <v>87</v>
      </c>
      <c r="AY466" s="287" t="s">
        <v>211</v>
      </c>
    </row>
    <row r="467" spans="1:65" s="2" customFormat="1" ht="24.15" customHeight="1">
      <c r="A467" s="41"/>
      <c r="B467" s="42"/>
      <c r="C467" s="317" t="s">
        <v>877</v>
      </c>
      <c r="D467" s="317" t="s">
        <v>589</v>
      </c>
      <c r="E467" s="318" t="s">
        <v>2326</v>
      </c>
      <c r="F467" s="319" t="s">
        <v>2327</v>
      </c>
      <c r="G467" s="320" t="s">
        <v>269</v>
      </c>
      <c r="H467" s="321">
        <v>12.9</v>
      </c>
      <c r="I467" s="322"/>
      <c r="J467" s="323">
        <f>ROUND(I467*H467,2)</f>
        <v>0</v>
      </c>
      <c r="K467" s="324"/>
      <c r="L467" s="325"/>
      <c r="M467" s="326" t="s">
        <v>1</v>
      </c>
      <c r="N467" s="327" t="s">
        <v>46</v>
      </c>
      <c r="O467" s="94"/>
      <c r="P467" s="263">
        <f>O467*H467</f>
        <v>0</v>
      </c>
      <c r="Q467" s="263">
        <v>0.02</v>
      </c>
      <c r="R467" s="263">
        <f>Q467*H467</f>
        <v>0.258</v>
      </c>
      <c r="S467" s="263">
        <v>0</v>
      </c>
      <c r="T467" s="264">
        <f>S467*H467</f>
        <v>0</v>
      </c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R467" s="265" t="s">
        <v>634</v>
      </c>
      <c r="AT467" s="265" t="s">
        <v>589</v>
      </c>
      <c r="AU467" s="265" t="s">
        <v>89</v>
      </c>
      <c r="AY467" s="18" t="s">
        <v>211</v>
      </c>
      <c r="BE467" s="155">
        <f>IF(N467="základní",J467,0)</f>
        <v>0</v>
      </c>
      <c r="BF467" s="155">
        <f>IF(N467="snížená",J467,0)</f>
        <v>0</v>
      </c>
      <c r="BG467" s="155">
        <f>IF(N467="zákl. přenesená",J467,0)</f>
        <v>0</v>
      </c>
      <c r="BH467" s="155">
        <f>IF(N467="sníž. přenesená",J467,0)</f>
        <v>0</v>
      </c>
      <c r="BI467" s="155">
        <f>IF(N467="nulová",J467,0)</f>
        <v>0</v>
      </c>
      <c r="BJ467" s="18" t="s">
        <v>87</v>
      </c>
      <c r="BK467" s="155">
        <f>ROUND(I467*H467,2)</f>
        <v>0</v>
      </c>
      <c r="BL467" s="18" t="s">
        <v>528</v>
      </c>
      <c r="BM467" s="265" t="s">
        <v>2328</v>
      </c>
    </row>
    <row r="468" spans="1:51" s="13" customFormat="1" ht="12">
      <c r="A468" s="13"/>
      <c r="B468" s="266"/>
      <c r="C468" s="267"/>
      <c r="D468" s="268" t="s">
        <v>236</v>
      </c>
      <c r="E468" s="269" t="s">
        <v>1</v>
      </c>
      <c r="F468" s="270" t="s">
        <v>2318</v>
      </c>
      <c r="G468" s="267"/>
      <c r="H468" s="269" t="s">
        <v>1</v>
      </c>
      <c r="I468" s="271"/>
      <c r="J468" s="267"/>
      <c r="K468" s="267"/>
      <c r="L468" s="272"/>
      <c r="M468" s="273"/>
      <c r="N468" s="274"/>
      <c r="O468" s="274"/>
      <c r="P468" s="274"/>
      <c r="Q468" s="274"/>
      <c r="R468" s="274"/>
      <c r="S468" s="274"/>
      <c r="T468" s="275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76" t="s">
        <v>236</v>
      </c>
      <c r="AU468" s="276" t="s">
        <v>89</v>
      </c>
      <c r="AV468" s="13" t="s">
        <v>87</v>
      </c>
      <c r="AW468" s="13" t="s">
        <v>34</v>
      </c>
      <c r="AX468" s="13" t="s">
        <v>81</v>
      </c>
      <c r="AY468" s="276" t="s">
        <v>211</v>
      </c>
    </row>
    <row r="469" spans="1:51" s="13" customFormat="1" ht="12">
      <c r="A469" s="13"/>
      <c r="B469" s="266"/>
      <c r="C469" s="267"/>
      <c r="D469" s="268" t="s">
        <v>236</v>
      </c>
      <c r="E469" s="269" t="s">
        <v>1</v>
      </c>
      <c r="F469" s="270" t="s">
        <v>2319</v>
      </c>
      <c r="G469" s="267"/>
      <c r="H469" s="269" t="s">
        <v>1</v>
      </c>
      <c r="I469" s="271"/>
      <c r="J469" s="267"/>
      <c r="K469" s="267"/>
      <c r="L469" s="272"/>
      <c r="M469" s="273"/>
      <c r="N469" s="274"/>
      <c r="O469" s="274"/>
      <c r="P469" s="274"/>
      <c r="Q469" s="274"/>
      <c r="R469" s="274"/>
      <c r="S469" s="274"/>
      <c r="T469" s="275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76" t="s">
        <v>236</v>
      </c>
      <c r="AU469" s="276" t="s">
        <v>89</v>
      </c>
      <c r="AV469" s="13" t="s">
        <v>87</v>
      </c>
      <c r="AW469" s="13" t="s">
        <v>34</v>
      </c>
      <c r="AX469" s="13" t="s">
        <v>81</v>
      </c>
      <c r="AY469" s="276" t="s">
        <v>211</v>
      </c>
    </row>
    <row r="470" spans="1:51" s="13" customFormat="1" ht="12">
      <c r="A470" s="13"/>
      <c r="B470" s="266"/>
      <c r="C470" s="267"/>
      <c r="D470" s="268" t="s">
        <v>236</v>
      </c>
      <c r="E470" s="269" t="s">
        <v>1</v>
      </c>
      <c r="F470" s="270" t="s">
        <v>2320</v>
      </c>
      <c r="G470" s="267"/>
      <c r="H470" s="269" t="s">
        <v>1</v>
      </c>
      <c r="I470" s="271"/>
      <c r="J470" s="267"/>
      <c r="K470" s="267"/>
      <c r="L470" s="272"/>
      <c r="M470" s="273"/>
      <c r="N470" s="274"/>
      <c r="O470" s="274"/>
      <c r="P470" s="274"/>
      <c r="Q470" s="274"/>
      <c r="R470" s="274"/>
      <c r="S470" s="274"/>
      <c r="T470" s="275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76" t="s">
        <v>236</v>
      </c>
      <c r="AU470" s="276" t="s">
        <v>89</v>
      </c>
      <c r="AV470" s="13" t="s">
        <v>87</v>
      </c>
      <c r="AW470" s="13" t="s">
        <v>34</v>
      </c>
      <c r="AX470" s="13" t="s">
        <v>81</v>
      </c>
      <c r="AY470" s="276" t="s">
        <v>211</v>
      </c>
    </row>
    <row r="471" spans="1:51" s="13" customFormat="1" ht="12">
      <c r="A471" s="13"/>
      <c r="B471" s="266"/>
      <c r="C471" s="267"/>
      <c r="D471" s="268" t="s">
        <v>236</v>
      </c>
      <c r="E471" s="269" t="s">
        <v>1</v>
      </c>
      <c r="F471" s="270" t="s">
        <v>2070</v>
      </c>
      <c r="G471" s="267"/>
      <c r="H471" s="269" t="s">
        <v>1</v>
      </c>
      <c r="I471" s="271"/>
      <c r="J471" s="267"/>
      <c r="K471" s="267"/>
      <c r="L471" s="272"/>
      <c r="M471" s="273"/>
      <c r="N471" s="274"/>
      <c r="O471" s="274"/>
      <c r="P471" s="274"/>
      <c r="Q471" s="274"/>
      <c r="R471" s="274"/>
      <c r="S471" s="274"/>
      <c r="T471" s="275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76" t="s">
        <v>236</v>
      </c>
      <c r="AU471" s="276" t="s">
        <v>89</v>
      </c>
      <c r="AV471" s="13" t="s">
        <v>87</v>
      </c>
      <c r="AW471" s="13" t="s">
        <v>34</v>
      </c>
      <c r="AX471" s="13" t="s">
        <v>81</v>
      </c>
      <c r="AY471" s="276" t="s">
        <v>211</v>
      </c>
    </row>
    <row r="472" spans="1:51" s="13" customFormat="1" ht="12">
      <c r="A472" s="13"/>
      <c r="B472" s="266"/>
      <c r="C472" s="267"/>
      <c r="D472" s="268" t="s">
        <v>236</v>
      </c>
      <c r="E472" s="269" t="s">
        <v>1</v>
      </c>
      <c r="F472" s="270" t="s">
        <v>2321</v>
      </c>
      <c r="G472" s="267"/>
      <c r="H472" s="269" t="s">
        <v>1</v>
      </c>
      <c r="I472" s="271"/>
      <c r="J472" s="267"/>
      <c r="K472" s="267"/>
      <c r="L472" s="272"/>
      <c r="M472" s="273"/>
      <c r="N472" s="274"/>
      <c r="O472" s="274"/>
      <c r="P472" s="274"/>
      <c r="Q472" s="274"/>
      <c r="R472" s="274"/>
      <c r="S472" s="274"/>
      <c r="T472" s="275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76" t="s">
        <v>236</v>
      </c>
      <c r="AU472" s="276" t="s">
        <v>89</v>
      </c>
      <c r="AV472" s="13" t="s">
        <v>87</v>
      </c>
      <c r="AW472" s="13" t="s">
        <v>34</v>
      </c>
      <c r="AX472" s="13" t="s">
        <v>81</v>
      </c>
      <c r="AY472" s="276" t="s">
        <v>211</v>
      </c>
    </row>
    <row r="473" spans="1:51" s="13" customFormat="1" ht="12">
      <c r="A473" s="13"/>
      <c r="B473" s="266"/>
      <c r="C473" s="267"/>
      <c r="D473" s="268" t="s">
        <v>236</v>
      </c>
      <c r="E473" s="269" t="s">
        <v>1</v>
      </c>
      <c r="F473" s="270" t="s">
        <v>2070</v>
      </c>
      <c r="G473" s="267"/>
      <c r="H473" s="269" t="s">
        <v>1</v>
      </c>
      <c r="I473" s="271"/>
      <c r="J473" s="267"/>
      <c r="K473" s="267"/>
      <c r="L473" s="272"/>
      <c r="M473" s="273"/>
      <c r="N473" s="274"/>
      <c r="O473" s="274"/>
      <c r="P473" s="274"/>
      <c r="Q473" s="274"/>
      <c r="R473" s="274"/>
      <c r="S473" s="274"/>
      <c r="T473" s="275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76" t="s">
        <v>236</v>
      </c>
      <c r="AU473" s="276" t="s">
        <v>89</v>
      </c>
      <c r="AV473" s="13" t="s">
        <v>87</v>
      </c>
      <c r="AW473" s="13" t="s">
        <v>34</v>
      </c>
      <c r="AX473" s="13" t="s">
        <v>81</v>
      </c>
      <c r="AY473" s="276" t="s">
        <v>211</v>
      </c>
    </row>
    <row r="474" spans="1:51" s="13" customFormat="1" ht="12">
      <c r="A474" s="13"/>
      <c r="B474" s="266"/>
      <c r="C474" s="267"/>
      <c r="D474" s="268" t="s">
        <v>236</v>
      </c>
      <c r="E474" s="269" t="s">
        <v>1</v>
      </c>
      <c r="F474" s="270" t="s">
        <v>2322</v>
      </c>
      <c r="G474" s="267"/>
      <c r="H474" s="269" t="s">
        <v>1</v>
      </c>
      <c r="I474" s="271"/>
      <c r="J474" s="267"/>
      <c r="K474" s="267"/>
      <c r="L474" s="272"/>
      <c r="M474" s="273"/>
      <c r="N474" s="274"/>
      <c r="O474" s="274"/>
      <c r="P474" s="274"/>
      <c r="Q474" s="274"/>
      <c r="R474" s="274"/>
      <c r="S474" s="274"/>
      <c r="T474" s="275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76" t="s">
        <v>236</v>
      </c>
      <c r="AU474" s="276" t="s">
        <v>89</v>
      </c>
      <c r="AV474" s="13" t="s">
        <v>87</v>
      </c>
      <c r="AW474" s="13" t="s">
        <v>34</v>
      </c>
      <c r="AX474" s="13" t="s">
        <v>81</v>
      </c>
      <c r="AY474" s="276" t="s">
        <v>211</v>
      </c>
    </row>
    <row r="475" spans="1:51" s="13" customFormat="1" ht="12">
      <c r="A475" s="13"/>
      <c r="B475" s="266"/>
      <c r="C475" s="267"/>
      <c r="D475" s="268" t="s">
        <v>236</v>
      </c>
      <c r="E475" s="269" t="s">
        <v>1</v>
      </c>
      <c r="F475" s="270" t="s">
        <v>2323</v>
      </c>
      <c r="G475" s="267"/>
      <c r="H475" s="269" t="s">
        <v>1</v>
      </c>
      <c r="I475" s="271"/>
      <c r="J475" s="267"/>
      <c r="K475" s="267"/>
      <c r="L475" s="272"/>
      <c r="M475" s="273"/>
      <c r="N475" s="274"/>
      <c r="O475" s="274"/>
      <c r="P475" s="274"/>
      <c r="Q475" s="274"/>
      <c r="R475" s="274"/>
      <c r="S475" s="274"/>
      <c r="T475" s="275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76" t="s">
        <v>236</v>
      </c>
      <c r="AU475" s="276" t="s">
        <v>89</v>
      </c>
      <c r="AV475" s="13" t="s">
        <v>87</v>
      </c>
      <c r="AW475" s="13" t="s">
        <v>34</v>
      </c>
      <c r="AX475" s="13" t="s">
        <v>81</v>
      </c>
      <c r="AY475" s="276" t="s">
        <v>211</v>
      </c>
    </row>
    <row r="476" spans="1:51" s="13" customFormat="1" ht="12">
      <c r="A476" s="13"/>
      <c r="B476" s="266"/>
      <c r="C476" s="267"/>
      <c r="D476" s="268" t="s">
        <v>236</v>
      </c>
      <c r="E476" s="269" t="s">
        <v>1</v>
      </c>
      <c r="F476" s="270" t="s">
        <v>2324</v>
      </c>
      <c r="G476" s="267"/>
      <c r="H476" s="269" t="s">
        <v>1</v>
      </c>
      <c r="I476" s="271"/>
      <c r="J476" s="267"/>
      <c r="K476" s="267"/>
      <c r="L476" s="272"/>
      <c r="M476" s="273"/>
      <c r="N476" s="274"/>
      <c r="O476" s="274"/>
      <c r="P476" s="274"/>
      <c r="Q476" s="274"/>
      <c r="R476" s="274"/>
      <c r="S476" s="274"/>
      <c r="T476" s="275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76" t="s">
        <v>236</v>
      </c>
      <c r="AU476" s="276" t="s">
        <v>89</v>
      </c>
      <c r="AV476" s="13" t="s">
        <v>87</v>
      </c>
      <c r="AW476" s="13" t="s">
        <v>34</v>
      </c>
      <c r="AX476" s="13" t="s">
        <v>81</v>
      </c>
      <c r="AY476" s="276" t="s">
        <v>211</v>
      </c>
    </row>
    <row r="477" spans="1:51" s="14" customFormat="1" ht="12">
      <c r="A477" s="14"/>
      <c r="B477" s="277"/>
      <c r="C477" s="278"/>
      <c r="D477" s="268" t="s">
        <v>236</v>
      </c>
      <c r="E477" s="279" t="s">
        <v>1</v>
      </c>
      <c r="F477" s="280" t="s">
        <v>2329</v>
      </c>
      <c r="G477" s="278"/>
      <c r="H477" s="281">
        <v>12.9</v>
      </c>
      <c r="I477" s="282"/>
      <c r="J477" s="278"/>
      <c r="K477" s="278"/>
      <c r="L477" s="283"/>
      <c r="M477" s="284"/>
      <c r="N477" s="285"/>
      <c r="O477" s="285"/>
      <c r="P477" s="285"/>
      <c r="Q477" s="285"/>
      <c r="R477" s="285"/>
      <c r="S477" s="285"/>
      <c r="T477" s="286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87" t="s">
        <v>236</v>
      </c>
      <c r="AU477" s="287" t="s">
        <v>89</v>
      </c>
      <c r="AV477" s="14" t="s">
        <v>89</v>
      </c>
      <c r="AW477" s="14" t="s">
        <v>34</v>
      </c>
      <c r="AX477" s="14" t="s">
        <v>87</v>
      </c>
      <c r="AY477" s="287" t="s">
        <v>211</v>
      </c>
    </row>
    <row r="478" spans="1:65" s="2" customFormat="1" ht="16.5" customHeight="1">
      <c r="A478" s="41"/>
      <c r="B478" s="42"/>
      <c r="C478" s="253" t="s">
        <v>881</v>
      </c>
      <c r="D478" s="253" t="s">
        <v>214</v>
      </c>
      <c r="E478" s="254" t="s">
        <v>2330</v>
      </c>
      <c r="F478" s="255" t="s">
        <v>2331</v>
      </c>
      <c r="G478" s="256" t="s">
        <v>2332</v>
      </c>
      <c r="H478" s="257">
        <v>2</v>
      </c>
      <c r="I478" s="258"/>
      <c r="J478" s="259">
        <f>ROUND(I478*H478,2)</f>
        <v>0</v>
      </c>
      <c r="K478" s="260"/>
      <c r="L478" s="44"/>
      <c r="M478" s="261" t="s">
        <v>1</v>
      </c>
      <c r="N478" s="262" t="s">
        <v>46</v>
      </c>
      <c r="O478" s="94"/>
      <c r="P478" s="263">
        <f>O478*H478</f>
        <v>0</v>
      </c>
      <c r="Q478" s="263">
        <v>0.00025</v>
      </c>
      <c r="R478" s="263">
        <f>Q478*H478</f>
        <v>0.0005</v>
      </c>
      <c r="S478" s="263">
        <v>0</v>
      </c>
      <c r="T478" s="264">
        <f>S478*H478</f>
        <v>0</v>
      </c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R478" s="265" t="s">
        <v>528</v>
      </c>
      <c r="AT478" s="265" t="s">
        <v>214</v>
      </c>
      <c r="AU478" s="265" t="s">
        <v>89</v>
      </c>
      <c r="AY478" s="18" t="s">
        <v>211</v>
      </c>
      <c r="BE478" s="155">
        <f>IF(N478="základní",J478,0)</f>
        <v>0</v>
      </c>
      <c r="BF478" s="155">
        <f>IF(N478="snížená",J478,0)</f>
        <v>0</v>
      </c>
      <c r="BG478" s="155">
        <f>IF(N478="zákl. přenesená",J478,0)</f>
        <v>0</v>
      </c>
      <c r="BH478" s="155">
        <f>IF(N478="sníž. přenesená",J478,0)</f>
        <v>0</v>
      </c>
      <c r="BI478" s="155">
        <f>IF(N478="nulová",J478,0)</f>
        <v>0</v>
      </c>
      <c r="BJ478" s="18" t="s">
        <v>87</v>
      </c>
      <c r="BK478" s="155">
        <f>ROUND(I478*H478,2)</f>
        <v>0</v>
      </c>
      <c r="BL478" s="18" t="s">
        <v>528</v>
      </c>
      <c r="BM478" s="265" t="s">
        <v>2333</v>
      </c>
    </row>
    <row r="479" spans="1:51" s="13" customFormat="1" ht="12">
      <c r="A479" s="13"/>
      <c r="B479" s="266"/>
      <c r="C479" s="267"/>
      <c r="D479" s="268" t="s">
        <v>236</v>
      </c>
      <c r="E479" s="269" t="s">
        <v>1</v>
      </c>
      <c r="F479" s="270" t="s">
        <v>2334</v>
      </c>
      <c r="G479" s="267"/>
      <c r="H479" s="269" t="s">
        <v>1</v>
      </c>
      <c r="I479" s="271"/>
      <c r="J479" s="267"/>
      <c r="K479" s="267"/>
      <c r="L479" s="272"/>
      <c r="M479" s="273"/>
      <c r="N479" s="274"/>
      <c r="O479" s="274"/>
      <c r="P479" s="274"/>
      <c r="Q479" s="274"/>
      <c r="R479" s="274"/>
      <c r="S479" s="274"/>
      <c r="T479" s="275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76" t="s">
        <v>236</v>
      </c>
      <c r="AU479" s="276" t="s">
        <v>89</v>
      </c>
      <c r="AV479" s="13" t="s">
        <v>87</v>
      </c>
      <c r="AW479" s="13" t="s">
        <v>34</v>
      </c>
      <c r="AX479" s="13" t="s">
        <v>81</v>
      </c>
      <c r="AY479" s="276" t="s">
        <v>211</v>
      </c>
    </row>
    <row r="480" spans="1:51" s="13" customFormat="1" ht="12">
      <c r="A480" s="13"/>
      <c r="B480" s="266"/>
      <c r="C480" s="267"/>
      <c r="D480" s="268" t="s">
        <v>236</v>
      </c>
      <c r="E480" s="269" t="s">
        <v>1</v>
      </c>
      <c r="F480" s="270" t="s">
        <v>2311</v>
      </c>
      <c r="G480" s="267"/>
      <c r="H480" s="269" t="s">
        <v>1</v>
      </c>
      <c r="I480" s="271"/>
      <c r="J480" s="267"/>
      <c r="K480" s="267"/>
      <c r="L480" s="272"/>
      <c r="M480" s="273"/>
      <c r="N480" s="274"/>
      <c r="O480" s="274"/>
      <c r="P480" s="274"/>
      <c r="Q480" s="274"/>
      <c r="R480" s="274"/>
      <c r="S480" s="274"/>
      <c r="T480" s="275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76" t="s">
        <v>236</v>
      </c>
      <c r="AU480" s="276" t="s">
        <v>89</v>
      </c>
      <c r="AV480" s="13" t="s">
        <v>87</v>
      </c>
      <c r="AW480" s="13" t="s">
        <v>34</v>
      </c>
      <c r="AX480" s="13" t="s">
        <v>81</v>
      </c>
      <c r="AY480" s="276" t="s">
        <v>211</v>
      </c>
    </row>
    <row r="481" spans="1:51" s="13" customFormat="1" ht="12">
      <c r="A481" s="13"/>
      <c r="B481" s="266"/>
      <c r="C481" s="267"/>
      <c r="D481" s="268" t="s">
        <v>236</v>
      </c>
      <c r="E481" s="269" t="s">
        <v>1</v>
      </c>
      <c r="F481" s="270" t="s">
        <v>2313</v>
      </c>
      <c r="G481" s="267"/>
      <c r="H481" s="269" t="s">
        <v>1</v>
      </c>
      <c r="I481" s="271"/>
      <c r="J481" s="267"/>
      <c r="K481" s="267"/>
      <c r="L481" s="272"/>
      <c r="M481" s="273"/>
      <c r="N481" s="274"/>
      <c r="O481" s="274"/>
      <c r="P481" s="274"/>
      <c r="Q481" s="274"/>
      <c r="R481" s="274"/>
      <c r="S481" s="274"/>
      <c r="T481" s="275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76" t="s">
        <v>236</v>
      </c>
      <c r="AU481" s="276" t="s">
        <v>89</v>
      </c>
      <c r="AV481" s="13" t="s">
        <v>87</v>
      </c>
      <c r="AW481" s="13" t="s">
        <v>34</v>
      </c>
      <c r="AX481" s="13" t="s">
        <v>81</v>
      </c>
      <c r="AY481" s="276" t="s">
        <v>211</v>
      </c>
    </row>
    <row r="482" spans="1:51" s="14" customFormat="1" ht="12">
      <c r="A482" s="14"/>
      <c r="B482" s="277"/>
      <c r="C482" s="278"/>
      <c r="D482" s="268" t="s">
        <v>236</v>
      </c>
      <c r="E482" s="279" t="s">
        <v>1</v>
      </c>
      <c r="F482" s="280" t="s">
        <v>89</v>
      </c>
      <c r="G482" s="278"/>
      <c r="H482" s="281">
        <v>2</v>
      </c>
      <c r="I482" s="282"/>
      <c r="J482" s="278"/>
      <c r="K482" s="278"/>
      <c r="L482" s="283"/>
      <c r="M482" s="284"/>
      <c r="N482" s="285"/>
      <c r="O482" s="285"/>
      <c r="P482" s="285"/>
      <c r="Q482" s="285"/>
      <c r="R482" s="285"/>
      <c r="S482" s="285"/>
      <c r="T482" s="286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87" t="s">
        <v>236</v>
      </c>
      <c r="AU482" s="287" t="s">
        <v>89</v>
      </c>
      <c r="AV482" s="14" t="s">
        <v>89</v>
      </c>
      <c r="AW482" s="14" t="s">
        <v>34</v>
      </c>
      <c r="AX482" s="14" t="s">
        <v>87</v>
      </c>
      <c r="AY482" s="287" t="s">
        <v>211</v>
      </c>
    </row>
    <row r="483" spans="1:65" s="2" customFormat="1" ht="16.5" customHeight="1">
      <c r="A483" s="41"/>
      <c r="B483" s="42"/>
      <c r="C483" s="317" t="s">
        <v>887</v>
      </c>
      <c r="D483" s="317" t="s">
        <v>589</v>
      </c>
      <c r="E483" s="318" t="s">
        <v>2335</v>
      </c>
      <c r="F483" s="319" t="s">
        <v>2336</v>
      </c>
      <c r="G483" s="320" t="s">
        <v>269</v>
      </c>
      <c r="H483" s="321">
        <v>9.45</v>
      </c>
      <c r="I483" s="322"/>
      <c r="J483" s="323">
        <f>ROUND(I483*H483,2)</f>
        <v>0</v>
      </c>
      <c r="K483" s="324"/>
      <c r="L483" s="325"/>
      <c r="M483" s="326" t="s">
        <v>1</v>
      </c>
      <c r="N483" s="327" t="s">
        <v>46</v>
      </c>
      <c r="O483" s="94"/>
      <c r="P483" s="263">
        <f>O483*H483</f>
        <v>0</v>
      </c>
      <c r="Q483" s="263">
        <v>0.02</v>
      </c>
      <c r="R483" s="263">
        <f>Q483*H483</f>
        <v>0.189</v>
      </c>
      <c r="S483" s="263">
        <v>0</v>
      </c>
      <c r="T483" s="264">
        <f>S483*H483</f>
        <v>0</v>
      </c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R483" s="265" t="s">
        <v>634</v>
      </c>
      <c r="AT483" s="265" t="s">
        <v>589</v>
      </c>
      <c r="AU483" s="265" t="s">
        <v>89</v>
      </c>
      <c r="AY483" s="18" t="s">
        <v>211</v>
      </c>
      <c r="BE483" s="155">
        <f>IF(N483="základní",J483,0)</f>
        <v>0</v>
      </c>
      <c r="BF483" s="155">
        <f>IF(N483="snížená",J483,0)</f>
        <v>0</v>
      </c>
      <c r="BG483" s="155">
        <f>IF(N483="zákl. přenesená",J483,0)</f>
        <v>0</v>
      </c>
      <c r="BH483" s="155">
        <f>IF(N483="sníž. přenesená",J483,0)</f>
        <v>0</v>
      </c>
      <c r="BI483" s="155">
        <f>IF(N483="nulová",J483,0)</f>
        <v>0</v>
      </c>
      <c r="BJ483" s="18" t="s">
        <v>87</v>
      </c>
      <c r="BK483" s="155">
        <f>ROUND(I483*H483,2)</f>
        <v>0</v>
      </c>
      <c r="BL483" s="18" t="s">
        <v>528</v>
      </c>
      <c r="BM483" s="265" t="s">
        <v>2337</v>
      </c>
    </row>
    <row r="484" spans="1:51" s="13" customFormat="1" ht="12">
      <c r="A484" s="13"/>
      <c r="B484" s="266"/>
      <c r="C484" s="267"/>
      <c r="D484" s="268" t="s">
        <v>236</v>
      </c>
      <c r="E484" s="269" t="s">
        <v>1</v>
      </c>
      <c r="F484" s="270" t="s">
        <v>2318</v>
      </c>
      <c r="G484" s="267"/>
      <c r="H484" s="269" t="s">
        <v>1</v>
      </c>
      <c r="I484" s="271"/>
      <c r="J484" s="267"/>
      <c r="K484" s="267"/>
      <c r="L484" s="272"/>
      <c r="M484" s="273"/>
      <c r="N484" s="274"/>
      <c r="O484" s="274"/>
      <c r="P484" s="274"/>
      <c r="Q484" s="274"/>
      <c r="R484" s="274"/>
      <c r="S484" s="274"/>
      <c r="T484" s="275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76" t="s">
        <v>236</v>
      </c>
      <c r="AU484" s="276" t="s">
        <v>89</v>
      </c>
      <c r="AV484" s="13" t="s">
        <v>87</v>
      </c>
      <c r="AW484" s="13" t="s">
        <v>34</v>
      </c>
      <c r="AX484" s="13" t="s">
        <v>81</v>
      </c>
      <c r="AY484" s="276" t="s">
        <v>211</v>
      </c>
    </row>
    <row r="485" spans="1:51" s="13" customFormat="1" ht="12">
      <c r="A485" s="13"/>
      <c r="B485" s="266"/>
      <c r="C485" s="267"/>
      <c r="D485" s="268" t="s">
        <v>236</v>
      </c>
      <c r="E485" s="269" t="s">
        <v>1</v>
      </c>
      <c r="F485" s="270" t="s">
        <v>2319</v>
      </c>
      <c r="G485" s="267"/>
      <c r="H485" s="269" t="s">
        <v>1</v>
      </c>
      <c r="I485" s="271"/>
      <c r="J485" s="267"/>
      <c r="K485" s="267"/>
      <c r="L485" s="272"/>
      <c r="M485" s="273"/>
      <c r="N485" s="274"/>
      <c r="O485" s="274"/>
      <c r="P485" s="274"/>
      <c r="Q485" s="274"/>
      <c r="R485" s="274"/>
      <c r="S485" s="274"/>
      <c r="T485" s="275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76" t="s">
        <v>236</v>
      </c>
      <c r="AU485" s="276" t="s">
        <v>89</v>
      </c>
      <c r="AV485" s="13" t="s">
        <v>87</v>
      </c>
      <c r="AW485" s="13" t="s">
        <v>34</v>
      </c>
      <c r="AX485" s="13" t="s">
        <v>81</v>
      </c>
      <c r="AY485" s="276" t="s">
        <v>211</v>
      </c>
    </row>
    <row r="486" spans="1:51" s="13" customFormat="1" ht="12">
      <c r="A486" s="13"/>
      <c r="B486" s="266"/>
      <c r="C486" s="267"/>
      <c r="D486" s="268" t="s">
        <v>236</v>
      </c>
      <c r="E486" s="269" t="s">
        <v>1</v>
      </c>
      <c r="F486" s="270" t="s">
        <v>2320</v>
      </c>
      <c r="G486" s="267"/>
      <c r="H486" s="269" t="s">
        <v>1</v>
      </c>
      <c r="I486" s="271"/>
      <c r="J486" s="267"/>
      <c r="K486" s="267"/>
      <c r="L486" s="272"/>
      <c r="M486" s="273"/>
      <c r="N486" s="274"/>
      <c r="O486" s="274"/>
      <c r="P486" s="274"/>
      <c r="Q486" s="274"/>
      <c r="R486" s="274"/>
      <c r="S486" s="274"/>
      <c r="T486" s="275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76" t="s">
        <v>236</v>
      </c>
      <c r="AU486" s="276" t="s">
        <v>89</v>
      </c>
      <c r="AV486" s="13" t="s">
        <v>87</v>
      </c>
      <c r="AW486" s="13" t="s">
        <v>34</v>
      </c>
      <c r="AX486" s="13" t="s">
        <v>81</v>
      </c>
      <c r="AY486" s="276" t="s">
        <v>211</v>
      </c>
    </row>
    <row r="487" spans="1:51" s="13" customFormat="1" ht="12">
      <c r="A487" s="13"/>
      <c r="B487" s="266"/>
      <c r="C487" s="267"/>
      <c r="D487" s="268" t="s">
        <v>236</v>
      </c>
      <c r="E487" s="269" t="s">
        <v>1</v>
      </c>
      <c r="F487" s="270" t="s">
        <v>2070</v>
      </c>
      <c r="G487" s="267"/>
      <c r="H487" s="269" t="s">
        <v>1</v>
      </c>
      <c r="I487" s="271"/>
      <c r="J487" s="267"/>
      <c r="K487" s="267"/>
      <c r="L487" s="272"/>
      <c r="M487" s="273"/>
      <c r="N487" s="274"/>
      <c r="O487" s="274"/>
      <c r="P487" s="274"/>
      <c r="Q487" s="274"/>
      <c r="R487" s="274"/>
      <c r="S487" s="274"/>
      <c r="T487" s="275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76" t="s">
        <v>236</v>
      </c>
      <c r="AU487" s="276" t="s">
        <v>89</v>
      </c>
      <c r="AV487" s="13" t="s">
        <v>87</v>
      </c>
      <c r="AW487" s="13" t="s">
        <v>34</v>
      </c>
      <c r="AX487" s="13" t="s">
        <v>81</v>
      </c>
      <c r="AY487" s="276" t="s">
        <v>211</v>
      </c>
    </row>
    <row r="488" spans="1:51" s="13" customFormat="1" ht="12">
      <c r="A488" s="13"/>
      <c r="B488" s="266"/>
      <c r="C488" s="267"/>
      <c r="D488" s="268" t="s">
        <v>236</v>
      </c>
      <c r="E488" s="269" t="s">
        <v>1</v>
      </c>
      <c r="F488" s="270" t="s">
        <v>2321</v>
      </c>
      <c r="G488" s="267"/>
      <c r="H488" s="269" t="s">
        <v>1</v>
      </c>
      <c r="I488" s="271"/>
      <c r="J488" s="267"/>
      <c r="K488" s="267"/>
      <c r="L488" s="272"/>
      <c r="M488" s="273"/>
      <c r="N488" s="274"/>
      <c r="O488" s="274"/>
      <c r="P488" s="274"/>
      <c r="Q488" s="274"/>
      <c r="R488" s="274"/>
      <c r="S488" s="274"/>
      <c r="T488" s="275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76" t="s">
        <v>236</v>
      </c>
      <c r="AU488" s="276" t="s">
        <v>89</v>
      </c>
      <c r="AV488" s="13" t="s">
        <v>87</v>
      </c>
      <c r="AW488" s="13" t="s">
        <v>34</v>
      </c>
      <c r="AX488" s="13" t="s">
        <v>81</v>
      </c>
      <c r="AY488" s="276" t="s">
        <v>211</v>
      </c>
    </row>
    <row r="489" spans="1:51" s="13" customFormat="1" ht="12">
      <c r="A489" s="13"/>
      <c r="B489" s="266"/>
      <c r="C489" s="267"/>
      <c r="D489" s="268" t="s">
        <v>236</v>
      </c>
      <c r="E489" s="269" t="s">
        <v>1</v>
      </c>
      <c r="F489" s="270" t="s">
        <v>2070</v>
      </c>
      <c r="G489" s="267"/>
      <c r="H489" s="269" t="s">
        <v>1</v>
      </c>
      <c r="I489" s="271"/>
      <c r="J489" s="267"/>
      <c r="K489" s="267"/>
      <c r="L489" s="272"/>
      <c r="M489" s="273"/>
      <c r="N489" s="274"/>
      <c r="O489" s="274"/>
      <c r="P489" s="274"/>
      <c r="Q489" s="274"/>
      <c r="R489" s="274"/>
      <c r="S489" s="274"/>
      <c r="T489" s="275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76" t="s">
        <v>236</v>
      </c>
      <c r="AU489" s="276" t="s">
        <v>89</v>
      </c>
      <c r="AV489" s="13" t="s">
        <v>87</v>
      </c>
      <c r="AW489" s="13" t="s">
        <v>34</v>
      </c>
      <c r="AX489" s="13" t="s">
        <v>81</v>
      </c>
      <c r="AY489" s="276" t="s">
        <v>211</v>
      </c>
    </row>
    <row r="490" spans="1:51" s="13" customFormat="1" ht="12">
      <c r="A490" s="13"/>
      <c r="B490" s="266"/>
      <c r="C490" s="267"/>
      <c r="D490" s="268" t="s">
        <v>236</v>
      </c>
      <c r="E490" s="269" t="s">
        <v>1</v>
      </c>
      <c r="F490" s="270" t="s">
        <v>2322</v>
      </c>
      <c r="G490" s="267"/>
      <c r="H490" s="269" t="s">
        <v>1</v>
      </c>
      <c r="I490" s="271"/>
      <c r="J490" s="267"/>
      <c r="K490" s="267"/>
      <c r="L490" s="272"/>
      <c r="M490" s="273"/>
      <c r="N490" s="274"/>
      <c r="O490" s="274"/>
      <c r="P490" s="274"/>
      <c r="Q490" s="274"/>
      <c r="R490" s="274"/>
      <c r="S490" s="274"/>
      <c r="T490" s="275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76" t="s">
        <v>236</v>
      </c>
      <c r="AU490" s="276" t="s">
        <v>89</v>
      </c>
      <c r="AV490" s="13" t="s">
        <v>87</v>
      </c>
      <c r="AW490" s="13" t="s">
        <v>34</v>
      </c>
      <c r="AX490" s="13" t="s">
        <v>81</v>
      </c>
      <c r="AY490" s="276" t="s">
        <v>211</v>
      </c>
    </row>
    <row r="491" spans="1:51" s="13" customFormat="1" ht="12">
      <c r="A491" s="13"/>
      <c r="B491" s="266"/>
      <c r="C491" s="267"/>
      <c r="D491" s="268" t="s">
        <v>236</v>
      </c>
      <c r="E491" s="269" t="s">
        <v>1</v>
      </c>
      <c r="F491" s="270" t="s">
        <v>2323</v>
      </c>
      <c r="G491" s="267"/>
      <c r="H491" s="269" t="s">
        <v>1</v>
      </c>
      <c r="I491" s="271"/>
      <c r="J491" s="267"/>
      <c r="K491" s="267"/>
      <c r="L491" s="272"/>
      <c r="M491" s="273"/>
      <c r="N491" s="274"/>
      <c r="O491" s="274"/>
      <c r="P491" s="274"/>
      <c r="Q491" s="274"/>
      <c r="R491" s="274"/>
      <c r="S491" s="274"/>
      <c r="T491" s="275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76" t="s">
        <v>236</v>
      </c>
      <c r="AU491" s="276" t="s">
        <v>89</v>
      </c>
      <c r="AV491" s="13" t="s">
        <v>87</v>
      </c>
      <c r="AW491" s="13" t="s">
        <v>34</v>
      </c>
      <c r="AX491" s="13" t="s">
        <v>81</v>
      </c>
      <c r="AY491" s="276" t="s">
        <v>211</v>
      </c>
    </row>
    <row r="492" spans="1:51" s="13" customFormat="1" ht="12">
      <c r="A492" s="13"/>
      <c r="B492" s="266"/>
      <c r="C492" s="267"/>
      <c r="D492" s="268" t="s">
        <v>236</v>
      </c>
      <c r="E492" s="269" t="s">
        <v>1</v>
      </c>
      <c r="F492" s="270" t="s">
        <v>2324</v>
      </c>
      <c r="G492" s="267"/>
      <c r="H492" s="269" t="s">
        <v>1</v>
      </c>
      <c r="I492" s="271"/>
      <c r="J492" s="267"/>
      <c r="K492" s="267"/>
      <c r="L492" s="272"/>
      <c r="M492" s="273"/>
      <c r="N492" s="274"/>
      <c r="O492" s="274"/>
      <c r="P492" s="274"/>
      <c r="Q492" s="274"/>
      <c r="R492" s="274"/>
      <c r="S492" s="274"/>
      <c r="T492" s="275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76" t="s">
        <v>236</v>
      </c>
      <c r="AU492" s="276" t="s">
        <v>89</v>
      </c>
      <c r="AV492" s="13" t="s">
        <v>87</v>
      </c>
      <c r="AW492" s="13" t="s">
        <v>34</v>
      </c>
      <c r="AX492" s="13" t="s">
        <v>81</v>
      </c>
      <c r="AY492" s="276" t="s">
        <v>211</v>
      </c>
    </row>
    <row r="493" spans="1:51" s="14" customFormat="1" ht="12">
      <c r="A493" s="14"/>
      <c r="B493" s="277"/>
      <c r="C493" s="278"/>
      <c r="D493" s="268" t="s">
        <v>236</v>
      </c>
      <c r="E493" s="279" t="s">
        <v>1</v>
      </c>
      <c r="F493" s="280" t="s">
        <v>2338</v>
      </c>
      <c r="G493" s="278"/>
      <c r="H493" s="281">
        <v>9.45</v>
      </c>
      <c r="I493" s="282"/>
      <c r="J493" s="278"/>
      <c r="K493" s="278"/>
      <c r="L493" s="283"/>
      <c r="M493" s="284"/>
      <c r="N493" s="285"/>
      <c r="O493" s="285"/>
      <c r="P493" s="285"/>
      <c r="Q493" s="285"/>
      <c r="R493" s="285"/>
      <c r="S493" s="285"/>
      <c r="T493" s="286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87" t="s">
        <v>236</v>
      </c>
      <c r="AU493" s="287" t="s">
        <v>89</v>
      </c>
      <c r="AV493" s="14" t="s">
        <v>89</v>
      </c>
      <c r="AW493" s="14" t="s">
        <v>34</v>
      </c>
      <c r="AX493" s="14" t="s">
        <v>87</v>
      </c>
      <c r="AY493" s="287" t="s">
        <v>211</v>
      </c>
    </row>
    <row r="494" spans="1:65" s="2" customFormat="1" ht="24.15" customHeight="1">
      <c r="A494" s="41"/>
      <c r="B494" s="42"/>
      <c r="C494" s="253" t="s">
        <v>891</v>
      </c>
      <c r="D494" s="253" t="s">
        <v>214</v>
      </c>
      <c r="E494" s="254" t="s">
        <v>2339</v>
      </c>
      <c r="F494" s="255" t="s">
        <v>2340</v>
      </c>
      <c r="G494" s="256" t="s">
        <v>702</v>
      </c>
      <c r="H494" s="257">
        <v>14</v>
      </c>
      <c r="I494" s="258"/>
      <c r="J494" s="259">
        <f>ROUND(I494*H494,2)</f>
        <v>0</v>
      </c>
      <c r="K494" s="260"/>
      <c r="L494" s="44"/>
      <c r="M494" s="261" t="s">
        <v>1</v>
      </c>
      <c r="N494" s="262" t="s">
        <v>46</v>
      </c>
      <c r="O494" s="94"/>
      <c r="P494" s="263">
        <f>O494*H494</f>
        <v>0</v>
      </c>
      <c r="Q494" s="263">
        <v>0</v>
      </c>
      <c r="R494" s="263">
        <f>Q494*H494</f>
        <v>0</v>
      </c>
      <c r="S494" s="263">
        <v>0</v>
      </c>
      <c r="T494" s="264">
        <f>S494*H494</f>
        <v>0</v>
      </c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R494" s="265" t="s">
        <v>528</v>
      </c>
      <c r="AT494" s="265" t="s">
        <v>214</v>
      </c>
      <c r="AU494" s="265" t="s">
        <v>89</v>
      </c>
      <c r="AY494" s="18" t="s">
        <v>211</v>
      </c>
      <c r="BE494" s="155">
        <f>IF(N494="základní",J494,0)</f>
        <v>0</v>
      </c>
      <c r="BF494" s="155">
        <f>IF(N494="snížená",J494,0)</f>
        <v>0</v>
      </c>
      <c r="BG494" s="155">
        <f>IF(N494="zákl. přenesená",J494,0)</f>
        <v>0</v>
      </c>
      <c r="BH494" s="155">
        <f>IF(N494="sníž. přenesená",J494,0)</f>
        <v>0</v>
      </c>
      <c r="BI494" s="155">
        <f>IF(N494="nulová",J494,0)</f>
        <v>0</v>
      </c>
      <c r="BJ494" s="18" t="s">
        <v>87</v>
      </c>
      <c r="BK494" s="155">
        <f>ROUND(I494*H494,2)</f>
        <v>0</v>
      </c>
      <c r="BL494" s="18" t="s">
        <v>528</v>
      </c>
      <c r="BM494" s="265" t="s">
        <v>2341</v>
      </c>
    </row>
    <row r="495" spans="1:51" s="13" customFormat="1" ht="12">
      <c r="A495" s="13"/>
      <c r="B495" s="266"/>
      <c r="C495" s="267"/>
      <c r="D495" s="268" t="s">
        <v>236</v>
      </c>
      <c r="E495" s="269" t="s">
        <v>1</v>
      </c>
      <c r="F495" s="270" t="s">
        <v>2342</v>
      </c>
      <c r="G495" s="267"/>
      <c r="H495" s="269" t="s">
        <v>1</v>
      </c>
      <c r="I495" s="271"/>
      <c r="J495" s="267"/>
      <c r="K495" s="267"/>
      <c r="L495" s="272"/>
      <c r="M495" s="273"/>
      <c r="N495" s="274"/>
      <c r="O495" s="274"/>
      <c r="P495" s="274"/>
      <c r="Q495" s="274"/>
      <c r="R495" s="274"/>
      <c r="S495" s="274"/>
      <c r="T495" s="275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76" t="s">
        <v>236</v>
      </c>
      <c r="AU495" s="276" t="s">
        <v>89</v>
      </c>
      <c r="AV495" s="13" t="s">
        <v>87</v>
      </c>
      <c r="AW495" s="13" t="s">
        <v>34</v>
      </c>
      <c r="AX495" s="13" t="s">
        <v>81</v>
      </c>
      <c r="AY495" s="276" t="s">
        <v>211</v>
      </c>
    </row>
    <row r="496" spans="1:51" s="14" customFormat="1" ht="12">
      <c r="A496" s="14"/>
      <c r="B496" s="277"/>
      <c r="C496" s="278"/>
      <c r="D496" s="268" t="s">
        <v>236</v>
      </c>
      <c r="E496" s="279" t="s">
        <v>1</v>
      </c>
      <c r="F496" s="280" t="s">
        <v>100</v>
      </c>
      <c r="G496" s="278"/>
      <c r="H496" s="281">
        <v>4</v>
      </c>
      <c r="I496" s="282"/>
      <c r="J496" s="278"/>
      <c r="K496" s="278"/>
      <c r="L496" s="283"/>
      <c r="M496" s="284"/>
      <c r="N496" s="285"/>
      <c r="O496" s="285"/>
      <c r="P496" s="285"/>
      <c r="Q496" s="285"/>
      <c r="R496" s="285"/>
      <c r="S496" s="285"/>
      <c r="T496" s="286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87" t="s">
        <v>236</v>
      </c>
      <c r="AU496" s="287" t="s">
        <v>89</v>
      </c>
      <c r="AV496" s="14" t="s">
        <v>89</v>
      </c>
      <c r="AW496" s="14" t="s">
        <v>34</v>
      </c>
      <c r="AX496" s="14" t="s">
        <v>81</v>
      </c>
      <c r="AY496" s="287" t="s">
        <v>211</v>
      </c>
    </row>
    <row r="497" spans="1:51" s="13" customFormat="1" ht="12">
      <c r="A497" s="13"/>
      <c r="B497" s="266"/>
      <c r="C497" s="267"/>
      <c r="D497" s="268" t="s">
        <v>236</v>
      </c>
      <c r="E497" s="269" t="s">
        <v>1</v>
      </c>
      <c r="F497" s="270" t="s">
        <v>2343</v>
      </c>
      <c r="G497" s="267"/>
      <c r="H497" s="269" t="s">
        <v>1</v>
      </c>
      <c r="I497" s="271"/>
      <c r="J497" s="267"/>
      <c r="K497" s="267"/>
      <c r="L497" s="272"/>
      <c r="M497" s="273"/>
      <c r="N497" s="274"/>
      <c r="O497" s="274"/>
      <c r="P497" s="274"/>
      <c r="Q497" s="274"/>
      <c r="R497" s="274"/>
      <c r="S497" s="274"/>
      <c r="T497" s="275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76" t="s">
        <v>236</v>
      </c>
      <c r="AU497" s="276" t="s">
        <v>89</v>
      </c>
      <c r="AV497" s="13" t="s">
        <v>87</v>
      </c>
      <c r="AW497" s="13" t="s">
        <v>34</v>
      </c>
      <c r="AX497" s="13" t="s">
        <v>81</v>
      </c>
      <c r="AY497" s="276" t="s">
        <v>211</v>
      </c>
    </row>
    <row r="498" spans="1:51" s="14" customFormat="1" ht="12">
      <c r="A498" s="14"/>
      <c r="B498" s="277"/>
      <c r="C498" s="278"/>
      <c r="D498" s="268" t="s">
        <v>236</v>
      </c>
      <c r="E498" s="279" t="s">
        <v>1</v>
      </c>
      <c r="F498" s="280" t="s">
        <v>257</v>
      </c>
      <c r="G498" s="278"/>
      <c r="H498" s="281">
        <v>10</v>
      </c>
      <c r="I498" s="282"/>
      <c r="J498" s="278"/>
      <c r="K498" s="278"/>
      <c r="L498" s="283"/>
      <c r="M498" s="284"/>
      <c r="N498" s="285"/>
      <c r="O498" s="285"/>
      <c r="P498" s="285"/>
      <c r="Q498" s="285"/>
      <c r="R498" s="285"/>
      <c r="S498" s="285"/>
      <c r="T498" s="286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87" t="s">
        <v>236</v>
      </c>
      <c r="AU498" s="287" t="s">
        <v>89</v>
      </c>
      <c r="AV498" s="14" t="s">
        <v>89</v>
      </c>
      <c r="AW498" s="14" t="s">
        <v>34</v>
      </c>
      <c r="AX498" s="14" t="s">
        <v>81</v>
      </c>
      <c r="AY498" s="287" t="s">
        <v>211</v>
      </c>
    </row>
    <row r="499" spans="1:51" s="15" customFormat="1" ht="12">
      <c r="A499" s="15"/>
      <c r="B499" s="295"/>
      <c r="C499" s="296"/>
      <c r="D499" s="268" t="s">
        <v>236</v>
      </c>
      <c r="E499" s="297" t="s">
        <v>2344</v>
      </c>
      <c r="F499" s="298" t="s">
        <v>438</v>
      </c>
      <c r="G499" s="296"/>
      <c r="H499" s="299">
        <v>14</v>
      </c>
      <c r="I499" s="300"/>
      <c r="J499" s="296"/>
      <c r="K499" s="296"/>
      <c r="L499" s="301"/>
      <c r="M499" s="302"/>
      <c r="N499" s="303"/>
      <c r="O499" s="303"/>
      <c r="P499" s="303"/>
      <c r="Q499" s="303"/>
      <c r="R499" s="303"/>
      <c r="S499" s="303"/>
      <c r="T499" s="304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305" t="s">
        <v>236</v>
      </c>
      <c r="AU499" s="305" t="s">
        <v>89</v>
      </c>
      <c r="AV499" s="15" t="s">
        <v>100</v>
      </c>
      <c r="AW499" s="15" t="s">
        <v>34</v>
      </c>
      <c r="AX499" s="15" t="s">
        <v>87</v>
      </c>
      <c r="AY499" s="305" t="s">
        <v>211</v>
      </c>
    </row>
    <row r="500" spans="1:65" s="2" customFormat="1" ht="16.5" customHeight="1">
      <c r="A500" s="41"/>
      <c r="B500" s="42"/>
      <c r="C500" s="317" t="s">
        <v>898</v>
      </c>
      <c r="D500" s="317" t="s">
        <v>589</v>
      </c>
      <c r="E500" s="318" t="s">
        <v>2345</v>
      </c>
      <c r="F500" s="319" t="s">
        <v>2346</v>
      </c>
      <c r="G500" s="320" t="s">
        <v>307</v>
      </c>
      <c r="H500" s="321">
        <v>23.4</v>
      </c>
      <c r="I500" s="322"/>
      <c r="J500" s="323">
        <f>ROUND(I500*H500,2)</f>
        <v>0</v>
      </c>
      <c r="K500" s="324"/>
      <c r="L500" s="325"/>
      <c r="M500" s="326" t="s">
        <v>1</v>
      </c>
      <c r="N500" s="327" t="s">
        <v>46</v>
      </c>
      <c r="O500" s="94"/>
      <c r="P500" s="263">
        <f>O500*H500</f>
        <v>0</v>
      </c>
      <c r="Q500" s="263">
        <v>0.006</v>
      </c>
      <c r="R500" s="263">
        <f>Q500*H500</f>
        <v>0.1404</v>
      </c>
      <c r="S500" s="263">
        <v>0</v>
      </c>
      <c r="T500" s="264">
        <f>S500*H500</f>
        <v>0</v>
      </c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R500" s="265" t="s">
        <v>634</v>
      </c>
      <c r="AT500" s="265" t="s">
        <v>589</v>
      </c>
      <c r="AU500" s="265" t="s">
        <v>89</v>
      </c>
      <c r="AY500" s="18" t="s">
        <v>211</v>
      </c>
      <c r="BE500" s="155">
        <f>IF(N500="základní",J500,0)</f>
        <v>0</v>
      </c>
      <c r="BF500" s="155">
        <f>IF(N500="snížená",J500,0)</f>
        <v>0</v>
      </c>
      <c r="BG500" s="155">
        <f>IF(N500="zákl. přenesená",J500,0)</f>
        <v>0</v>
      </c>
      <c r="BH500" s="155">
        <f>IF(N500="sníž. přenesená",J500,0)</f>
        <v>0</v>
      </c>
      <c r="BI500" s="155">
        <f>IF(N500="nulová",J500,0)</f>
        <v>0</v>
      </c>
      <c r="BJ500" s="18" t="s">
        <v>87</v>
      </c>
      <c r="BK500" s="155">
        <f>ROUND(I500*H500,2)</f>
        <v>0</v>
      </c>
      <c r="BL500" s="18" t="s">
        <v>528</v>
      </c>
      <c r="BM500" s="265" t="s">
        <v>2347</v>
      </c>
    </row>
    <row r="501" spans="1:51" s="14" customFormat="1" ht="12">
      <c r="A501" s="14"/>
      <c r="B501" s="277"/>
      <c r="C501" s="278"/>
      <c r="D501" s="268" t="s">
        <v>236</v>
      </c>
      <c r="E501" s="279" t="s">
        <v>1</v>
      </c>
      <c r="F501" s="280" t="s">
        <v>2348</v>
      </c>
      <c r="G501" s="278"/>
      <c r="H501" s="281">
        <v>23.4</v>
      </c>
      <c r="I501" s="282"/>
      <c r="J501" s="278"/>
      <c r="K501" s="278"/>
      <c r="L501" s="283"/>
      <c r="M501" s="284"/>
      <c r="N501" s="285"/>
      <c r="O501" s="285"/>
      <c r="P501" s="285"/>
      <c r="Q501" s="285"/>
      <c r="R501" s="285"/>
      <c r="S501" s="285"/>
      <c r="T501" s="286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87" t="s">
        <v>236</v>
      </c>
      <c r="AU501" s="287" t="s">
        <v>89</v>
      </c>
      <c r="AV501" s="14" t="s">
        <v>89</v>
      </c>
      <c r="AW501" s="14" t="s">
        <v>34</v>
      </c>
      <c r="AX501" s="14" t="s">
        <v>87</v>
      </c>
      <c r="AY501" s="287" t="s">
        <v>211</v>
      </c>
    </row>
    <row r="502" spans="1:65" s="2" customFormat="1" ht="24.15" customHeight="1">
      <c r="A502" s="41"/>
      <c r="B502" s="42"/>
      <c r="C502" s="253" t="s">
        <v>901</v>
      </c>
      <c r="D502" s="253" t="s">
        <v>214</v>
      </c>
      <c r="E502" s="254" t="s">
        <v>2349</v>
      </c>
      <c r="F502" s="255" t="s">
        <v>2350</v>
      </c>
      <c r="G502" s="256" t="s">
        <v>507</v>
      </c>
      <c r="H502" s="257">
        <v>3.332</v>
      </c>
      <c r="I502" s="258"/>
      <c r="J502" s="259">
        <f>ROUND(I502*H502,2)</f>
        <v>0</v>
      </c>
      <c r="K502" s="260"/>
      <c r="L502" s="44"/>
      <c r="M502" s="261" t="s">
        <v>1</v>
      </c>
      <c r="N502" s="262" t="s">
        <v>46</v>
      </c>
      <c r="O502" s="94"/>
      <c r="P502" s="263">
        <f>O502*H502</f>
        <v>0</v>
      </c>
      <c r="Q502" s="263">
        <v>0</v>
      </c>
      <c r="R502" s="263">
        <f>Q502*H502</f>
        <v>0</v>
      </c>
      <c r="S502" s="263">
        <v>0</v>
      </c>
      <c r="T502" s="264">
        <f>S502*H502</f>
        <v>0</v>
      </c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R502" s="265" t="s">
        <v>528</v>
      </c>
      <c r="AT502" s="265" t="s">
        <v>214</v>
      </c>
      <c r="AU502" s="265" t="s">
        <v>89</v>
      </c>
      <c r="AY502" s="18" t="s">
        <v>211</v>
      </c>
      <c r="BE502" s="155">
        <f>IF(N502="základní",J502,0)</f>
        <v>0</v>
      </c>
      <c r="BF502" s="155">
        <f>IF(N502="snížená",J502,0)</f>
        <v>0</v>
      </c>
      <c r="BG502" s="155">
        <f>IF(N502="zákl. přenesená",J502,0)</f>
        <v>0</v>
      </c>
      <c r="BH502" s="155">
        <f>IF(N502="sníž. přenesená",J502,0)</f>
        <v>0</v>
      </c>
      <c r="BI502" s="155">
        <f>IF(N502="nulová",J502,0)</f>
        <v>0</v>
      </c>
      <c r="BJ502" s="18" t="s">
        <v>87</v>
      </c>
      <c r="BK502" s="155">
        <f>ROUND(I502*H502,2)</f>
        <v>0</v>
      </c>
      <c r="BL502" s="18" t="s">
        <v>528</v>
      </c>
      <c r="BM502" s="265" t="s">
        <v>2351</v>
      </c>
    </row>
    <row r="503" spans="1:65" s="2" customFormat="1" ht="24.15" customHeight="1">
      <c r="A503" s="41"/>
      <c r="B503" s="42"/>
      <c r="C503" s="253" t="s">
        <v>906</v>
      </c>
      <c r="D503" s="253" t="s">
        <v>214</v>
      </c>
      <c r="E503" s="254" t="s">
        <v>2352</v>
      </c>
      <c r="F503" s="255" t="s">
        <v>2353</v>
      </c>
      <c r="G503" s="256" t="s">
        <v>507</v>
      </c>
      <c r="H503" s="257">
        <v>9.996</v>
      </c>
      <c r="I503" s="258"/>
      <c r="J503" s="259">
        <f>ROUND(I503*H503,2)</f>
        <v>0</v>
      </c>
      <c r="K503" s="260"/>
      <c r="L503" s="44"/>
      <c r="M503" s="261" t="s">
        <v>1</v>
      </c>
      <c r="N503" s="262" t="s">
        <v>46</v>
      </c>
      <c r="O503" s="94"/>
      <c r="P503" s="263">
        <f>O503*H503</f>
        <v>0</v>
      </c>
      <c r="Q503" s="263">
        <v>0</v>
      </c>
      <c r="R503" s="263">
        <f>Q503*H503</f>
        <v>0</v>
      </c>
      <c r="S503" s="263">
        <v>0</v>
      </c>
      <c r="T503" s="264">
        <f>S503*H503</f>
        <v>0</v>
      </c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R503" s="265" t="s">
        <v>528</v>
      </c>
      <c r="AT503" s="265" t="s">
        <v>214</v>
      </c>
      <c r="AU503" s="265" t="s">
        <v>89</v>
      </c>
      <c r="AY503" s="18" t="s">
        <v>211</v>
      </c>
      <c r="BE503" s="155">
        <f>IF(N503="základní",J503,0)</f>
        <v>0</v>
      </c>
      <c r="BF503" s="155">
        <f>IF(N503="snížená",J503,0)</f>
        <v>0</v>
      </c>
      <c r="BG503" s="155">
        <f>IF(N503="zákl. přenesená",J503,0)</f>
        <v>0</v>
      </c>
      <c r="BH503" s="155">
        <f>IF(N503="sníž. přenesená",J503,0)</f>
        <v>0</v>
      </c>
      <c r="BI503" s="155">
        <f>IF(N503="nulová",J503,0)</f>
        <v>0</v>
      </c>
      <c r="BJ503" s="18" t="s">
        <v>87</v>
      </c>
      <c r="BK503" s="155">
        <f>ROUND(I503*H503,2)</f>
        <v>0</v>
      </c>
      <c r="BL503" s="18" t="s">
        <v>528</v>
      </c>
      <c r="BM503" s="265" t="s">
        <v>2354</v>
      </c>
    </row>
    <row r="504" spans="1:51" s="14" customFormat="1" ht="12">
      <c r="A504" s="14"/>
      <c r="B504" s="277"/>
      <c r="C504" s="278"/>
      <c r="D504" s="268" t="s">
        <v>236</v>
      </c>
      <c r="E504" s="278"/>
      <c r="F504" s="280" t="s">
        <v>2355</v>
      </c>
      <c r="G504" s="278"/>
      <c r="H504" s="281">
        <v>9.996</v>
      </c>
      <c r="I504" s="282"/>
      <c r="J504" s="278"/>
      <c r="K504" s="278"/>
      <c r="L504" s="283"/>
      <c r="M504" s="284"/>
      <c r="N504" s="285"/>
      <c r="O504" s="285"/>
      <c r="P504" s="285"/>
      <c r="Q504" s="285"/>
      <c r="R504" s="285"/>
      <c r="S504" s="285"/>
      <c r="T504" s="286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87" t="s">
        <v>236</v>
      </c>
      <c r="AU504" s="287" t="s">
        <v>89</v>
      </c>
      <c r="AV504" s="14" t="s">
        <v>89</v>
      </c>
      <c r="AW504" s="14" t="s">
        <v>4</v>
      </c>
      <c r="AX504" s="14" t="s">
        <v>87</v>
      </c>
      <c r="AY504" s="287" t="s">
        <v>211</v>
      </c>
    </row>
    <row r="505" spans="1:63" s="12" customFormat="1" ht="22.8" customHeight="1">
      <c r="A505" s="12"/>
      <c r="B505" s="237"/>
      <c r="C505" s="238"/>
      <c r="D505" s="239" t="s">
        <v>80</v>
      </c>
      <c r="E505" s="251" t="s">
        <v>1841</v>
      </c>
      <c r="F505" s="251" t="s">
        <v>1842</v>
      </c>
      <c r="G505" s="238"/>
      <c r="H505" s="238"/>
      <c r="I505" s="241"/>
      <c r="J505" s="252">
        <f>BK505</f>
        <v>0</v>
      </c>
      <c r="K505" s="238"/>
      <c r="L505" s="243"/>
      <c r="M505" s="244"/>
      <c r="N505" s="245"/>
      <c r="O505" s="245"/>
      <c r="P505" s="246">
        <f>SUM(P506:P717)</f>
        <v>0</v>
      </c>
      <c r="Q505" s="245"/>
      <c r="R505" s="246">
        <f>SUM(R506:R717)</f>
        <v>5.917708070000001</v>
      </c>
      <c r="S505" s="245"/>
      <c r="T505" s="247">
        <f>SUM(T506:T717)</f>
        <v>0</v>
      </c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R505" s="248" t="s">
        <v>89</v>
      </c>
      <c r="AT505" s="249" t="s">
        <v>80</v>
      </c>
      <c r="AU505" s="249" t="s">
        <v>87</v>
      </c>
      <c r="AY505" s="248" t="s">
        <v>211</v>
      </c>
      <c r="BK505" s="250">
        <f>SUM(BK506:BK717)</f>
        <v>0</v>
      </c>
    </row>
    <row r="506" spans="1:65" s="2" customFormat="1" ht="16.5" customHeight="1">
      <c r="A506" s="41"/>
      <c r="B506" s="42"/>
      <c r="C506" s="253" t="s">
        <v>911</v>
      </c>
      <c r="D506" s="253" t="s">
        <v>214</v>
      </c>
      <c r="E506" s="254" t="s">
        <v>2356</v>
      </c>
      <c r="F506" s="255" t="s">
        <v>2357</v>
      </c>
      <c r="G506" s="256" t="s">
        <v>307</v>
      </c>
      <c r="H506" s="257">
        <v>9</v>
      </c>
      <c r="I506" s="258"/>
      <c r="J506" s="259">
        <f>ROUND(I506*H506,2)</f>
        <v>0</v>
      </c>
      <c r="K506" s="260"/>
      <c r="L506" s="44"/>
      <c r="M506" s="261" t="s">
        <v>1</v>
      </c>
      <c r="N506" s="262" t="s">
        <v>46</v>
      </c>
      <c r="O506" s="94"/>
      <c r="P506" s="263">
        <f>O506*H506</f>
        <v>0</v>
      </c>
      <c r="Q506" s="263">
        <v>0.05</v>
      </c>
      <c r="R506" s="263">
        <f>Q506*H506</f>
        <v>0.45</v>
      </c>
      <c r="S506" s="263">
        <v>0</v>
      </c>
      <c r="T506" s="264">
        <f>S506*H506</f>
        <v>0</v>
      </c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R506" s="265" t="s">
        <v>528</v>
      </c>
      <c r="AT506" s="265" t="s">
        <v>214</v>
      </c>
      <c r="AU506" s="265" t="s">
        <v>89</v>
      </c>
      <c r="AY506" s="18" t="s">
        <v>211</v>
      </c>
      <c r="BE506" s="155">
        <f>IF(N506="základní",J506,0)</f>
        <v>0</v>
      </c>
      <c r="BF506" s="155">
        <f>IF(N506="snížená",J506,0)</f>
        <v>0</v>
      </c>
      <c r="BG506" s="155">
        <f>IF(N506="zákl. přenesená",J506,0)</f>
        <v>0</v>
      </c>
      <c r="BH506" s="155">
        <f>IF(N506="sníž. přenesená",J506,0)</f>
        <v>0</v>
      </c>
      <c r="BI506" s="155">
        <f>IF(N506="nulová",J506,0)</f>
        <v>0</v>
      </c>
      <c r="BJ506" s="18" t="s">
        <v>87</v>
      </c>
      <c r="BK506" s="155">
        <f>ROUND(I506*H506,2)</f>
        <v>0</v>
      </c>
      <c r="BL506" s="18" t="s">
        <v>528</v>
      </c>
      <c r="BM506" s="265" t="s">
        <v>2358</v>
      </c>
    </row>
    <row r="507" spans="1:51" s="13" customFormat="1" ht="12">
      <c r="A507" s="13"/>
      <c r="B507" s="266"/>
      <c r="C507" s="267"/>
      <c r="D507" s="268" t="s">
        <v>236</v>
      </c>
      <c r="E507" s="269" t="s">
        <v>1</v>
      </c>
      <c r="F507" s="270" t="s">
        <v>2359</v>
      </c>
      <c r="G507" s="267"/>
      <c r="H507" s="269" t="s">
        <v>1</v>
      </c>
      <c r="I507" s="271"/>
      <c r="J507" s="267"/>
      <c r="K507" s="267"/>
      <c r="L507" s="272"/>
      <c r="M507" s="273"/>
      <c r="N507" s="274"/>
      <c r="O507" s="274"/>
      <c r="P507" s="274"/>
      <c r="Q507" s="274"/>
      <c r="R507" s="274"/>
      <c r="S507" s="274"/>
      <c r="T507" s="275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76" t="s">
        <v>236</v>
      </c>
      <c r="AU507" s="276" t="s">
        <v>89</v>
      </c>
      <c r="AV507" s="13" t="s">
        <v>87</v>
      </c>
      <c r="AW507" s="13" t="s">
        <v>34</v>
      </c>
      <c r="AX507" s="13" t="s">
        <v>81</v>
      </c>
      <c r="AY507" s="276" t="s">
        <v>211</v>
      </c>
    </row>
    <row r="508" spans="1:51" s="13" customFormat="1" ht="12">
      <c r="A508" s="13"/>
      <c r="B508" s="266"/>
      <c r="C508" s="267"/>
      <c r="D508" s="268" t="s">
        <v>236</v>
      </c>
      <c r="E508" s="269" t="s">
        <v>1</v>
      </c>
      <c r="F508" s="270" t="s">
        <v>1251</v>
      </c>
      <c r="G508" s="267"/>
      <c r="H508" s="269" t="s">
        <v>1</v>
      </c>
      <c r="I508" s="271"/>
      <c r="J508" s="267"/>
      <c r="K508" s="267"/>
      <c r="L508" s="272"/>
      <c r="M508" s="273"/>
      <c r="N508" s="274"/>
      <c r="O508" s="274"/>
      <c r="P508" s="274"/>
      <c r="Q508" s="274"/>
      <c r="R508" s="274"/>
      <c r="S508" s="274"/>
      <c r="T508" s="275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76" t="s">
        <v>236</v>
      </c>
      <c r="AU508" s="276" t="s">
        <v>89</v>
      </c>
      <c r="AV508" s="13" t="s">
        <v>87</v>
      </c>
      <c r="AW508" s="13" t="s">
        <v>34</v>
      </c>
      <c r="AX508" s="13" t="s">
        <v>81</v>
      </c>
      <c r="AY508" s="276" t="s">
        <v>211</v>
      </c>
    </row>
    <row r="509" spans="1:51" s="13" customFormat="1" ht="12">
      <c r="A509" s="13"/>
      <c r="B509" s="266"/>
      <c r="C509" s="267"/>
      <c r="D509" s="268" t="s">
        <v>236</v>
      </c>
      <c r="E509" s="269" t="s">
        <v>1</v>
      </c>
      <c r="F509" s="270" t="s">
        <v>2360</v>
      </c>
      <c r="G509" s="267"/>
      <c r="H509" s="269" t="s">
        <v>1</v>
      </c>
      <c r="I509" s="271"/>
      <c r="J509" s="267"/>
      <c r="K509" s="267"/>
      <c r="L509" s="272"/>
      <c r="M509" s="273"/>
      <c r="N509" s="274"/>
      <c r="O509" s="274"/>
      <c r="P509" s="274"/>
      <c r="Q509" s="274"/>
      <c r="R509" s="274"/>
      <c r="S509" s="274"/>
      <c r="T509" s="275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76" t="s">
        <v>236</v>
      </c>
      <c r="AU509" s="276" t="s">
        <v>89</v>
      </c>
      <c r="AV509" s="13" t="s">
        <v>87</v>
      </c>
      <c r="AW509" s="13" t="s">
        <v>34</v>
      </c>
      <c r="AX509" s="13" t="s">
        <v>81</v>
      </c>
      <c r="AY509" s="276" t="s">
        <v>211</v>
      </c>
    </row>
    <row r="510" spans="1:51" s="13" customFormat="1" ht="12">
      <c r="A510" s="13"/>
      <c r="B510" s="266"/>
      <c r="C510" s="267"/>
      <c r="D510" s="268" t="s">
        <v>236</v>
      </c>
      <c r="E510" s="269" t="s">
        <v>1</v>
      </c>
      <c r="F510" s="270" t="s">
        <v>2361</v>
      </c>
      <c r="G510" s="267"/>
      <c r="H510" s="269" t="s">
        <v>1</v>
      </c>
      <c r="I510" s="271"/>
      <c r="J510" s="267"/>
      <c r="K510" s="267"/>
      <c r="L510" s="272"/>
      <c r="M510" s="273"/>
      <c r="N510" s="274"/>
      <c r="O510" s="274"/>
      <c r="P510" s="274"/>
      <c r="Q510" s="274"/>
      <c r="R510" s="274"/>
      <c r="S510" s="274"/>
      <c r="T510" s="275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76" t="s">
        <v>236</v>
      </c>
      <c r="AU510" s="276" t="s">
        <v>89</v>
      </c>
      <c r="AV510" s="13" t="s">
        <v>87</v>
      </c>
      <c r="AW510" s="13" t="s">
        <v>4</v>
      </c>
      <c r="AX510" s="13" t="s">
        <v>81</v>
      </c>
      <c r="AY510" s="276" t="s">
        <v>211</v>
      </c>
    </row>
    <row r="511" spans="1:51" s="13" customFormat="1" ht="12">
      <c r="A511" s="13"/>
      <c r="B511" s="266"/>
      <c r="C511" s="267"/>
      <c r="D511" s="268" t="s">
        <v>236</v>
      </c>
      <c r="E511" s="269" t="s">
        <v>1</v>
      </c>
      <c r="F511" s="270" t="s">
        <v>2362</v>
      </c>
      <c r="G511" s="267"/>
      <c r="H511" s="269" t="s">
        <v>1</v>
      </c>
      <c r="I511" s="271"/>
      <c r="J511" s="267"/>
      <c r="K511" s="267"/>
      <c r="L511" s="272"/>
      <c r="M511" s="273"/>
      <c r="N511" s="274"/>
      <c r="O511" s="274"/>
      <c r="P511" s="274"/>
      <c r="Q511" s="274"/>
      <c r="R511" s="274"/>
      <c r="S511" s="274"/>
      <c r="T511" s="275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76" t="s">
        <v>236</v>
      </c>
      <c r="AU511" s="276" t="s">
        <v>89</v>
      </c>
      <c r="AV511" s="13" t="s">
        <v>87</v>
      </c>
      <c r="AW511" s="13" t="s">
        <v>34</v>
      </c>
      <c r="AX511" s="13" t="s">
        <v>81</v>
      </c>
      <c r="AY511" s="276" t="s">
        <v>211</v>
      </c>
    </row>
    <row r="512" spans="1:51" s="13" customFormat="1" ht="12">
      <c r="A512" s="13"/>
      <c r="B512" s="266"/>
      <c r="C512" s="267"/>
      <c r="D512" s="268" t="s">
        <v>236</v>
      </c>
      <c r="E512" s="269" t="s">
        <v>1</v>
      </c>
      <c r="F512" s="270" t="s">
        <v>2363</v>
      </c>
      <c r="G512" s="267"/>
      <c r="H512" s="269" t="s">
        <v>1</v>
      </c>
      <c r="I512" s="271"/>
      <c r="J512" s="267"/>
      <c r="K512" s="267"/>
      <c r="L512" s="272"/>
      <c r="M512" s="273"/>
      <c r="N512" s="274"/>
      <c r="O512" s="274"/>
      <c r="P512" s="274"/>
      <c r="Q512" s="274"/>
      <c r="R512" s="274"/>
      <c r="S512" s="274"/>
      <c r="T512" s="275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76" t="s">
        <v>236</v>
      </c>
      <c r="AU512" s="276" t="s">
        <v>89</v>
      </c>
      <c r="AV512" s="13" t="s">
        <v>87</v>
      </c>
      <c r="AW512" s="13" t="s">
        <v>34</v>
      </c>
      <c r="AX512" s="13" t="s">
        <v>81</v>
      </c>
      <c r="AY512" s="276" t="s">
        <v>211</v>
      </c>
    </row>
    <row r="513" spans="1:51" s="14" customFormat="1" ht="12">
      <c r="A513" s="14"/>
      <c r="B513" s="277"/>
      <c r="C513" s="278"/>
      <c r="D513" s="268" t="s">
        <v>236</v>
      </c>
      <c r="E513" s="279" t="s">
        <v>1</v>
      </c>
      <c r="F513" s="280" t="s">
        <v>253</v>
      </c>
      <c r="G513" s="278"/>
      <c r="H513" s="281">
        <v>9</v>
      </c>
      <c r="I513" s="282"/>
      <c r="J513" s="278"/>
      <c r="K513" s="278"/>
      <c r="L513" s="283"/>
      <c r="M513" s="284"/>
      <c r="N513" s="285"/>
      <c r="O513" s="285"/>
      <c r="P513" s="285"/>
      <c r="Q513" s="285"/>
      <c r="R513" s="285"/>
      <c r="S513" s="285"/>
      <c r="T513" s="286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87" t="s">
        <v>236</v>
      </c>
      <c r="AU513" s="287" t="s">
        <v>89</v>
      </c>
      <c r="AV513" s="14" t="s">
        <v>89</v>
      </c>
      <c r="AW513" s="14" t="s">
        <v>34</v>
      </c>
      <c r="AX513" s="14" t="s">
        <v>87</v>
      </c>
      <c r="AY513" s="287" t="s">
        <v>211</v>
      </c>
    </row>
    <row r="514" spans="1:65" s="2" customFormat="1" ht="16.5" customHeight="1">
      <c r="A514" s="41"/>
      <c r="B514" s="42"/>
      <c r="C514" s="253" t="s">
        <v>918</v>
      </c>
      <c r="D514" s="253" t="s">
        <v>214</v>
      </c>
      <c r="E514" s="254" t="s">
        <v>2364</v>
      </c>
      <c r="F514" s="255" t="s">
        <v>2365</v>
      </c>
      <c r="G514" s="256" t="s">
        <v>2366</v>
      </c>
      <c r="H514" s="257">
        <v>3.5</v>
      </c>
      <c r="I514" s="258"/>
      <c r="J514" s="259">
        <f>ROUND(I514*H514,2)</f>
        <v>0</v>
      </c>
      <c r="K514" s="260"/>
      <c r="L514" s="44"/>
      <c r="M514" s="261" t="s">
        <v>1</v>
      </c>
      <c r="N514" s="262" t="s">
        <v>46</v>
      </c>
      <c r="O514" s="94"/>
      <c r="P514" s="263">
        <f>O514*H514</f>
        <v>0</v>
      </c>
      <c r="Q514" s="263">
        <v>0</v>
      </c>
      <c r="R514" s="263">
        <f>Q514*H514</f>
        <v>0</v>
      </c>
      <c r="S514" s="263">
        <v>0</v>
      </c>
      <c r="T514" s="264">
        <f>S514*H514</f>
        <v>0</v>
      </c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R514" s="265" t="s">
        <v>528</v>
      </c>
      <c r="AT514" s="265" t="s">
        <v>214</v>
      </c>
      <c r="AU514" s="265" t="s">
        <v>89</v>
      </c>
      <c r="AY514" s="18" t="s">
        <v>211</v>
      </c>
      <c r="BE514" s="155">
        <f>IF(N514="základní",J514,0)</f>
        <v>0</v>
      </c>
      <c r="BF514" s="155">
        <f>IF(N514="snížená",J514,0)</f>
        <v>0</v>
      </c>
      <c r="BG514" s="155">
        <f>IF(N514="zákl. přenesená",J514,0)</f>
        <v>0</v>
      </c>
      <c r="BH514" s="155">
        <f>IF(N514="sníž. přenesená",J514,0)</f>
        <v>0</v>
      </c>
      <c r="BI514" s="155">
        <f>IF(N514="nulová",J514,0)</f>
        <v>0</v>
      </c>
      <c r="BJ514" s="18" t="s">
        <v>87</v>
      </c>
      <c r="BK514" s="155">
        <f>ROUND(I514*H514,2)</f>
        <v>0</v>
      </c>
      <c r="BL514" s="18" t="s">
        <v>528</v>
      </c>
      <c r="BM514" s="265" t="s">
        <v>2367</v>
      </c>
    </row>
    <row r="515" spans="1:51" s="13" customFormat="1" ht="12">
      <c r="A515" s="13"/>
      <c r="B515" s="266"/>
      <c r="C515" s="267"/>
      <c r="D515" s="268" t="s">
        <v>236</v>
      </c>
      <c r="E515" s="269" t="s">
        <v>1</v>
      </c>
      <c r="F515" s="270" t="s">
        <v>2368</v>
      </c>
      <c r="G515" s="267"/>
      <c r="H515" s="269" t="s">
        <v>1</v>
      </c>
      <c r="I515" s="271"/>
      <c r="J515" s="267"/>
      <c r="K515" s="267"/>
      <c r="L515" s="272"/>
      <c r="M515" s="273"/>
      <c r="N515" s="274"/>
      <c r="O515" s="274"/>
      <c r="P515" s="274"/>
      <c r="Q515" s="274"/>
      <c r="R515" s="274"/>
      <c r="S515" s="274"/>
      <c r="T515" s="275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76" t="s">
        <v>236</v>
      </c>
      <c r="AU515" s="276" t="s">
        <v>89</v>
      </c>
      <c r="AV515" s="13" t="s">
        <v>87</v>
      </c>
      <c r="AW515" s="13" t="s">
        <v>34</v>
      </c>
      <c r="AX515" s="13" t="s">
        <v>81</v>
      </c>
      <c r="AY515" s="276" t="s">
        <v>211</v>
      </c>
    </row>
    <row r="516" spans="1:51" s="13" customFormat="1" ht="12">
      <c r="A516" s="13"/>
      <c r="B516" s="266"/>
      <c r="C516" s="267"/>
      <c r="D516" s="268" t="s">
        <v>236</v>
      </c>
      <c r="E516" s="269" t="s">
        <v>1</v>
      </c>
      <c r="F516" s="270" t="s">
        <v>1251</v>
      </c>
      <c r="G516" s="267"/>
      <c r="H516" s="269" t="s">
        <v>1</v>
      </c>
      <c r="I516" s="271"/>
      <c r="J516" s="267"/>
      <c r="K516" s="267"/>
      <c r="L516" s="272"/>
      <c r="M516" s="273"/>
      <c r="N516" s="274"/>
      <c r="O516" s="274"/>
      <c r="P516" s="274"/>
      <c r="Q516" s="274"/>
      <c r="R516" s="274"/>
      <c r="S516" s="274"/>
      <c r="T516" s="275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76" t="s">
        <v>236</v>
      </c>
      <c r="AU516" s="276" t="s">
        <v>89</v>
      </c>
      <c r="AV516" s="13" t="s">
        <v>87</v>
      </c>
      <c r="AW516" s="13" t="s">
        <v>34</v>
      </c>
      <c r="AX516" s="13" t="s">
        <v>81</v>
      </c>
      <c r="AY516" s="276" t="s">
        <v>211</v>
      </c>
    </row>
    <row r="517" spans="1:51" s="13" customFormat="1" ht="12">
      <c r="A517" s="13"/>
      <c r="B517" s="266"/>
      <c r="C517" s="267"/>
      <c r="D517" s="268" t="s">
        <v>236</v>
      </c>
      <c r="E517" s="269" t="s">
        <v>1</v>
      </c>
      <c r="F517" s="270" t="s">
        <v>2369</v>
      </c>
      <c r="G517" s="267"/>
      <c r="H517" s="269" t="s">
        <v>1</v>
      </c>
      <c r="I517" s="271"/>
      <c r="J517" s="267"/>
      <c r="K517" s="267"/>
      <c r="L517" s="272"/>
      <c r="M517" s="273"/>
      <c r="N517" s="274"/>
      <c r="O517" s="274"/>
      <c r="P517" s="274"/>
      <c r="Q517" s="274"/>
      <c r="R517" s="274"/>
      <c r="S517" s="274"/>
      <c r="T517" s="275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76" t="s">
        <v>236</v>
      </c>
      <c r="AU517" s="276" t="s">
        <v>89</v>
      </c>
      <c r="AV517" s="13" t="s">
        <v>87</v>
      </c>
      <c r="AW517" s="13" t="s">
        <v>34</v>
      </c>
      <c r="AX517" s="13" t="s">
        <v>81</v>
      </c>
      <c r="AY517" s="276" t="s">
        <v>211</v>
      </c>
    </row>
    <row r="518" spans="1:51" s="13" customFormat="1" ht="12">
      <c r="A518" s="13"/>
      <c r="B518" s="266"/>
      <c r="C518" s="267"/>
      <c r="D518" s="268" t="s">
        <v>236</v>
      </c>
      <c r="E518" s="269" t="s">
        <v>1</v>
      </c>
      <c r="F518" s="270" t="s">
        <v>2370</v>
      </c>
      <c r="G518" s="267"/>
      <c r="H518" s="269" t="s">
        <v>1</v>
      </c>
      <c r="I518" s="271"/>
      <c r="J518" s="267"/>
      <c r="K518" s="267"/>
      <c r="L518" s="272"/>
      <c r="M518" s="273"/>
      <c r="N518" s="274"/>
      <c r="O518" s="274"/>
      <c r="P518" s="274"/>
      <c r="Q518" s="274"/>
      <c r="R518" s="274"/>
      <c r="S518" s="274"/>
      <c r="T518" s="275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76" t="s">
        <v>236</v>
      </c>
      <c r="AU518" s="276" t="s">
        <v>89</v>
      </c>
      <c r="AV518" s="13" t="s">
        <v>87</v>
      </c>
      <c r="AW518" s="13" t="s">
        <v>34</v>
      </c>
      <c r="AX518" s="13" t="s">
        <v>81</v>
      </c>
      <c r="AY518" s="276" t="s">
        <v>211</v>
      </c>
    </row>
    <row r="519" spans="1:51" s="13" customFormat="1" ht="12">
      <c r="A519" s="13"/>
      <c r="B519" s="266"/>
      <c r="C519" s="267"/>
      <c r="D519" s="268" t="s">
        <v>236</v>
      </c>
      <c r="E519" s="269" t="s">
        <v>1</v>
      </c>
      <c r="F519" s="270" t="s">
        <v>2371</v>
      </c>
      <c r="G519" s="267"/>
      <c r="H519" s="269" t="s">
        <v>1</v>
      </c>
      <c r="I519" s="271"/>
      <c r="J519" s="267"/>
      <c r="K519" s="267"/>
      <c r="L519" s="272"/>
      <c r="M519" s="273"/>
      <c r="N519" s="274"/>
      <c r="O519" s="274"/>
      <c r="P519" s="274"/>
      <c r="Q519" s="274"/>
      <c r="R519" s="274"/>
      <c r="S519" s="274"/>
      <c r="T519" s="275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76" t="s">
        <v>236</v>
      </c>
      <c r="AU519" s="276" t="s">
        <v>89</v>
      </c>
      <c r="AV519" s="13" t="s">
        <v>87</v>
      </c>
      <c r="AW519" s="13" t="s">
        <v>34</v>
      </c>
      <c r="AX519" s="13" t="s">
        <v>81</v>
      </c>
      <c r="AY519" s="276" t="s">
        <v>211</v>
      </c>
    </row>
    <row r="520" spans="1:51" s="14" customFormat="1" ht="12">
      <c r="A520" s="14"/>
      <c r="B520" s="277"/>
      <c r="C520" s="278"/>
      <c r="D520" s="268" t="s">
        <v>236</v>
      </c>
      <c r="E520" s="279" t="s">
        <v>1</v>
      </c>
      <c r="F520" s="280" t="s">
        <v>857</v>
      </c>
      <c r="G520" s="278"/>
      <c r="H520" s="281">
        <v>3.5</v>
      </c>
      <c r="I520" s="282"/>
      <c r="J520" s="278"/>
      <c r="K520" s="278"/>
      <c r="L520" s="283"/>
      <c r="M520" s="284"/>
      <c r="N520" s="285"/>
      <c r="O520" s="285"/>
      <c r="P520" s="285"/>
      <c r="Q520" s="285"/>
      <c r="R520" s="285"/>
      <c r="S520" s="285"/>
      <c r="T520" s="286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87" t="s">
        <v>236</v>
      </c>
      <c r="AU520" s="287" t="s">
        <v>89</v>
      </c>
      <c r="AV520" s="14" t="s">
        <v>89</v>
      </c>
      <c r="AW520" s="14" t="s">
        <v>34</v>
      </c>
      <c r="AX520" s="14" t="s">
        <v>87</v>
      </c>
      <c r="AY520" s="287" t="s">
        <v>211</v>
      </c>
    </row>
    <row r="521" spans="1:65" s="2" customFormat="1" ht="16.5" customHeight="1">
      <c r="A521" s="41"/>
      <c r="B521" s="42"/>
      <c r="C521" s="253" t="s">
        <v>926</v>
      </c>
      <c r="D521" s="253" t="s">
        <v>214</v>
      </c>
      <c r="E521" s="254" t="s">
        <v>2372</v>
      </c>
      <c r="F521" s="255" t="s">
        <v>2373</v>
      </c>
      <c r="G521" s="256" t="s">
        <v>307</v>
      </c>
      <c r="H521" s="257">
        <v>32.8</v>
      </c>
      <c r="I521" s="258"/>
      <c r="J521" s="259">
        <f>ROUND(I521*H521,2)</f>
        <v>0</v>
      </c>
      <c r="K521" s="260"/>
      <c r="L521" s="44"/>
      <c r="M521" s="261" t="s">
        <v>1</v>
      </c>
      <c r="N521" s="262" t="s">
        <v>46</v>
      </c>
      <c r="O521" s="94"/>
      <c r="P521" s="263">
        <f>O521*H521</f>
        <v>0</v>
      </c>
      <c r="Q521" s="263">
        <v>0.005</v>
      </c>
      <c r="R521" s="263">
        <f>Q521*H521</f>
        <v>0.16399999999999998</v>
      </c>
      <c r="S521" s="263">
        <v>0</v>
      </c>
      <c r="T521" s="264">
        <f>S521*H521</f>
        <v>0</v>
      </c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R521" s="265" t="s">
        <v>528</v>
      </c>
      <c r="AT521" s="265" t="s">
        <v>214</v>
      </c>
      <c r="AU521" s="265" t="s">
        <v>89</v>
      </c>
      <c r="AY521" s="18" t="s">
        <v>211</v>
      </c>
      <c r="BE521" s="155">
        <f>IF(N521="základní",J521,0)</f>
        <v>0</v>
      </c>
      <c r="BF521" s="155">
        <f>IF(N521="snížená",J521,0)</f>
        <v>0</v>
      </c>
      <c r="BG521" s="155">
        <f>IF(N521="zákl. přenesená",J521,0)</f>
        <v>0</v>
      </c>
      <c r="BH521" s="155">
        <f>IF(N521="sníž. přenesená",J521,0)</f>
        <v>0</v>
      </c>
      <c r="BI521" s="155">
        <f>IF(N521="nulová",J521,0)</f>
        <v>0</v>
      </c>
      <c r="BJ521" s="18" t="s">
        <v>87</v>
      </c>
      <c r="BK521" s="155">
        <f>ROUND(I521*H521,2)</f>
        <v>0</v>
      </c>
      <c r="BL521" s="18" t="s">
        <v>528</v>
      </c>
      <c r="BM521" s="265" t="s">
        <v>2374</v>
      </c>
    </row>
    <row r="522" spans="1:51" s="13" customFormat="1" ht="12">
      <c r="A522" s="13"/>
      <c r="B522" s="266"/>
      <c r="C522" s="267"/>
      <c r="D522" s="268" t="s">
        <v>236</v>
      </c>
      <c r="E522" s="269" t="s">
        <v>1</v>
      </c>
      <c r="F522" s="270" t="s">
        <v>2375</v>
      </c>
      <c r="G522" s="267"/>
      <c r="H522" s="269" t="s">
        <v>1</v>
      </c>
      <c r="I522" s="271"/>
      <c r="J522" s="267"/>
      <c r="K522" s="267"/>
      <c r="L522" s="272"/>
      <c r="M522" s="273"/>
      <c r="N522" s="274"/>
      <c r="O522" s="274"/>
      <c r="P522" s="274"/>
      <c r="Q522" s="274"/>
      <c r="R522" s="274"/>
      <c r="S522" s="274"/>
      <c r="T522" s="275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76" t="s">
        <v>236</v>
      </c>
      <c r="AU522" s="276" t="s">
        <v>89</v>
      </c>
      <c r="AV522" s="13" t="s">
        <v>87</v>
      </c>
      <c r="AW522" s="13" t="s">
        <v>34</v>
      </c>
      <c r="AX522" s="13" t="s">
        <v>81</v>
      </c>
      <c r="AY522" s="276" t="s">
        <v>211</v>
      </c>
    </row>
    <row r="523" spans="1:51" s="13" customFormat="1" ht="12">
      <c r="A523" s="13"/>
      <c r="B523" s="266"/>
      <c r="C523" s="267"/>
      <c r="D523" s="268" t="s">
        <v>236</v>
      </c>
      <c r="E523" s="269" t="s">
        <v>1</v>
      </c>
      <c r="F523" s="270" t="s">
        <v>1251</v>
      </c>
      <c r="G523" s="267"/>
      <c r="H523" s="269" t="s">
        <v>1</v>
      </c>
      <c r="I523" s="271"/>
      <c r="J523" s="267"/>
      <c r="K523" s="267"/>
      <c r="L523" s="272"/>
      <c r="M523" s="273"/>
      <c r="N523" s="274"/>
      <c r="O523" s="274"/>
      <c r="P523" s="274"/>
      <c r="Q523" s="274"/>
      <c r="R523" s="274"/>
      <c r="S523" s="274"/>
      <c r="T523" s="275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76" t="s">
        <v>236</v>
      </c>
      <c r="AU523" s="276" t="s">
        <v>89</v>
      </c>
      <c r="AV523" s="13" t="s">
        <v>87</v>
      </c>
      <c r="AW523" s="13" t="s">
        <v>34</v>
      </c>
      <c r="AX523" s="13" t="s">
        <v>81</v>
      </c>
      <c r="AY523" s="276" t="s">
        <v>211</v>
      </c>
    </row>
    <row r="524" spans="1:51" s="13" customFormat="1" ht="12">
      <c r="A524" s="13"/>
      <c r="B524" s="266"/>
      <c r="C524" s="267"/>
      <c r="D524" s="268" t="s">
        <v>236</v>
      </c>
      <c r="E524" s="269" t="s">
        <v>1</v>
      </c>
      <c r="F524" s="270" t="s">
        <v>2376</v>
      </c>
      <c r="G524" s="267"/>
      <c r="H524" s="269" t="s">
        <v>1</v>
      </c>
      <c r="I524" s="271"/>
      <c r="J524" s="267"/>
      <c r="K524" s="267"/>
      <c r="L524" s="272"/>
      <c r="M524" s="273"/>
      <c r="N524" s="274"/>
      <c r="O524" s="274"/>
      <c r="P524" s="274"/>
      <c r="Q524" s="274"/>
      <c r="R524" s="274"/>
      <c r="S524" s="274"/>
      <c r="T524" s="275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76" t="s">
        <v>236</v>
      </c>
      <c r="AU524" s="276" t="s">
        <v>89</v>
      </c>
      <c r="AV524" s="13" t="s">
        <v>87</v>
      </c>
      <c r="AW524" s="13" t="s">
        <v>34</v>
      </c>
      <c r="AX524" s="13" t="s">
        <v>81</v>
      </c>
      <c r="AY524" s="276" t="s">
        <v>211</v>
      </c>
    </row>
    <row r="525" spans="1:51" s="13" customFormat="1" ht="12">
      <c r="A525" s="13"/>
      <c r="B525" s="266"/>
      <c r="C525" s="267"/>
      <c r="D525" s="268" t="s">
        <v>236</v>
      </c>
      <c r="E525" s="269" t="s">
        <v>1</v>
      </c>
      <c r="F525" s="270" t="s">
        <v>2377</v>
      </c>
      <c r="G525" s="267"/>
      <c r="H525" s="269" t="s">
        <v>1</v>
      </c>
      <c r="I525" s="271"/>
      <c r="J525" s="267"/>
      <c r="K525" s="267"/>
      <c r="L525" s="272"/>
      <c r="M525" s="273"/>
      <c r="N525" s="274"/>
      <c r="O525" s="274"/>
      <c r="P525" s="274"/>
      <c r="Q525" s="274"/>
      <c r="R525" s="274"/>
      <c r="S525" s="274"/>
      <c r="T525" s="275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76" t="s">
        <v>236</v>
      </c>
      <c r="AU525" s="276" t="s">
        <v>89</v>
      </c>
      <c r="AV525" s="13" t="s">
        <v>87</v>
      </c>
      <c r="AW525" s="13" t="s">
        <v>34</v>
      </c>
      <c r="AX525" s="13" t="s">
        <v>81</v>
      </c>
      <c r="AY525" s="276" t="s">
        <v>211</v>
      </c>
    </row>
    <row r="526" spans="1:51" s="13" customFormat="1" ht="12">
      <c r="A526" s="13"/>
      <c r="B526" s="266"/>
      <c r="C526" s="267"/>
      <c r="D526" s="268" t="s">
        <v>236</v>
      </c>
      <c r="E526" s="269" t="s">
        <v>1</v>
      </c>
      <c r="F526" s="270" t="s">
        <v>2378</v>
      </c>
      <c r="G526" s="267"/>
      <c r="H526" s="269" t="s">
        <v>1</v>
      </c>
      <c r="I526" s="271"/>
      <c r="J526" s="267"/>
      <c r="K526" s="267"/>
      <c r="L526" s="272"/>
      <c r="M526" s="273"/>
      <c r="N526" s="274"/>
      <c r="O526" s="274"/>
      <c r="P526" s="274"/>
      <c r="Q526" s="274"/>
      <c r="R526" s="274"/>
      <c r="S526" s="274"/>
      <c r="T526" s="275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76" t="s">
        <v>236</v>
      </c>
      <c r="AU526" s="276" t="s">
        <v>89</v>
      </c>
      <c r="AV526" s="13" t="s">
        <v>87</v>
      </c>
      <c r="AW526" s="13" t="s">
        <v>34</v>
      </c>
      <c r="AX526" s="13" t="s">
        <v>81</v>
      </c>
      <c r="AY526" s="276" t="s">
        <v>211</v>
      </c>
    </row>
    <row r="527" spans="1:51" s="14" customFormat="1" ht="12">
      <c r="A527" s="14"/>
      <c r="B527" s="277"/>
      <c r="C527" s="278"/>
      <c r="D527" s="268" t="s">
        <v>236</v>
      </c>
      <c r="E527" s="279" t="s">
        <v>1</v>
      </c>
      <c r="F527" s="280" t="s">
        <v>2379</v>
      </c>
      <c r="G527" s="278"/>
      <c r="H527" s="281">
        <v>32.8</v>
      </c>
      <c r="I527" s="282"/>
      <c r="J527" s="278"/>
      <c r="K527" s="278"/>
      <c r="L527" s="283"/>
      <c r="M527" s="284"/>
      <c r="N527" s="285"/>
      <c r="O527" s="285"/>
      <c r="P527" s="285"/>
      <c r="Q527" s="285"/>
      <c r="R527" s="285"/>
      <c r="S527" s="285"/>
      <c r="T527" s="286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87" t="s">
        <v>236</v>
      </c>
      <c r="AU527" s="287" t="s">
        <v>89</v>
      </c>
      <c r="AV527" s="14" t="s">
        <v>89</v>
      </c>
      <c r="AW527" s="14" t="s">
        <v>34</v>
      </c>
      <c r="AX527" s="14" t="s">
        <v>87</v>
      </c>
      <c r="AY527" s="287" t="s">
        <v>211</v>
      </c>
    </row>
    <row r="528" spans="1:65" s="2" customFormat="1" ht="16.5" customHeight="1">
      <c r="A528" s="41"/>
      <c r="B528" s="42"/>
      <c r="C528" s="253" t="s">
        <v>936</v>
      </c>
      <c r="D528" s="253" t="s">
        <v>214</v>
      </c>
      <c r="E528" s="254" t="s">
        <v>2380</v>
      </c>
      <c r="F528" s="255" t="s">
        <v>2381</v>
      </c>
      <c r="G528" s="256" t="s">
        <v>307</v>
      </c>
      <c r="H528" s="257">
        <v>5.3</v>
      </c>
      <c r="I528" s="258"/>
      <c r="J528" s="259">
        <f>ROUND(I528*H528,2)</f>
        <v>0</v>
      </c>
      <c r="K528" s="260"/>
      <c r="L528" s="44"/>
      <c r="M528" s="261" t="s">
        <v>1</v>
      </c>
      <c r="N528" s="262" t="s">
        <v>46</v>
      </c>
      <c r="O528" s="94"/>
      <c r="P528" s="263">
        <f>O528*H528</f>
        <v>0</v>
      </c>
      <c r="Q528" s="263">
        <v>0.005</v>
      </c>
      <c r="R528" s="263">
        <f>Q528*H528</f>
        <v>0.0265</v>
      </c>
      <c r="S528" s="263">
        <v>0</v>
      </c>
      <c r="T528" s="264">
        <f>S528*H528</f>
        <v>0</v>
      </c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R528" s="265" t="s">
        <v>528</v>
      </c>
      <c r="AT528" s="265" t="s">
        <v>214</v>
      </c>
      <c r="AU528" s="265" t="s">
        <v>89</v>
      </c>
      <c r="AY528" s="18" t="s">
        <v>211</v>
      </c>
      <c r="BE528" s="155">
        <f>IF(N528="základní",J528,0)</f>
        <v>0</v>
      </c>
      <c r="BF528" s="155">
        <f>IF(N528="snížená",J528,0)</f>
        <v>0</v>
      </c>
      <c r="BG528" s="155">
        <f>IF(N528="zákl. přenesená",J528,0)</f>
        <v>0</v>
      </c>
      <c r="BH528" s="155">
        <f>IF(N528="sníž. přenesená",J528,0)</f>
        <v>0</v>
      </c>
      <c r="BI528" s="155">
        <f>IF(N528="nulová",J528,0)</f>
        <v>0</v>
      </c>
      <c r="BJ528" s="18" t="s">
        <v>87</v>
      </c>
      <c r="BK528" s="155">
        <f>ROUND(I528*H528,2)</f>
        <v>0</v>
      </c>
      <c r="BL528" s="18" t="s">
        <v>528</v>
      </c>
      <c r="BM528" s="265" t="s">
        <v>2382</v>
      </c>
    </row>
    <row r="529" spans="1:51" s="13" customFormat="1" ht="12">
      <c r="A529" s="13"/>
      <c r="B529" s="266"/>
      <c r="C529" s="267"/>
      <c r="D529" s="268" t="s">
        <v>236</v>
      </c>
      <c r="E529" s="269" t="s">
        <v>1</v>
      </c>
      <c r="F529" s="270" t="s">
        <v>2383</v>
      </c>
      <c r="G529" s="267"/>
      <c r="H529" s="269" t="s">
        <v>1</v>
      </c>
      <c r="I529" s="271"/>
      <c r="J529" s="267"/>
      <c r="K529" s="267"/>
      <c r="L529" s="272"/>
      <c r="M529" s="273"/>
      <c r="N529" s="274"/>
      <c r="O529" s="274"/>
      <c r="P529" s="274"/>
      <c r="Q529" s="274"/>
      <c r="R529" s="274"/>
      <c r="S529" s="274"/>
      <c r="T529" s="275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76" t="s">
        <v>236</v>
      </c>
      <c r="AU529" s="276" t="s">
        <v>89</v>
      </c>
      <c r="AV529" s="13" t="s">
        <v>87</v>
      </c>
      <c r="AW529" s="13" t="s">
        <v>34</v>
      </c>
      <c r="AX529" s="13" t="s">
        <v>81</v>
      </c>
      <c r="AY529" s="276" t="s">
        <v>211</v>
      </c>
    </row>
    <row r="530" spans="1:51" s="13" customFormat="1" ht="12">
      <c r="A530" s="13"/>
      <c r="B530" s="266"/>
      <c r="C530" s="267"/>
      <c r="D530" s="268" t="s">
        <v>236</v>
      </c>
      <c r="E530" s="269" t="s">
        <v>1</v>
      </c>
      <c r="F530" s="270" t="s">
        <v>1251</v>
      </c>
      <c r="G530" s="267"/>
      <c r="H530" s="269" t="s">
        <v>1</v>
      </c>
      <c r="I530" s="271"/>
      <c r="J530" s="267"/>
      <c r="K530" s="267"/>
      <c r="L530" s="272"/>
      <c r="M530" s="273"/>
      <c r="N530" s="274"/>
      <c r="O530" s="274"/>
      <c r="P530" s="274"/>
      <c r="Q530" s="274"/>
      <c r="R530" s="274"/>
      <c r="S530" s="274"/>
      <c r="T530" s="275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76" t="s">
        <v>236</v>
      </c>
      <c r="AU530" s="276" t="s">
        <v>89</v>
      </c>
      <c r="AV530" s="13" t="s">
        <v>87</v>
      </c>
      <c r="AW530" s="13" t="s">
        <v>34</v>
      </c>
      <c r="AX530" s="13" t="s">
        <v>81</v>
      </c>
      <c r="AY530" s="276" t="s">
        <v>211</v>
      </c>
    </row>
    <row r="531" spans="1:51" s="13" customFormat="1" ht="12">
      <c r="A531" s="13"/>
      <c r="B531" s="266"/>
      <c r="C531" s="267"/>
      <c r="D531" s="268" t="s">
        <v>236</v>
      </c>
      <c r="E531" s="269" t="s">
        <v>1</v>
      </c>
      <c r="F531" s="270" t="s">
        <v>2384</v>
      </c>
      <c r="G531" s="267"/>
      <c r="H531" s="269" t="s">
        <v>1</v>
      </c>
      <c r="I531" s="271"/>
      <c r="J531" s="267"/>
      <c r="K531" s="267"/>
      <c r="L531" s="272"/>
      <c r="M531" s="273"/>
      <c r="N531" s="274"/>
      <c r="O531" s="274"/>
      <c r="P531" s="274"/>
      <c r="Q531" s="274"/>
      <c r="R531" s="274"/>
      <c r="S531" s="274"/>
      <c r="T531" s="275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76" t="s">
        <v>236</v>
      </c>
      <c r="AU531" s="276" t="s">
        <v>89</v>
      </c>
      <c r="AV531" s="13" t="s">
        <v>87</v>
      </c>
      <c r="AW531" s="13" t="s">
        <v>34</v>
      </c>
      <c r="AX531" s="13" t="s">
        <v>81</v>
      </c>
      <c r="AY531" s="276" t="s">
        <v>211</v>
      </c>
    </row>
    <row r="532" spans="1:51" s="13" customFormat="1" ht="12">
      <c r="A532" s="13"/>
      <c r="B532" s="266"/>
      <c r="C532" s="267"/>
      <c r="D532" s="268" t="s">
        <v>236</v>
      </c>
      <c r="E532" s="269" t="s">
        <v>1</v>
      </c>
      <c r="F532" s="270" t="s">
        <v>2385</v>
      </c>
      <c r="G532" s="267"/>
      <c r="H532" s="269" t="s">
        <v>1</v>
      </c>
      <c r="I532" s="271"/>
      <c r="J532" s="267"/>
      <c r="K532" s="267"/>
      <c r="L532" s="272"/>
      <c r="M532" s="273"/>
      <c r="N532" s="274"/>
      <c r="O532" s="274"/>
      <c r="P532" s="274"/>
      <c r="Q532" s="274"/>
      <c r="R532" s="274"/>
      <c r="S532" s="274"/>
      <c r="T532" s="275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76" t="s">
        <v>236</v>
      </c>
      <c r="AU532" s="276" t="s">
        <v>89</v>
      </c>
      <c r="AV532" s="13" t="s">
        <v>87</v>
      </c>
      <c r="AW532" s="13" t="s">
        <v>34</v>
      </c>
      <c r="AX532" s="13" t="s">
        <v>81</v>
      </c>
      <c r="AY532" s="276" t="s">
        <v>211</v>
      </c>
    </row>
    <row r="533" spans="1:51" s="14" customFormat="1" ht="12">
      <c r="A533" s="14"/>
      <c r="B533" s="277"/>
      <c r="C533" s="278"/>
      <c r="D533" s="268" t="s">
        <v>236</v>
      </c>
      <c r="E533" s="279" t="s">
        <v>1</v>
      </c>
      <c r="F533" s="280" t="s">
        <v>2386</v>
      </c>
      <c r="G533" s="278"/>
      <c r="H533" s="281">
        <v>5.3</v>
      </c>
      <c r="I533" s="282"/>
      <c r="J533" s="278"/>
      <c r="K533" s="278"/>
      <c r="L533" s="283"/>
      <c r="M533" s="284"/>
      <c r="N533" s="285"/>
      <c r="O533" s="285"/>
      <c r="P533" s="285"/>
      <c r="Q533" s="285"/>
      <c r="R533" s="285"/>
      <c r="S533" s="285"/>
      <c r="T533" s="286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87" t="s">
        <v>236</v>
      </c>
      <c r="AU533" s="287" t="s">
        <v>89</v>
      </c>
      <c r="AV533" s="14" t="s">
        <v>89</v>
      </c>
      <c r="AW533" s="14" t="s">
        <v>34</v>
      </c>
      <c r="AX533" s="14" t="s">
        <v>87</v>
      </c>
      <c r="AY533" s="287" t="s">
        <v>211</v>
      </c>
    </row>
    <row r="534" spans="1:65" s="2" customFormat="1" ht="16.5" customHeight="1">
      <c r="A534" s="41"/>
      <c r="B534" s="42"/>
      <c r="C534" s="253" t="s">
        <v>941</v>
      </c>
      <c r="D534" s="253" t="s">
        <v>214</v>
      </c>
      <c r="E534" s="254" t="s">
        <v>2387</v>
      </c>
      <c r="F534" s="255" t="s">
        <v>2388</v>
      </c>
      <c r="G534" s="256" t="s">
        <v>1180</v>
      </c>
      <c r="H534" s="257">
        <v>168</v>
      </c>
      <c r="I534" s="258"/>
      <c r="J534" s="259">
        <f>ROUND(I534*H534,2)</f>
        <v>0</v>
      </c>
      <c r="K534" s="260"/>
      <c r="L534" s="44"/>
      <c r="M534" s="261" t="s">
        <v>1</v>
      </c>
      <c r="N534" s="262" t="s">
        <v>46</v>
      </c>
      <c r="O534" s="94"/>
      <c r="P534" s="263">
        <f>O534*H534</f>
        <v>0</v>
      </c>
      <c r="Q534" s="263">
        <v>0</v>
      </c>
      <c r="R534" s="263">
        <f>Q534*H534</f>
        <v>0</v>
      </c>
      <c r="S534" s="263">
        <v>0</v>
      </c>
      <c r="T534" s="264">
        <f>S534*H534</f>
        <v>0</v>
      </c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R534" s="265" t="s">
        <v>528</v>
      </c>
      <c r="AT534" s="265" t="s">
        <v>214</v>
      </c>
      <c r="AU534" s="265" t="s">
        <v>89</v>
      </c>
      <c r="AY534" s="18" t="s">
        <v>211</v>
      </c>
      <c r="BE534" s="155">
        <f>IF(N534="základní",J534,0)</f>
        <v>0</v>
      </c>
      <c r="BF534" s="155">
        <f>IF(N534="snížená",J534,0)</f>
        <v>0</v>
      </c>
      <c r="BG534" s="155">
        <f>IF(N534="zákl. přenesená",J534,0)</f>
        <v>0</v>
      </c>
      <c r="BH534" s="155">
        <f>IF(N534="sníž. přenesená",J534,0)</f>
        <v>0</v>
      </c>
      <c r="BI534" s="155">
        <f>IF(N534="nulová",J534,0)</f>
        <v>0</v>
      </c>
      <c r="BJ534" s="18" t="s">
        <v>87</v>
      </c>
      <c r="BK534" s="155">
        <f>ROUND(I534*H534,2)</f>
        <v>0</v>
      </c>
      <c r="BL534" s="18" t="s">
        <v>528</v>
      </c>
      <c r="BM534" s="265" t="s">
        <v>2389</v>
      </c>
    </row>
    <row r="535" spans="1:51" s="13" customFormat="1" ht="12">
      <c r="A535" s="13"/>
      <c r="B535" s="266"/>
      <c r="C535" s="267"/>
      <c r="D535" s="268" t="s">
        <v>236</v>
      </c>
      <c r="E535" s="269" t="s">
        <v>1</v>
      </c>
      <c r="F535" s="270" t="s">
        <v>2390</v>
      </c>
      <c r="G535" s="267"/>
      <c r="H535" s="269" t="s">
        <v>1</v>
      </c>
      <c r="I535" s="271"/>
      <c r="J535" s="267"/>
      <c r="K535" s="267"/>
      <c r="L535" s="272"/>
      <c r="M535" s="273"/>
      <c r="N535" s="274"/>
      <c r="O535" s="274"/>
      <c r="P535" s="274"/>
      <c r="Q535" s="274"/>
      <c r="R535" s="274"/>
      <c r="S535" s="274"/>
      <c r="T535" s="275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76" t="s">
        <v>236</v>
      </c>
      <c r="AU535" s="276" t="s">
        <v>89</v>
      </c>
      <c r="AV535" s="13" t="s">
        <v>87</v>
      </c>
      <c r="AW535" s="13" t="s">
        <v>34</v>
      </c>
      <c r="AX535" s="13" t="s">
        <v>81</v>
      </c>
      <c r="AY535" s="276" t="s">
        <v>211</v>
      </c>
    </row>
    <row r="536" spans="1:51" s="13" customFormat="1" ht="12">
      <c r="A536" s="13"/>
      <c r="B536" s="266"/>
      <c r="C536" s="267"/>
      <c r="D536" s="268" t="s">
        <v>236</v>
      </c>
      <c r="E536" s="269" t="s">
        <v>1</v>
      </c>
      <c r="F536" s="270" t="s">
        <v>2391</v>
      </c>
      <c r="G536" s="267"/>
      <c r="H536" s="269" t="s">
        <v>1</v>
      </c>
      <c r="I536" s="271"/>
      <c r="J536" s="267"/>
      <c r="K536" s="267"/>
      <c r="L536" s="272"/>
      <c r="M536" s="273"/>
      <c r="N536" s="274"/>
      <c r="O536" s="274"/>
      <c r="P536" s="274"/>
      <c r="Q536" s="274"/>
      <c r="R536" s="274"/>
      <c r="S536" s="274"/>
      <c r="T536" s="275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76" t="s">
        <v>236</v>
      </c>
      <c r="AU536" s="276" t="s">
        <v>89</v>
      </c>
      <c r="AV536" s="13" t="s">
        <v>87</v>
      </c>
      <c r="AW536" s="13" t="s">
        <v>34</v>
      </c>
      <c r="AX536" s="13" t="s">
        <v>81</v>
      </c>
      <c r="AY536" s="276" t="s">
        <v>211</v>
      </c>
    </row>
    <row r="537" spans="1:51" s="14" customFormat="1" ht="12">
      <c r="A537" s="14"/>
      <c r="B537" s="277"/>
      <c r="C537" s="278"/>
      <c r="D537" s="268" t="s">
        <v>236</v>
      </c>
      <c r="E537" s="279" t="s">
        <v>1</v>
      </c>
      <c r="F537" s="280" t="s">
        <v>2392</v>
      </c>
      <c r="G537" s="278"/>
      <c r="H537" s="281">
        <v>168</v>
      </c>
      <c r="I537" s="282"/>
      <c r="J537" s="278"/>
      <c r="K537" s="278"/>
      <c r="L537" s="283"/>
      <c r="M537" s="284"/>
      <c r="N537" s="285"/>
      <c r="O537" s="285"/>
      <c r="P537" s="285"/>
      <c r="Q537" s="285"/>
      <c r="R537" s="285"/>
      <c r="S537" s="285"/>
      <c r="T537" s="286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87" t="s">
        <v>236</v>
      </c>
      <c r="AU537" s="287" t="s">
        <v>89</v>
      </c>
      <c r="AV537" s="14" t="s">
        <v>89</v>
      </c>
      <c r="AW537" s="14" t="s">
        <v>34</v>
      </c>
      <c r="AX537" s="14" t="s">
        <v>87</v>
      </c>
      <c r="AY537" s="287" t="s">
        <v>211</v>
      </c>
    </row>
    <row r="538" spans="1:65" s="2" customFormat="1" ht="37.8" customHeight="1">
      <c r="A538" s="41"/>
      <c r="B538" s="42"/>
      <c r="C538" s="253" t="s">
        <v>946</v>
      </c>
      <c r="D538" s="253" t="s">
        <v>214</v>
      </c>
      <c r="E538" s="254" t="s">
        <v>2393</v>
      </c>
      <c r="F538" s="255" t="s">
        <v>2394</v>
      </c>
      <c r="G538" s="256" t="s">
        <v>217</v>
      </c>
      <c r="H538" s="257">
        <v>1</v>
      </c>
      <c r="I538" s="258"/>
      <c r="J538" s="259">
        <f>ROUND(I538*H538,2)</f>
        <v>0</v>
      </c>
      <c r="K538" s="260"/>
      <c r="L538" s="44"/>
      <c r="M538" s="261" t="s">
        <v>1</v>
      </c>
      <c r="N538" s="262" t="s">
        <v>46</v>
      </c>
      <c r="O538" s="94"/>
      <c r="P538" s="263">
        <f>O538*H538</f>
        <v>0</v>
      </c>
      <c r="Q538" s="263">
        <v>0</v>
      </c>
      <c r="R538" s="263">
        <f>Q538*H538</f>
        <v>0</v>
      </c>
      <c r="S538" s="263">
        <v>0</v>
      </c>
      <c r="T538" s="264">
        <f>S538*H538</f>
        <v>0</v>
      </c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R538" s="265" t="s">
        <v>528</v>
      </c>
      <c r="AT538" s="265" t="s">
        <v>214</v>
      </c>
      <c r="AU538" s="265" t="s">
        <v>89</v>
      </c>
      <c r="AY538" s="18" t="s">
        <v>211</v>
      </c>
      <c r="BE538" s="155">
        <f>IF(N538="základní",J538,0)</f>
        <v>0</v>
      </c>
      <c r="BF538" s="155">
        <f>IF(N538="snížená",J538,0)</f>
        <v>0</v>
      </c>
      <c r="BG538" s="155">
        <f>IF(N538="zákl. přenesená",J538,0)</f>
        <v>0</v>
      </c>
      <c r="BH538" s="155">
        <f>IF(N538="sníž. přenesená",J538,0)</f>
        <v>0</v>
      </c>
      <c r="BI538" s="155">
        <f>IF(N538="nulová",J538,0)</f>
        <v>0</v>
      </c>
      <c r="BJ538" s="18" t="s">
        <v>87</v>
      </c>
      <c r="BK538" s="155">
        <f>ROUND(I538*H538,2)</f>
        <v>0</v>
      </c>
      <c r="BL538" s="18" t="s">
        <v>528</v>
      </c>
      <c r="BM538" s="265" t="s">
        <v>2395</v>
      </c>
    </row>
    <row r="539" spans="1:51" s="13" customFormat="1" ht="12">
      <c r="A539" s="13"/>
      <c r="B539" s="266"/>
      <c r="C539" s="267"/>
      <c r="D539" s="268" t="s">
        <v>236</v>
      </c>
      <c r="E539" s="269" t="s">
        <v>1</v>
      </c>
      <c r="F539" s="270" t="s">
        <v>2396</v>
      </c>
      <c r="G539" s="267"/>
      <c r="H539" s="269" t="s">
        <v>1</v>
      </c>
      <c r="I539" s="271"/>
      <c r="J539" s="267"/>
      <c r="K539" s="267"/>
      <c r="L539" s="272"/>
      <c r="M539" s="273"/>
      <c r="N539" s="274"/>
      <c r="O539" s="274"/>
      <c r="P539" s="274"/>
      <c r="Q539" s="274"/>
      <c r="R539" s="274"/>
      <c r="S539" s="274"/>
      <c r="T539" s="275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76" t="s">
        <v>236</v>
      </c>
      <c r="AU539" s="276" t="s">
        <v>89</v>
      </c>
      <c r="AV539" s="13" t="s">
        <v>87</v>
      </c>
      <c r="AW539" s="13" t="s">
        <v>34</v>
      </c>
      <c r="AX539" s="13" t="s">
        <v>81</v>
      </c>
      <c r="AY539" s="276" t="s">
        <v>211</v>
      </c>
    </row>
    <row r="540" spans="1:51" s="13" customFormat="1" ht="12">
      <c r="A540" s="13"/>
      <c r="B540" s="266"/>
      <c r="C540" s="267"/>
      <c r="D540" s="268" t="s">
        <v>236</v>
      </c>
      <c r="E540" s="269" t="s">
        <v>1</v>
      </c>
      <c r="F540" s="270" t="s">
        <v>2397</v>
      </c>
      <c r="G540" s="267"/>
      <c r="H540" s="269" t="s">
        <v>1</v>
      </c>
      <c r="I540" s="271"/>
      <c r="J540" s="267"/>
      <c r="K540" s="267"/>
      <c r="L540" s="272"/>
      <c r="M540" s="273"/>
      <c r="N540" s="274"/>
      <c r="O540" s="274"/>
      <c r="P540" s="274"/>
      <c r="Q540" s="274"/>
      <c r="R540" s="274"/>
      <c r="S540" s="274"/>
      <c r="T540" s="275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76" t="s">
        <v>236</v>
      </c>
      <c r="AU540" s="276" t="s">
        <v>89</v>
      </c>
      <c r="AV540" s="13" t="s">
        <v>87</v>
      </c>
      <c r="AW540" s="13" t="s">
        <v>34</v>
      </c>
      <c r="AX540" s="13" t="s">
        <v>81</v>
      </c>
      <c r="AY540" s="276" t="s">
        <v>211</v>
      </c>
    </row>
    <row r="541" spans="1:51" s="13" customFormat="1" ht="12">
      <c r="A541" s="13"/>
      <c r="B541" s="266"/>
      <c r="C541" s="267"/>
      <c r="D541" s="268" t="s">
        <v>236</v>
      </c>
      <c r="E541" s="269" t="s">
        <v>1</v>
      </c>
      <c r="F541" s="270" t="s">
        <v>2377</v>
      </c>
      <c r="G541" s="267"/>
      <c r="H541" s="269" t="s">
        <v>1</v>
      </c>
      <c r="I541" s="271"/>
      <c r="J541" s="267"/>
      <c r="K541" s="267"/>
      <c r="L541" s="272"/>
      <c r="M541" s="273"/>
      <c r="N541" s="274"/>
      <c r="O541" s="274"/>
      <c r="P541" s="274"/>
      <c r="Q541" s="274"/>
      <c r="R541" s="274"/>
      <c r="S541" s="274"/>
      <c r="T541" s="275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76" t="s">
        <v>236</v>
      </c>
      <c r="AU541" s="276" t="s">
        <v>89</v>
      </c>
      <c r="AV541" s="13" t="s">
        <v>87</v>
      </c>
      <c r="AW541" s="13" t="s">
        <v>34</v>
      </c>
      <c r="AX541" s="13" t="s">
        <v>81</v>
      </c>
      <c r="AY541" s="276" t="s">
        <v>211</v>
      </c>
    </row>
    <row r="542" spans="1:51" s="14" customFormat="1" ht="12">
      <c r="A542" s="14"/>
      <c r="B542" s="277"/>
      <c r="C542" s="278"/>
      <c r="D542" s="268" t="s">
        <v>236</v>
      </c>
      <c r="E542" s="279" t="s">
        <v>1</v>
      </c>
      <c r="F542" s="280" t="s">
        <v>87</v>
      </c>
      <c r="G542" s="278"/>
      <c r="H542" s="281">
        <v>1</v>
      </c>
      <c r="I542" s="282"/>
      <c r="J542" s="278"/>
      <c r="K542" s="278"/>
      <c r="L542" s="283"/>
      <c r="M542" s="284"/>
      <c r="N542" s="285"/>
      <c r="O542" s="285"/>
      <c r="P542" s="285"/>
      <c r="Q542" s="285"/>
      <c r="R542" s="285"/>
      <c r="S542" s="285"/>
      <c r="T542" s="286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87" t="s">
        <v>236</v>
      </c>
      <c r="AU542" s="287" t="s">
        <v>89</v>
      </c>
      <c r="AV542" s="14" t="s">
        <v>89</v>
      </c>
      <c r="AW542" s="14" t="s">
        <v>34</v>
      </c>
      <c r="AX542" s="14" t="s">
        <v>87</v>
      </c>
      <c r="AY542" s="287" t="s">
        <v>211</v>
      </c>
    </row>
    <row r="543" spans="1:65" s="2" customFormat="1" ht="16.5" customHeight="1">
      <c r="A543" s="41"/>
      <c r="B543" s="42"/>
      <c r="C543" s="253" t="s">
        <v>952</v>
      </c>
      <c r="D543" s="253" t="s">
        <v>214</v>
      </c>
      <c r="E543" s="254" t="s">
        <v>2398</v>
      </c>
      <c r="F543" s="255" t="s">
        <v>2399</v>
      </c>
      <c r="G543" s="256" t="s">
        <v>217</v>
      </c>
      <c r="H543" s="257">
        <v>1</v>
      </c>
      <c r="I543" s="258"/>
      <c r="J543" s="259">
        <f>ROUND(I543*H543,2)</f>
        <v>0</v>
      </c>
      <c r="K543" s="260"/>
      <c r="L543" s="44"/>
      <c r="M543" s="261" t="s">
        <v>1</v>
      </c>
      <c r="N543" s="262" t="s">
        <v>46</v>
      </c>
      <c r="O543" s="94"/>
      <c r="P543" s="263">
        <f>O543*H543</f>
        <v>0</v>
      </c>
      <c r="Q543" s="263">
        <v>0</v>
      </c>
      <c r="R543" s="263">
        <f>Q543*H543</f>
        <v>0</v>
      </c>
      <c r="S543" s="263">
        <v>0</v>
      </c>
      <c r="T543" s="264">
        <f>S543*H543</f>
        <v>0</v>
      </c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R543" s="265" t="s">
        <v>528</v>
      </c>
      <c r="AT543" s="265" t="s">
        <v>214</v>
      </c>
      <c r="AU543" s="265" t="s">
        <v>89</v>
      </c>
      <c r="AY543" s="18" t="s">
        <v>211</v>
      </c>
      <c r="BE543" s="155">
        <f>IF(N543="základní",J543,0)</f>
        <v>0</v>
      </c>
      <c r="BF543" s="155">
        <f>IF(N543="snížená",J543,0)</f>
        <v>0</v>
      </c>
      <c r="BG543" s="155">
        <f>IF(N543="zákl. přenesená",J543,0)</f>
        <v>0</v>
      </c>
      <c r="BH543" s="155">
        <f>IF(N543="sníž. přenesená",J543,0)</f>
        <v>0</v>
      </c>
      <c r="BI543" s="155">
        <f>IF(N543="nulová",J543,0)</f>
        <v>0</v>
      </c>
      <c r="BJ543" s="18" t="s">
        <v>87</v>
      </c>
      <c r="BK543" s="155">
        <f>ROUND(I543*H543,2)</f>
        <v>0</v>
      </c>
      <c r="BL543" s="18" t="s">
        <v>528</v>
      </c>
      <c r="BM543" s="265" t="s">
        <v>2400</v>
      </c>
    </row>
    <row r="544" spans="1:51" s="13" customFormat="1" ht="12">
      <c r="A544" s="13"/>
      <c r="B544" s="266"/>
      <c r="C544" s="267"/>
      <c r="D544" s="268" t="s">
        <v>236</v>
      </c>
      <c r="E544" s="269" t="s">
        <v>1</v>
      </c>
      <c r="F544" s="270" t="s">
        <v>2401</v>
      </c>
      <c r="G544" s="267"/>
      <c r="H544" s="269" t="s">
        <v>1</v>
      </c>
      <c r="I544" s="271"/>
      <c r="J544" s="267"/>
      <c r="K544" s="267"/>
      <c r="L544" s="272"/>
      <c r="M544" s="273"/>
      <c r="N544" s="274"/>
      <c r="O544" s="274"/>
      <c r="P544" s="274"/>
      <c r="Q544" s="274"/>
      <c r="R544" s="274"/>
      <c r="S544" s="274"/>
      <c r="T544" s="275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76" t="s">
        <v>236</v>
      </c>
      <c r="AU544" s="276" t="s">
        <v>89</v>
      </c>
      <c r="AV544" s="13" t="s">
        <v>87</v>
      </c>
      <c r="AW544" s="13" t="s">
        <v>34</v>
      </c>
      <c r="AX544" s="13" t="s">
        <v>81</v>
      </c>
      <c r="AY544" s="276" t="s">
        <v>211</v>
      </c>
    </row>
    <row r="545" spans="1:51" s="13" customFormat="1" ht="12">
      <c r="A545" s="13"/>
      <c r="B545" s="266"/>
      <c r="C545" s="267"/>
      <c r="D545" s="268" t="s">
        <v>236</v>
      </c>
      <c r="E545" s="269" t="s">
        <v>1</v>
      </c>
      <c r="F545" s="270" t="s">
        <v>1251</v>
      </c>
      <c r="G545" s="267"/>
      <c r="H545" s="269" t="s">
        <v>1</v>
      </c>
      <c r="I545" s="271"/>
      <c r="J545" s="267"/>
      <c r="K545" s="267"/>
      <c r="L545" s="272"/>
      <c r="M545" s="273"/>
      <c r="N545" s="274"/>
      <c r="O545" s="274"/>
      <c r="P545" s="274"/>
      <c r="Q545" s="274"/>
      <c r="R545" s="274"/>
      <c r="S545" s="274"/>
      <c r="T545" s="275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76" t="s">
        <v>236</v>
      </c>
      <c r="AU545" s="276" t="s">
        <v>89</v>
      </c>
      <c r="AV545" s="13" t="s">
        <v>87</v>
      </c>
      <c r="AW545" s="13" t="s">
        <v>34</v>
      </c>
      <c r="AX545" s="13" t="s">
        <v>81</v>
      </c>
      <c r="AY545" s="276" t="s">
        <v>211</v>
      </c>
    </row>
    <row r="546" spans="1:51" s="13" customFormat="1" ht="12">
      <c r="A546" s="13"/>
      <c r="B546" s="266"/>
      <c r="C546" s="267"/>
      <c r="D546" s="268" t="s">
        <v>236</v>
      </c>
      <c r="E546" s="269" t="s">
        <v>1</v>
      </c>
      <c r="F546" s="270" t="s">
        <v>2402</v>
      </c>
      <c r="G546" s="267"/>
      <c r="H546" s="269" t="s">
        <v>1</v>
      </c>
      <c r="I546" s="271"/>
      <c r="J546" s="267"/>
      <c r="K546" s="267"/>
      <c r="L546" s="272"/>
      <c r="M546" s="273"/>
      <c r="N546" s="274"/>
      <c r="O546" s="274"/>
      <c r="P546" s="274"/>
      <c r="Q546" s="274"/>
      <c r="R546" s="274"/>
      <c r="S546" s="274"/>
      <c r="T546" s="275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76" t="s">
        <v>236</v>
      </c>
      <c r="AU546" s="276" t="s">
        <v>89</v>
      </c>
      <c r="AV546" s="13" t="s">
        <v>87</v>
      </c>
      <c r="AW546" s="13" t="s">
        <v>34</v>
      </c>
      <c r="AX546" s="13" t="s">
        <v>81</v>
      </c>
      <c r="AY546" s="276" t="s">
        <v>211</v>
      </c>
    </row>
    <row r="547" spans="1:51" s="14" customFormat="1" ht="12">
      <c r="A547" s="14"/>
      <c r="B547" s="277"/>
      <c r="C547" s="278"/>
      <c r="D547" s="268" t="s">
        <v>236</v>
      </c>
      <c r="E547" s="279" t="s">
        <v>1</v>
      </c>
      <c r="F547" s="280" t="s">
        <v>87</v>
      </c>
      <c r="G547" s="278"/>
      <c r="H547" s="281">
        <v>1</v>
      </c>
      <c r="I547" s="282"/>
      <c r="J547" s="278"/>
      <c r="K547" s="278"/>
      <c r="L547" s="283"/>
      <c r="M547" s="284"/>
      <c r="N547" s="285"/>
      <c r="O547" s="285"/>
      <c r="P547" s="285"/>
      <c r="Q547" s="285"/>
      <c r="R547" s="285"/>
      <c r="S547" s="285"/>
      <c r="T547" s="286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87" t="s">
        <v>236</v>
      </c>
      <c r="AU547" s="287" t="s">
        <v>89</v>
      </c>
      <c r="AV547" s="14" t="s">
        <v>89</v>
      </c>
      <c r="AW547" s="14" t="s">
        <v>34</v>
      </c>
      <c r="AX547" s="14" t="s">
        <v>87</v>
      </c>
      <c r="AY547" s="287" t="s">
        <v>211</v>
      </c>
    </row>
    <row r="548" spans="1:65" s="2" customFormat="1" ht="16.5" customHeight="1">
      <c r="A548" s="41"/>
      <c r="B548" s="42"/>
      <c r="C548" s="253" t="s">
        <v>956</v>
      </c>
      <c r="D548" s="253" t="s">
        <v>214</v>
      </c>
      <c r="E548" s="254" t="s">
        <v>2403</v>
      </c>
      <c r="F548" s="255" t="s">
        <v>2404</v>
      </c>
      <c r="G548" s="256" t="s">
        <v>702</v>
      </c>
      <c r="H548" s="257">
        <v>2</v>
      </c>
      <c r="I548" s="258"/>
      <c r="J548" s="259">
        <f>ROUND(I548*H548,2)</f>
        <v>0</v>
      </c>
      <c r="K548" s="260"/>
      <c r="L548" s="44"/>
      <c r="M548" s="261" t="s">
        <v>1</v>
      </c>
      <c r="N548" s="262" t="s">
        <v>46</v>
      </c>
      <c r="O548" s="94"/>
      <c r="P548" s="263">
        <f>O548*H548</f>
        <v>0</v>
      </c>
      <c r="Q548" s="263">
        <v>0</v>
      </c>
      <c r="R548" s="263">
        <f>Q548*H548</f>
        <v>0</v>
      </c>
      <c r="S548" s="263">
        <v>0</v>
      </c>
      <c r="T548" s="264">
        <f>S548*H548</f>
        <v>0</v>
      </c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R548" s="265" t="s">
        <v>528</v>
      </c>
      <c r="AT548" s="265" t="s">
        <v>214</v>
      </c>
      <c r="AU548" s="265" t="s">
        <v>89</v>
      </c>
      <c r="AY548" s="18" t="s">
        <v>211</v>
      </c>
      <c r="BE548" s="155">
        <f>IF(N548="základní",J548,0)</f>
        <v>0</v>
      </c>
      <c r="BF548" s="155">
        <f>IF(N548="snížená",J548,0)</f>
        <v>0</v>
      </c>
      <c r="BG548" s="155">
        <f>IF(N548="zákl. přenesená",J548,0)</f>
        <v>0</v>
      </c>
      <c r="BH548" s="155">
        <f>IF(N548="sníž. přenesená",J548,0)</f>
        <v>0</v>
      </c>
      <c r="BI548" s="155">
        <f>IF(N548="nulová",J548,0)</f>
        <v>0</v>
      </c>
      <c r="BJ548" s="18" t="s">
        <v>87</v>
      </c>
      <c r="BK548" s="155">
        <f>ROUND(I548*H548,2)</f>
        <v>0</v>
      </c>
      <c r="BL548" s="18" t="s">
        <v>528</v>
      </c>
      <c r="BM548" s="265" t="s">
        <v>2405</v>
      </c>
    </row>
    <row r="549" spans="1:51" s="13" customFormat="1" ht="12">
      <c r="A549" s="13"/>
      <c r="B549" s="266"/>
      <c r="C549" s="267"/>
      <c r="D549" s="268" t="s">
        <v>236</v>
      </c>
      <c r="E549" s="269" t="s">
        <v>1</v>
      </c>
      <c r="F549" s="270" t="s">
        <v>2406</v>
      </c>
      <c r="G549" s="267"/>
      <c r="H549" s="269" t="s">
        <v>1</v>
      </c>
      <c r="I549" s="271"/>
      <c r="J549" s="267"/>
      <c r="K549" s="267"/>
      <c r="L549" s="272"/>
      <c r="M549" s="273"/>
      <c r="N549" s="274"/>
      <c r="O549" s="274"/>
      <c r="P549" s="274"/>
      <c r="Q549" s="274"/>
      <c r="R549" s="274"/>
      <c r="S549" s="274"/>
      <c r="T549" s="275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76" t="s">
        <v>236</v>
      </c>
      <c r="AU549" s="276" t="s">
        <v>89</v>
      </c>
      <c r="AV549" s="13" t="s">
        <v>87</v>
      </c>
      <c r="AW549" s="13" t="s">
        <v>34</v>
      </c>
      <c r="AX549" s="13" t="s">
        <v>81</v>
      </c>
      <c r="AY549" s="276" t="s">
        <v>211</v>
      </c>
    </row>
    <row r="550" spans="1:51" s="13" customFormat="1" ht="12">
      <c r="A550" s="13"/>
      <c r="B550" s="266"/>
      <c r="C550" s="267"/>
      <c r="D550" s="268" t="s">
        <v>236</v>
      </c>
      <c r="E550" s="269" t="s">
        <v>1</v>
      </c>
      <c r="F550" s="270" t="s">
        <v>2407</v>
      </c>
      <c r="G550" s="267"/>
      <c r="H550" s="269" t="s">
        <v>1</v>
      </c>
      <c r="I550" s="271"/>
      <c r="J550" s="267"/>
      <c r="K550" s="267"/>
      <c r="L550" s="272"/>
      <c r="M550" s="273"/>
      <c r="N550" s="274"/>
      <c r="O550" s="274"/>
      <c r="P550" s="274"/>
      <c r="Q550" s="274"/>
      <c r="R550" s="274"/>
      <c r="S550" s="274"/>
      <c r="T550" s="275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76" t="s">
        <v>236</v>
      </c>
      <c r="AU550" s="276" t="s">
        <v>89</v>
      </c>
      <c r="AV550" s="13" t="s">
        <v>87</v>
      </c>
      <c r="AW550" s="13" t="s">
        <v>34</v>
      </c>
      <c r="AX550" s="13" t="s">
        <v>81</v>
      </c>
      <c r="AY550" s="276" t="s">
        <v>211</v>
      </c>
    </row>
    <row r="551" spans="1:51" s="14" customFormat="1" ht="12">
      <c r="A551" s="14"/>
      <c r="B551" s="277"/>
      <c r="C551" s="278"/>
      <c r="D551" s="268" t="s">
        <v>236</v>
      </c>
      <c r="E551" s="279" t="s">
        <v>1</v>
      </c>
      <c r="F551" s="280" t="s">
        <v>89</v>
      </c>
      <c r="G551" s="278"/>
      <c r="H551" s="281">
        <v>2</v>
      </c>
      <c r="I551" s="282"/>
      <c r="J551" s="278"/>
      <c r="K551" s="278"/>
      <c r="L551" s="283"/>
      <c r="M551" s="284"/>
      <c r="N551" s="285"/>
      <c r="O551" s="285"/>
      <c r="P551" s="285"/>
      <c r="Q551" s="285"/>
      <c r="R551" s="285"/>
      <c r="S551" s="285"/>
      <c r="T551" s="286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87" t="s">
        <v>236</v>
      </c>
      <c r="AU551" s="287" t="s">
        <v>89</v>
      </c>
      <c r="AV551" s="14" t="s">
        <v>89</v>
      </c>
      <c r="AW551" s="14" t="s">
        <v>34</v>
      </c>
      <c r="AX551" s="14" t="s">
        <v>87</v>
      </c>
      <c r="AY551" s="287" t="s">
        <v>211</v>
      </c>
    </row>
    <row r="552" spans="1:65" s="2" customFormat="1" ht="24.15" customHeight="1">
      <c r="A552" s="41"/>
      <c r="B552" s="42"/>
      <c r="C552" s="317" t="s">
        <v>960</v>
      </c>
      <c r="D552" s="317" t="s">
        <v>589</v>
      </c>
      <c r="E552" s="318" t="s">
        <v>2408</v>
      </c>
      <c r="F552" s="319" t="s">
        <v>2409</v>
      </c>
      <c r="G552" s="320" t="s">
        <v>702</v>
      </c>
      <c r="H552" s="321">
        <v>2</v>
      </c>
      <c r="I552" s="322"/>
      <c r="J552" s="323">
        <f>ROUND(I552*H552,2)</f>
        <v>0</v>
      </c>
      <c r="K552" s="324"/>
      <c r="L552" s="325"/>
      <c r="M552" s="326" t="s">
        <v>1</v>
      </c>
      <c r="N552" s="327" t="s">
        <v>46</v>
      </c>
      <c r="O552" s="94"/>
      <c r="P552" s="263">
        <f>O552*H552</f>
        <v>0</v>
      </c>
      <c r="Q552" s="263">
        <v>0.0327</v>
      </c>
      <c r="R552" s="263">
        <f>Q552*H552</f>
        <v>0.0654</v>
      </c>
      <c r="S552" s="263">
        <v>0</v>
      </c>
      <c r="T552" s="264">
        <f>S552*H552</f>
        <v>0</v>
      </c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R552" s="265" t="s">
        <v>634</v>
      </c>
      <c r="AT552" s="265" t="s">
        <v>589</v>
      </c>
      <c r="AU552" s="265" t="s">
        <v>89</v>
      </c>
      <c r="AY552" s="18" t="s">
        <v>211</v>
      </c>
      <c r="BE552" s="155">
        <f>IF(N552="základní",J552,0)</f>
        <v>0</v>
      </c>
      <c r="BF552" s="155">
        <f>IF(N552="snížená",J552,0)</f>
        <v>0</v>
      </c>
      <c r="BG552" s="155">
        <f>IF(N552="zákl. přenesená",J552,0)</f>
        <v>0</v>
      </c>
      <c r="BH552" s="155">
        <f>IF(N552="sníž. přenesená",J552,0)</f>
        <v>0</v>
      </c>
      <c r="BI552" s="155">
        <f>IF(N552="nulová",J552,0)</f>
        <v>0</v>
      </c>
      <c r="BJ552" s="18" t="s">
        <v>87</v>
      </c>
      <c r="BK552" s="155">
        <f>ROUND(I552*H552,2)</f>
        <v>0</v>
      </c>
      <c r="BL552" s="18" t="s">
        <v>528</v>
      </c>
      <c r="BM552" s="265" t="s">
        <v>2410</v>
      </c>
    </row>
    <row r="553" spans="1:51" s="13" customFormat="1" ht="12">
      <c r="A553" s="13"/>
      <c r="B553" s="266"/>
      <c r="C553" s="267"/>
      <c r="D553" s="268" t="s">
        <v>236</v>
      </c>
      <c r="E553" s="269" t="s">
        <v>1</v>
      </c>
      <c r="F553" s="270" t="s">
        <v>2406</v>
      </c>
      <c r="G553" s="267"/>
      <c r="H553" s="269" t="s">
        <v>1</v>
      </c>
      <c r="I553" s="271"/>
      <c r="J553" s="267"/>
      <c r="K553" s="267"/>
      <c r="L553" s="272"/>
      <c r="M553" s="273"/>
      <c r="N553" s="274"/>
      <c r="O553" s="274"/>
      <c r="P553" s="274"/>
      <c r="Q553" s="274"/>
      <c r="R553" s="274"/>
      <c r="S553" s="274"/>
      <c r="T553" s="275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76" t="s">
        <v>236</v>
      </c>
      <c r="AU553" s="276" t="s">
        <v>89</v>
      </c>
      <c r="AV553" s="13" t="s">
        <v>87</v>
      </c>
      <c r="AW553" s="13" t="s">
        <v>34</v>
      </c>
      <c r="AX553" s="13" t="s">
        <v>81</v>
      </c>
      <c r="AY553" s="276" t="s">
        <v>211</v>
      </c>
    </row>
    <row r="554" spans="1:51" s="13" customFormat="1" ht="12">
      <c r="A554" s="13"/>
      <c r="B554" s="266"/>
      <c r="C554" s="267"/>
      <c r="D554" s="268" t="s">
        <v>236</v>
      </c>
      <c r="E554" s="269" t="s">
        <v>1</v>
      </c>
      <c r="F554" s="270" t="s">
        <v>2070</v>
      </c>
      <c r="G554" s="267"/>
      <c r="H554" s="269" t="s">
        <v>1</v>
      </c>
      <c r="I554" s="271"/>
      <c r="J554" s="267"/>
      <c r="K554" s="267"/>
      <c r="L554" s="272"/>
      <c r="M554" s="273"/>
      <c r="N554" s="274"/>
      <c r="O554" s="274"/>
      <c r="P554" s="274"/>
      <c r="Q554" s="274"/>
      <c r="R554" s="274"/>
      <c r="S554" s="274"/>
      <c r="T554" s="275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76" t="s">
        <v>236</v>
      </c>
      <c r="AU554" s="276" t="s">
        <v>89</v>
      </c>
      <c r="AV554" s="13" t="s">
        <v>87</v>
      </c>
      <c r="AW554" s="13" t="s">
        <v>34</v>
      </c>
      <c r="AX554" s="13" t="s">
        <v>81</v>
      </c>
      <c r="AY554" s="276" t="s">
        <v>211</v>
      </c>
    </row>
    <row r="555" spans="1:51" s="13" customFormat="1" ht="12">
      <c r="A555" s="13"/>
      <c r="B555" s="266"/>
      <c r="C555" s="267"/>
      <c r="D555" s="268" t="s">
        <v>236</v>
      </c>
      <c r="E555" s="269" t="s">
        <v>1</v>
      </c>
      <c r="F555" s="270" t="s">
        <v>2411</v>
      </c>
      <c r="G555" s="267"/>
      <c r="H555" s="269" t="s">
        <v>1</v>
      </c>
      <c r="I555" s="271"/>
      <c r="J555" s="267"/>
      <c r="K555" s="267"/>
      <c r="L555" s="272"/>
      <c r="M555" s="273"/>
      <c r="N555" s="274"/>
      <c r="O555" s="274"/>
      <c r="P555" s="274"/>
      <c r="Q555" s="274"/>
      <c r="R555" s="274"/>
      <c r="S555" s="274"/>
      <c r="T555" s="275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76" t="s">
        <v>236</v>
      </c>
      <c r="AU555" s="276" t="s">
        <v>89</v>
      </c>
      <c r="AV555" s="13" t="s">
        <v>87</v>
      </c>
      <c r="AW555" s="13" t="s">
        <v>34</v>
      </c>
      <c r="AX555" s="13" t="s">
        <v>81</v>
      </c>
      <c r="AY555" s="276" t="s">
        <v>211</v>
      </c>
    </row>
    <row r="556" spans="1:51" s="14" customFormat="1" ht="12">
      <c r="A556" s="14"/>
      <c r="B556" s="277"/>
      <c r="C556" s="278"/>
      <c r="D556" s="268" t="s">
        <v>236</v>
      </c>
      <c r="E556" s="279" t="s">
        <v>1</v>
      </c>
      <c r="F556" s="280" t="s">
        <v>89</v>
      </c>
      <c r="G556" s="278"/>
      <c r="H556" s="281">
        <v>2</v>
      </c>
      <c r="I556" s="282"/>
      <c r="J556" s="278"/>
      <c r="K556" s="278"/>
      <c r="L556" s="283"/>
      <c r="M556" s="284"/>
      <c r="N556" s="285"/>
      <c r="O556" s="285"/>
      <c r="P556" s="285"/>
      <c r="Q556" s="285"/>
      <c r="R556" s="285"/>
      <c r="S556" s="285"/>
      <c r="T556" s="286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87" t="s">
        <v>236</v>
      </c>
      <c r="AU556" s="287" t="s">
        <v>89</v>
      </c>
      <c r="AV556" s="14" t="s">
        <v>89</v>
      </c>
      <c r="AW556" s="14" t="s">
        <v>34</v>
      </c>
      <c r="AX556" s="14" t="s">
        <v>87</v>
      </c>
      <c r="AY556" s="287" t="s">
        <v>211</v>
      </c>
    </row>
    <row r="557" spans="1:65" s="2" customFormat="1" ht="24.15" customHeight="1">
      <c r="A557" s="41"/>
      <c r="B557" s="42"/>
      <c r="C557" s="253" t="s">
        <v>964</v>
      </c>
      <c r="D557" s="253" t="s">
        <v>214</v>
      </c>
      <c r="E557" s="254" t="s">
        <v>2412</v>
      </c>
      <c r="F557" s="255" t="s">
        <v>2413</v>
      </c>
      <c r="G557" s="256" t="s">
        <v>702</v>
      </c>
      <c r="H557" s="257">
        <v>2</v>
      </c>
      <c r="I557" s="258"/>
      <c r="J557" s="259">
        <f>ROUND(I557*H557,2)</f>
        <v>0</v>
      </c>
      <c r="K557" s="260"/>
      <c r="L557" s="44"/>
      <c r="M557" s="261" t="s">
        <v>1</v>
      </c>
      <c r="N557" s="262" t="s">
        <v>46</v>
      </c>
      <c r="O557" s="94"/>
      <c r="P557" s="263">
        <f>O557*H557</f>
        <v>0</v>
      </c>
      <c r="Q557" s="263">
        <v>0</v>
      </c>
      <c r="R557" s="263">
        <f>Q557*H557</f>
        <v>0</v>
      </c>
      <c r="S557" s="263">
        <v>0</v>
      </c>
      <c r="T557" s="264">
        <f>S557*H557</f>
        <v>0</v>
      </c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R557" s="265" t="s">
        <v>528</v>
      </c>
      <c r="AT557" s="265" t="s">
        <v>214</v>
      </c>
      <c r="AU557" s="265" t="s">
        <v>89</v>
      </c>
      <c r="AY557" s="18" t="s">
        <v>211</v>
      </c>
      <c r="BE557" s="155">
        <f>IF(N557="základní",J557,0)</f>
        <v>0</v>
      </c>
      <c r="BF557" s="155">
        <f>IF(N557="snížená",J557,0)</f>
        <v>0</v>
      </c>
      <c r="BG557" s="155">
        <f>IF(N557="zákl. přenesená",J557,0)</f>
        <v>0</v>
      </c>
      <c r="BH557" s="155">
        <f>IF(N557="sníž. přenesená",J557,0)</f>
        <v>0</v>
      </c>
      <c r="BI557" s="155">
        <f>IF(N557="nulová",J557,0)</f>
        <v>0</v>
      </c>
      <c r="BJ557" s="18" t="s">
        <v>87</v>
      </c>
      <c r="BK557" s="155">
        <f>ROUND(I557*H557,2)</f>
        <v>0</v>
      </c>
      <c r="BL557" s="18" t="s">
        <v>528</v>
      </c>
      <c r="BM557" s="265" t="s">
        <v>2414</v>
      </c>
    </row>
    <row r="558" spans="1:51" s="13" customFormat="1" ht="12">
      <c r="A558" s="13"/>
      <c r="B558" s="266"/>
      <c r="C558" s="267"/>
      <c r="D558" s="268" t="s">
        <v>236</v>
      </c>
      <c r="E558" s="269" t="s">
        <v>1</v>
      </c>
      <c r="F558" s="270" t="s">
        <v>2415</v>
      </c>
      <c r="G558" s="267"/>
      <c r="H558" s="269" t="s">
        <v>1</v>
      </c>
      <c r="I558" s="271"/>
      <c r="J558" s="267"/>
      <c r="K558" s="267"/>
      <c r="L558" s="272"/>
      <c r="M558" s="273"/>
      <c r="N558" s="274"/>
      <c r="O558" s="274"/>
      <c r="P558" s="274"/>
      <c r="Q558" s="274"/>
      <c r="R558" s="274"/>
      <c r="S558" s="274"/>
      <c r="T558" s="275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76" t="s">
        <v>236</v>
      </c>
      <c r="AU558" s="276" t="s">
        <v>89</v>
      </c>
      <c r="AV558" s="13" t="s">
        <v>87</v>
      </c>
      <c r="AW558" s="13" t="s">
        <v>34</v>
      </c>
      <c r="AX558" s="13" t="s">
        <v>81</v>
      </c>
      <c r="AY558" s="276" t="s">
        <v>211</v>
      </c>
    </row>
    <row r="559" spans="1:51" s="13" customFormat="1" ht="12">
      <c r="A559" s="13"/>
      <c r="B559" s="266"/>
      <c r="C559" s="267"/>
      <c r="D559" s="268" t="s">
        <v>236</v>
      </c>
      <c r="E559" s="269" t="s">
        <v>1</v>
      </c>
      <c r="F559" s="270" t="s">
        <v>2407</v>
      </c>
      <c r="G559" s="267"/>
      <c r="H559" s="269" t="s">
        <v>1</v>
      </c>
      <c r="I559" s="271"/>
      <c r="J559" s="267"/>
      <c r="K559" s="267"/>
      <c r="L559" s="272"/>
      <c r="M559" s="273"/>
      <c r="N559" s="274"/>
      <c r="O559" s="274"/>
      <c r="P559" s="274"/>
      <c r="Q559" s="274"/>
      <c r="R559" s="274"/>
      <c r="S559" s="274"/>
      <c r="T559" s="275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76" t="s">
        <v>236</v>
      </c>
      <c r="AU559" s="276" t="s">
        <v>89</v>
      </c>
      <c r="AV559" s="13" t="s">
        <v>87</v>
      </c>
      <c r="AW559" s="13" t="s">
        <v>34</v>
      </c>
      <c r="AX559" s="13" t="s">
        <v>81</v>
      </c>
      <c r="AY559" s="276" t="s">
        <v>211</v>
      </c>
    </row>
    <row r="560" spans="1:51" s="14" customFormat="1" ht="12">
      <c r="A560" s="14"/>
      <c r="B560" s="277"/>
      <c r="C560" s="278"/>
      <c r="D560" s="268" t="s">
        <v>236</v>
      </c>
      <c r="E560" s="279" t="s">
        <v>1</v>
      </c>
      <c r="F560" s="280" t="s">
        <v>89</v>
      </c>
      <c r="G560" s="278"/>
      <c r="H560" s="281">
        <v>2</v>
      </c>
      <c r="I560" s="282"/>
      <c r="J560" s="278"/>
      <c r="K560" s="278"/>
      <c r="L560" s="283"/>
      <c r="M560" s="284"/>
      <c r="N560" s="285"/>
      <c r="O560" s="285"/>
      <c r="P560" s="285"/>
      <c r="Q560" s="285"/>
      <c r="R560" s="285"/>
      <c r="S560" s="285"/>
      <c r="T560" s="286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87" t="s">
        <v>236</v>
      </c>
      <c r="AU560" s="287" t="s">
        <v>89</v>
      </c>
      <c r="AV560" s="14" t="s">
        <v>89</v>
      </c>
      <c r="AW560" s="14" t="s">
        <v>34</v>
      </c>
      <c r="AX560" s="14" t="s">
        <v>87</v>
      </c>
      <c r="AY560" s="287" t="s">
        <v>211</v>
      </c>
    </row>
    <row r="561" spans="1:65" s="2" customFormat="1" ht="24.15" customHeight="1">
      <c r="A561" s="41"/>
      <c r="B561" s="42"/>
      <c r="C561" s="317" t="s">
        <v>973</v>
      </c>
      <c r="D561" s="317" t="s">
        <v>589</v>
      </c>
      <c r="E561" s="318" t="s">
        <v>2416</v>
      </c>
      <c r="F561" s="319" t="s">
        <v>2417</v>
      </c>
      <c r="G561" s="320" t="s">
        <v>2418</v>
      </c>
      <c r="H561" s="321">
        <v>2</v>
      </c>
      <c r="I561" s="322"/>
      <c r="J561" s="323">
        <f>ROUND(I561*H561,2)</f>
        <v>0</v>
      </c>
      <c r="K561" s="324"/>
      <c r="L561" s="325"/>
      <c r="M561" s="326" t="s">
        <v>1</v>
      </c>
      <c r="N561" s="327" t="s">
        <v>46</v>
      </c>
      <c r="O561" s="94"/>
      <c r="P561" s="263">
        <f>O561*H561</f>
        <v>0</v>
      </c>
      <c r="Q561" s="263">
        <v>0.0155</v>
      </c>
      <c r="R561" s="263">
        <f>Q561*H561</f>
        <v>0.031</v>
      </c>
      <c r="S561" s="263">
        <v>0</v>
      </c>
      <c r="T561" s="264">
        <f>S561*H561</f>
        <v>0</v>
      </c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R561" s="265" t="s">
        <v>634</v>
      </c>
      <c r="AT561" s="265" t="s">
        <v>589</v>
      </c>
      <c r="AU561" s="265" t="s">
        <v>89</v>
      </c>
      <c r="AY561" s="18" t="s">
        <v>211</v>
      </c>
      <c r="BE561" s="155">
        <f>IF(N561="základní",J561,0)</f>
        <v>0</v>
      </c>
      <c r="BF561" s="155">
        <f>IF(N561="snížená",J561,0)</f>
        <v>0</v>
      </c>
      <c r="BG561" s="155">
        <f>IF(N561="zákl. přenesená",J561,0)</f>
        <v>0</v>
      </c>
      <c r="BH561" s="155">
        <f>IF(N561="sníž. přenesená",J561,0)</f>
        <v>0</v>
      </c>
      <c r="BI561" s="155">
        <f>IF(N561="nulová",J561,0)</f>
        <v>0</v>
      </c>
      <c r="BJ561" s="18" t="s">
        <v>87</v>
      </c>
      <c r="BK561" s="155">
        <f>ROUND(I561*H561,2)</f>
        <v>0</v>
      </c>
      <c r="BL561" s="18" t="s">
        <v>528</v>
      </c>
      <c r="BM561" s="265" t="s">
        <v>2419</v>
      </c>
    </row>
    <row r="562" spans="1:65" s="2" customFormat="1" ht="16.5" customHeight="1">
      <c r="A562" s="41"/>
      <c r="B562" s="42"/>
      <c r="C562" s="317" t="s">
        <v>979</v>
      </c>
      <c r="D562" s="317" t="s">
        <v>589</v>
      </c>
      <c r="E562" s="318" t="s">
        <v>2420</v>
      </c>
      <c r="F562" s="319" t="s">
        <v>2421</v>
      </c>
      <c r="G562" s="320" t="s">
        <v>307</v>
      </c>
      <c r="H562" s="321">
        <v>2</v>
      </c>
      <c r="I562" s="322"/>
      <c r="J562" s="323">
        <f>ROUND(I562*H562,2)</f>
        <v>0</v>
      </c>
      <c r="K562" s="324"/>
      <c r="L562" s="325"/>
      <c r="M562" s="326" t="s">
        <v>1</v>
      </c>
      <c r="N562" s="327" t="s">
        <v>46</v>
      </c>
      <c r="O562" s="94"/>
      <c r="P562" s="263">
        <f>O562*H562</f>
        <v>0</v>
      </c>
      <c r="Q562" s="263">
        <v>0.00074</v>
      </c>
      <c r="R562" s="263">
        <f>Q562*H562</f>
        <v>0.00148</v>
      </c>
      <c r="S562" s="263">
        <v>0</v>
      </c>
      <c r="T562" s="264">
        <f>S562*H562</f>
        <v>0</v>
      </c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R562" s="265" t="s">
        <v>634</v>
      </c>
      <c r="AT562" s="265" t="s">
        <v>589</v>
      </c>
      <c r="AU562" s="265" t="s">
        <v>89</v>
      </c>
      <c r="AY562" s="18" t="s">
        <v>211</v>
      </c>
      <c r="BE562" s="155">
        <f>IF(N562="základní",J562,0)</f>
        <v>0</v>
      </c>
      <c r="BF562" s="155">
        <f>IF(N562="snížená",J562,0)</f>
        <v>0</v>
      </c>
      <c r="BG562" s="155">
        <f>IF(N562="zákl. přenesená",J562,0)</f>
        <v>0</v>
      </c>
      <c r="BH562" s="155">
        <f>IF(N562="sníž. přenesená",J562,0)</f>
        <v>0</v>
      </c>
      <c r="BI562" s="155">
        <f>IF(N562="nulová",J562,0)</f>
        <v>0</v>
      </c>
      <c r="BJ562" s="18" t="s">
        <v>87</v>
      </c>
      <c r="BK562" s="155">
        <f>ROUND(I562*H562,2)</f>
        <v>0</v>
      </c>
      <c r="BL562" s="18" t="s">
        <v>528</v>
      </c>
      <c r="BM562" s="265" t="s">
        <v>2422</v>
      </c>
    </row>
    <row r="563" spans="1:65" s="2" customFormat="1" ht="16.5" customHeight="1">
      <c r="A563" s="41"/>
      <c r="B563" s="42"/>
      <c r="C563" s="317" t="s">
        <v>988</v>
      </c>
      <c r="D563" s="317" t="s">
        <v>589</v>
      </c>
      <c r="E563" s="318" t="s">
        <v>2423</v>
      </c>
      <c r="F563" s="319" t="s">
        <v>2424</v>
      </c>
      <c r="G563" s="320" t="s">
        <v>702</v>
      </c>
      <c r="H563" s="321">
        <v>2</v>
      </c>
      <c r="I563" s="322"/>
      <c r="J563" s="323">
        <f>ROUND(I563*H563,2)</f>
        <v>0</v>
      </c>
      <c r="K563" s="324"/>
      <c r="L563" s="325"/>
      <c r="M563" s="326" t="s">
        <v>1</v>
      </c>
      <c r="N563" s="327" t="s">
        <v>46</v>
      </c>
      <c r="O563" s="94"/>
      <c r="P563" s="263">
        <f>O563*H563</f>
        <v>0</v>
      </c>
      <c r="Q563" s="263">
        <v>0.0002</v>
      </c>
      <c r="R563" s="263">
        <f>Q563*H563</f>
        <v>0.0004</v>
      </c>
      <c r="S563" s="263">
        <v>0</v>
      </c>
      <c r="T563" s="264">
        <f>S563*H563</f>
        <v>0</v>
      </c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R563" s="265" t="s">
        <v>634</v>
      </c>
      <c r="AT563" s="265" t="s">
        <v>589</v>
      </c>
      <c r="AU563" s="265" t="s">
        <v>89</v>
      </c>
      <c r="AY563" s="18" t="s">
        <v>211</v>
      </c>
      <c r="BE563" s="155">
        <f>IF(N563="základní",J563,0)</f>
        <v>0</v>
      </c>
      <c r="BF563" s="155">
        <f>IF(N563="snížená",J563,0)</f>
        <v>0</v>
      </c>
      <c r="BG563" s="155">
        <f>IF(N563="zákl. přenesená",J563,0)</f>
        <v>0</v>
      </c>
      <c r="BH563" s="155">
        <f>IF(N563="sníž. přenesená",J563,0)</f>
        <v>0</v>
      </c>
      <c r="BI563" s="155">
        <f>IF(N563="nulová",J563,0)</f>
        <v>0</v>
      </c>
      <c r="BJ563" s="18" t="s">
        <v>87</v>
      </c>
      <c r="BK563" s="155">
        <f>ROUND(I563*H563,2)</f>
        <v>0</v>
      </c>
      <c r="BL563" s="18" t="s">
        <v>528</v>
      </c>
      <c r="BM563" s="265" t="s">
        <v>2425</v>
      </c>
    </row>
    <row r="564" spans="1:65" s="2" customFormat="1" ht="16.5" customHeight="1">
      <c r="A564" s="41"/>
      <c r="B564" s="42"/>
      <c r="C564" s="317" t="s">
        <v>993</v>
      </c>
      <c r="D564" s="317" t="s">
        <v>589</v>
      </c>
      <c r="E564" s="318" t="s">
        <v>2426</v>
      </c>
      <c r="F564" s="319" t="s">
        <v>2427</v>
      </c>
      <c r="G564" s="320" t="s">
        <v>702</v>
      </c>
      <c r="H564" s="321">
        <v>2</v>
      </c>
      <c r="I564" s="322"/>
      <c r="J564" s="323">
        <f>ROUND(I564*H564,2)</f>
        <v>0</v>
      </c>
      <c r="K564" s="324"/>
      <c r="L564" s="325"/>
      <c r="M564" s="326" t="s">
        <v>1</v>
      </c>
      <c r="N564" s="327" t="s">
        <v>46</v>
      </c>
      <c r="O564" s="94"/>
      <c r="P564" s="263">
        <f>O564*H564</f>
        <v>0</v>
      </c>
      <c r="Q564" s="263">
        <v>0.0025</v>
      </c>
      <c r="R564" s="263">
        <f>Q564*H564</f>
        <v>0.005</v>
      </c>
      <c r="S564" s="263">
        <v>0</v>
      </c>
      <c r="T564" s="264">
        <f>S564*H564</f>
        <v>0</v>
      </c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R564" s="265" t="s">
        <v>634</v>
      </c>
      <c r="AT564" s="265" t="s">
        <v>589</v>
      </c>
      <c r="AU564" s="265" t="s">
        <v>89</v>
      </c>
      <c r="AY564" s="18" t="s">
        <v>211</v>
      </c>
      <c r="BE564" s="155">
        <f>IF(N564="základní",J564,0)</f>
        <v>0</v>
      </c>
      <c r="BF564" s="155">
        <f>IF(N564="snížená",J564,0)</f>
        <v>0</v>
      </c>
      <c r="BG564" s="155">
        <f>IF(N564="zákl. přenesená",J564,0)</f>
        <v>0</v>
      </c>
      <c r="BH564" s="155">
        <f>IF(N564="sníž. přenesená",J564,0)</f>
        <v>0</v>
      </c>
      <c r="BI564" s="155">
        <f>IF(N564="nulová",J564,0)</f>
        <v>0</v>
      </c>
      <c r="BJ564" s="18" t="s">
        <v>87</v>
      </c>
      <c r="BK564" s="155">
        <f>ROUND(I564*H564,2)</f>
        <v>0</v>
      </c>
      <c r="BL564" s="18" t="s">
        <v>528</v>
      </c>
      <c r="BM564" s="265" t="s">
        <v>2428</v>
      </c>
    </row>
    <row r="565" spans="1:65" s="2" customFormat="1" ht="24.15" customHeight="1">
      <c r="A565" s="41"/>
      <c r="B565" s="42"/>
      <c r="C565" s="253" t="s">
        <v>999</v>
      </c>
      <c r="D565" s="253" t="s">
        <v>214</v>
      </c>
      <c r="E565" s="254" t="s">
        <v>2429</v>
      </c>
      <c r="F565" s="255" t="s">
        <v>2430</v>
      </c>
      <c r="G565" s="256" t="s">
        <v>269</v>
      </c>
      <c r="H565" s="257">
        <v>5</v>
      </c>
      <c r="I565" s="258"/>
      <c r="J565" s="259">
        <f>ROUND(I565*H565,2)</f>
        <v>0</v>
      </c>
      <c r="K565" s="260"/>
      <c r="L565" s="44"/>
      <c r="M565" s="261" t="s">
        <v>1</v>
      </c>
      <c r="N565" s="262" t="s">
        <v>46</v>
      </c>
      <c r="O565" s="94"/>
      <c r="P565" s="263">
        <f>O565*H565</f>
        <v>0</v>
      </c>
      <c r="Q565" s="263">
        <v>0</v>
      </c>
      <c r="R565" s="263">
        <f>Q565*H565</f>
        <v>0</v>
      </c>
      <c r="S565" s="263">
        <v>0</v>
      </c>
      <c r="T565" s="264">
        <f>S565*H565</f>
        <v>0</v>
      </c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R565" s="265" t="s">
        <v>528</v>
      </c>
      <c r="AT565" s="265" t="s">
        <v>214</v>
      </c>
      <c r="AU565" s="265" t="s">
        <v>89</v>
      </c>
      <c r="AY565" s="18" t="s">
        <v>211</v>
      </c>
      <c r="BE565" s="155">
        <f>IF(N565="základní",J565,0)</f>
        <v>0</v>
      </c>
      <c r="BF565" s="155">
        <f>IF(N565="snížená",J565,0)</f>
        <v>0</v>
      </c>
      <c r="BG565" s="155">
        <f>IF(N565="zákl. přenesená",J565,0)</f>
        <v>0</v>
      </c>
      <c r="BH565" s="155">
        <f>IF(N565="sníž. přenesená",J565,0)</f>
        <v>0</v>
      </c>
      <c r="BI565" s="155">
        <f>IF(N565="nulová",J565,0)</f>
        <v>0</v>
      </c>
      <c r="BJ565" s="18" t="s">
        <v>87</v>
      </c>
      <c r="BK565" s="155">
        <f>ROUND(I565*H565,2)</f>
        <v>0</v>
      </c>
      <c r="BL565" s="18" t="s">
        <v>528</v>
      </c>
      <c r="BM565" s="265" t="s">
        <v>2431</v>
      </c>
    </row>
    <row r="566" spans="1:51" s="13" customFormat="1" ht="12">
      <c r="A566" s="13"/>
      <c r="B566" s="266"/>
      <c r="C566" s="267"/>
      <c r="D566" s="268" t="s">
        <v>236</v>
      </c>
      <c r="E566" s="269" t="s">
        <v>1</v>
      </c>
      <c r="F566" s="270" t="s">
        <v>2432</v>
      </c>
      <c r="G566" s="267"/>
      <c r="H566" s="269" t="s">
        <v>1</v>
      </c>
      <c r="I566" s="271"/>
      <c r="J566" s="267"/>
      <c r="K566" s="267"/>
      <c r="L566" s="272"/>
      <c r="M566" s="273"/>
      <c r="N566" s="274"/>
      <c r="O566" s="274"/>
      <c r="P566" s="274"/>
      <c r="Q566" s="274"/>
      <c r="R566" s="274"/>
      <c r="S566" s="274"/>
      <c r="T566" s="275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76" t="s">
        <v>236</v>
      </c>
      <c r="AU566" s="276" t="s">
        <v>89</v>
      </c>
      <c r="AV566" s="13" t="s">
        <v>87</v>
      </c>
      <c r="AW566" s="13" t="s">
        <v>34</v>
      </c>
      <c r="AX566" s="13" t="s">
        <v>81</v>
      </c>
      <c r="AY566" s="276" t="s">
        <v>211</v>
      </c>
    </row>
    <row r="567" spans="1:51" s="14" customFormat="1" ht="12">
      <c r="A567" s="14"/>
      <c r="B567" s="277"/>
      <c r="C567" s="278"/>
      <c r="D567" s="268" t="s">
        <v>236</v>
      </c>
      <c r="E567" s="279" t="s">
        <v>1</v>
      </c>
      <c r="F567" s="280" t="s">
        <v>96</v>
      </c>
      <c r="G567" s="278"/>
      <c r="H567" s="281">
        <v>3</v>
      </c>
      <c r="I567" s="282"/>
      <c r="J567" s="278"/>
      <c r="K567" s="278"/>
      <c r="L567" s="283"/>
      <c r="M567" s="284"/>
      <c r="N567" s="285"/>
      <c r="O567" s="285"/>
      <c r="P567" s="285"/>
      <c r="Q567" s="285"/>
      <c r="R567" s="285"/>
      <c r="S567" s="285"/>
      <c r="T567" s="286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87" t="s">
        <v>236</v>
      </c>
      <c r="AU567" s="287" t="s">
        <v>89</v>
      </c>
      <c r="AV567" s="14" t="s">
        <v>89</v>
      </c>
      <c r="AW567" s="14" t="s">
        <v>34</v>
      </c>
      <c r="AX567" s="14" t="s">
        <v>81</v>
      </c>
      <c r="AY567" s="287" t="s">
        <v>211</v>
      </c>
    </row>
    <row r="568" spans="1:51" s="13" customFormat="1" ht="12">
      <c r="A568" s="13"/>
      <c r="B568" s="266"/>
      <c r="C568" s="267"/>
      <c r="D568" s="268" t="s">
        <v>236</v>
      </c>
      <c r="E568" s="269" t="s">
        <v>1</v>
      </c>
      <c r="F568" s="270" t="s">
        <v>2433</v>
      </c>
      <c r="G568" s="267"/>
      <c r="H568" s="269" t="s">
        <v>1</v>
      </c>
      <c r="I568" s="271"/>
      <c r="J568" s="267"/>
      <c r="K568" s="267"/>
      <c r="L568" s="272"/>
      <c r="M568" s="273"/>
      <c r="N568" s="274"/>
      <c r="O568" s="274"/>
      <c r="P568" s="274"/>
      <c r="Q568" s="274"/>
      <c r="R568" s="274"/>
      <c r="S568" s="274"/>
      <c r="T568" s="275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76" t="s">
        <v>236</v>
      </c>
      <c r="AU568" s="276" t="s">
        <v>89</v>
      </c>
      <c r="AV568" s="13" t="s">
        <v>87</v>
      </c>
      <c r="AW568" s="13" t="s">
        <v>34</v>
      </c>
      <c r="AX568" s="13" t="s">
        <v>81</v>
      </c>
      <c r="AY568" s="276" t="s">
        <v>211</v>
      </c>
    </row>
    <row r="569" spans="1:51" s="14" customFormat="1" ht="12">
      <c r="A569" s="14"/>
      <c r="B569" s="277"/>
      <c r="C569" s="278"/>
      <c r="D569" s="268" t="s">
        <v>236</v>
      </c>
      <c r="E569" s="279" t="s">
        <v>1</v>
      </c>
      <c r="F569" s="280" t="s">
        <v>89</v>
      </c>
      <c r="G569" s="278"/>
      <c r="H569" s="281">
        <v>2</v>
      </c>
      <c r="I569" s="282"/>
      <c r="J569" s="278"/>
      <c r="K569" s="278"/>
      <c r="L569" s="283"/>
      <c r="M569" s="284"/>
      <c r="N569" s="285"/>
      <c r="O569" s="285"/>
      <c r="P569" s="285"/>
      <c r="Q569" s="285"/>
      <c r="R569" s="285"/>
      <c r="S569" s="285"/>
      <c r="T569" s="286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87" t="s">
        <v>236</v>
      </c>
      <c r="AU569" s="287" t="s">
        <v>89</v>
      </c>
      <c r="AV569" s="14" t="s">
        <v>89</v>
      </c>
      <c r="AW569" s="14" t="s">
        <v>34</v>
      </c>
      <c r="AX569" s="14" t="s">
        <v>81</v>
      </c>
      <c r="AY569" s="287" t="s">
        <v>211</v>
      </c>
    </row>
    <row r="570" spans="1:51" s="15" customFormat="1" ht="12">
      <c r="A570" s="15"/>
      <c r="B570" s="295"/>
      <c r="C570" s="296"/>
      <c r="D570" s="268" t="s">
        <v>236</v>
      </c>
      <c r="E570" s="297" t="s">
        <v>1</v>
      </c>
      <c r="F570" s="298" t="s">
        <v>438</v>
      </c>
      <c r="G570" s="296"/>
      <c r="H570" s="299">
        <v>5</v>
      </c>
      <c r="I570" s="300"/>
      <c r="J570" s="296"/>
      <c r="K570" s="296"/>
      <c r="L570" s="301"/>
      <c r="M570" s="302"/>
      <c r="N570" s="303"/>
      <c r="O570" s="303"/>
      <c r="P570" s="303"/>
      <c r="Q570" s="303"/>
      <c r="R570" s="303"/>
      <c r="S570" s="303"/>
      <c r="T570" s="304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T570" s="305" t="s">
        <v>236</v>
      </c>
      <c r="AU570" s="305" t="s">
        <v>89</v>
      </c>
      <c r="AV570" s="15" t="s">
        <v>100</v>
      </c>
      <c r="AW570" s="15" t="s">
        <v>34</v>
      </c>
      <c r="AX570" s="15" t="s">
        <v>87</v>
      </c>
      <c r="AY570" s="305" t="s">
        <v>211</v>
      </c>
    </row>
    <row r="571" spans="1:65" s="2" customFormat="1" ht="16.5" customHeight="1">
      <c r="A571" s="41"/>
      <c r="B571" s="42"/>
      <c r="C571" s="317" t="s">
        <v>1003</v>
      </c>
      <c r="D571" s="317" t="s">
        <v>589</v>
      </c>
      <c r="E571" s="318" t="s">
        <v>2434</v>
      </c>
      <c r="F571" s="319" t="s">
        <v>2435</v>
      </c>
      <c r="G571" s="320" t="s">
        <v>269</v>
      </c>
      <c r="H571" s="321">
        <v>5</v>
      </c>
      <c r="I571" s="322"/>
      <c r="J571" s="323">
        <f>ROUND(I571*H571,2)</f>
        <v>0</v>
      </c>
      <c r="K571" s="324"/>
      <c r="L571" s="325"/>
      <c r="M571" s="326" t="s">
        <v>1</v>
      </c>
      <c r="N571" s="327" t="s">
        <v>46</v>
      </c>
      <c r="O571" s="94"/>
      <c r="P571" s="263">
        <f>O571*H571</f>
        <v>0</v>
      </c>
      <c r="Q571" s="263">
        <v>0.016</v>
      </c>
      <c r="R571" s="263">
        <f>Q571*H571</f>
        <v>0.08</v>
      </c>
      <c r="S571" s="263">
        <v>0</v>
      </c>
      <c r="T571" s="264">
        <f>S571*H571</f>
        <v>0</v>
      </c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R571" s="265" t="s">
        <v>634</v>
      </c>
      <c r="AT571" s="265" t="s">
        <v>589</v>
      </c>
      <c r="AU571" s="265" t="s">
        <v>89</v>
      </c>
      <c r="AY571" s="18" t="s">
        <v>211</v>
      </c>
      <c r="BE571" s="155">
        <f>IF(N571="základní",J571,0)</f>
        <v>0</v>
      </c>
      <c r="BF571" s="155">
        <f>IF(N571="snížená",J571,0)</f>
        <v>0</v>
      </c>
      <c r="BG571" s="155">
        <f>IF(N571="zákl. přenesená",J571,0)</f>
        <v>0</v>
      </c>
      <c r="BH571" s="155">
        <f>IF(N571="sníž. přenesená",J571,0)</f>
        <v>0</v>
      </c>
      <c r="BI571" s="155">
        <f>IF(N571="nulová",J571,0)</f>
        <v>0</v>
      </c>
      <c r="BJ571" s="18" t="s">
        <v>87</v>
      </c>
      <c r="BK571" s="155">
        <f>ROUND(I571*H571,2)</f>
        <v>0</v>
      </c>
      <c r="BL571" s="18" t="s">
        <v>528</v>
      </c>
      <c r="BM571" s="265" t="s">
        <v>2436</v>
      </c>
    </row>
    <row r="572" spans="1:65" s="2" customFormat="1" ht="24.15" customHeight="1">
      <c r="A572" s="41"/>
      <c r="B572" s="42"/>
      <c r="C572" s="253" t="s">
        <v>1008</v>
      </c>
      <c r="D572" s="253" t="s">
        <v>214</v>
      </c>
      <c r="E572" s="254" t="s">
        <v>2437</v>
      </c>
      <c r="F572" s="255" t="s">
        <v>2438</v>
      </c>
      <c r="G572" s="256" t="s">
        <v>307</v>
      </c>
      <c r="H572" s="257">
        <v>4.76</v>
      </c>
      <c r="I572" s="258"/>
      <c r="J572" s="259">
        <f>ROUND(I572*H572,2)</f>
        <v>0</v>
      </c>
      <c r="K572" s="260"/>
      <c r="L572" s="44"/>
      <c r="M572" s="261" t="s">
        <v>1</v>
      </c>
      <c r="N572" s="262" t="s">
        <v>46</v>
      </c>
      <c r="O572" s="94"/>
      <c r="P572" s="263">
        <f>O572*H572</f>
        <v>0</v>
      </c>
      <c r="Q572" s="263">
        <v>0</v>
      </c>
      <c r="R572" s="263">
        <f>Q572*H572</f>
        <v>0</v>
      </c>
      <c r="S572" s="263">
        <v>0</v>
      </c>
      <c r="T572" s="264">
        <f>S572*H572</f>
        <v>0</v>
      </c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R572" s="265" t="s">
        <v>528</v>
      </c>
      <c r="AT572" s="265" t="s">
        <v>214</v>
      </c>
      <c r="AU572" s="265" t="s">
        <v>89</v>
      </c>
      <c r="AY572" s="18" t="s">
        <v>211</v>
      </c>
      <c r="BE572" s="155">
        <f>IF(N572="základní",J572,0)</f>
        <v>0</v>
      </c>
      <c r="BF572" s="155">
        <f>IF(N572="snížená",J572,0)</f>
        <v>0</v>
      </c>
      <c r="BG572" s="155">
        <f>IF(N572="zákl. přenesená",J572,0)</f>
        <v>0</v>
      </c>
      <c r="BH572" s="155">
        <f>IF(N572="sníž. přenesená",J572,0)</f>
        <v>0</v>
      </c>
      <c r="BI572" s="155">
        <f>IF(N572="nulová",J572,0)</f>
        <v>0</v>
      </c>
      <c r="BJ572" s="18" t="s">
        <v>87</v>
      </c>
      <c r="BK572" s="155">
        <f>ROUND(I572*H572,2)</f>
        <v>0</v>
      </c>
      <c r="BL572" s="18" t="s">
        <v>528</v>
      </c>
      <c r="BM572" s="265" t="s">
        <v>2439</v>
      </c>
    </row>
    <row r="573" spans="1:51" s="13" customFormat="1" ht="12">
      <c r="A573" s="13"/>
      <c r="B573" s="266"/>
      <c r="C573" s="267"/>
      <c r="D573" s="268" t="s">
        <v>236</v>
      </c>
      <c r="E573" s="269" t="s">
        <v>1</v>
      </c>
      <c r="F573" s="270" t="s">
        <v>2440</v>
      </c>
      <c r="G573" s="267"/>
      <c r="H573" s="269" t="s">
        <v>1</v>
      </c>
      <c r="I573" s="271"/>
      <c r="J573" s="267"/>
      <c r="K573" s="267"/>
      <c r="L573" s="272"/>
      <c r="M573" s="273"/>
      <c r="N573" s="274"/>
      <c r="O573" s="274"/>
      <c r="P573" s="274"/>
      <c r="Q573" s="274"/>
      <c r="R573" s="274"/>
      <c r="S573" s="274"/>
      <c r="T573" s="275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76" t="s">
        <v>236</v>
      </c>
      <c r="AU573" s="276" t="s">
        <v>89</v>
      </c>
      <c r="AV573" s="13" t="s">
        <v>87</v>
      </c>
      <c r="AW573" s="13" t="s">
        <v>34</v>
      </c>
      <c r="AX573" s="13" t="s">
        <v>81</v>
      </c>
      <c r="AY573" s="276" t="s">
        <v>211</v>
      </c>
    </row>
    <row r="574" spans="1:51" s="14" customFormat="1" ht="12">
      <c r="A574" s="14"/>
      <c r="B574" s="277"/>
      <c r="C574" s="278"/>
      <c r="D574" s="268" t="s">
        <v>236</v>
      </c>
      <c r="E574" s="279" t="s">
        <v>1</v>
      </c>
      <c r="F574" s="280" t="s">
        <v>2441</v>
      </c>
      <c r="G574" s="278"/>
      <c r="H574" s="281">
        <v>4.76</v>
      </c>
      <c r="I574" s="282"/>
      <c r="J574" s="278"/>
      <c r="K574" s="278"/>
      <c r="L574" s="283"/>
      <c r="M574" s="284"/>
      <c r="N574" s="285"/>
      <c r="O574" s="285"/>
      <c r="P574" s="285"/>
      <c r="Q574" s="285"/>
      <c r="R574" s="285"/>
      <c r="S574" s="285"/>
      <c r="T574" s="286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87" t="s">
        <v>236</v>
      </c>
      <c r="AU574" s="287" t="s">
        <v>89</v>
      </c>
      <c r="AV574" s="14" t="s">
        <v>89</v>
      </c>
      <c r="AW574" s="14" t="s">
        <v>34</v>
      </c>
      <c r="AX574" s="14" t="s">
        <v>87</v>
      </c>
      <c r="AY574" s="287" t="s">
        <v>211</v>
      </c>
    </row>
    <row r="575" spans="1:65" s="2" customFormat="1" ht="21.75" customHeight="1">
      <c r="A575" s="41"/>
      <c r="B575" s="42"/>
      <c r="C575" s="317" t="s">
        <v>1016</v>
      </c>
      <c r="D575" s="317" t="s">
        <v>589</v>
      </c>
      <c r="E575" s="318" t="s">
        <v>2442</v>
      </c>
      <c r="F575" s="319" t="s">
        <v>2443</v>
      </c>
      <c r="G575" s="320" t="s">
        <v>307</v>
      </c>
      <c r="H575" s="321">
        <v>4.76</v>
      </c>
      <c r="I575" s="322"/>
      <c r="J575" s="323">
        <f>ROUND(I575*H575,2)</f>
        <v>0</v>
      </c>
      <c r="K575" s="324"/>
      <c r="L575" s="325"/>
      <c r="M575" s="326" t="s">
        <v>1</v>
      </c>
      <c r="N575" s="327" t="s">
        <v>46</v>
      </c>
      <c r="O575" s="94"/>
      <c r="P575" s="263">
        <f>O575*H575</f>
        <v>0</v>
      </c>
      <c r="Q575" s="263">
        <v>0.0002</v>
      </c>
      <c r="R575" s="263">
        <f>Q575*H575</f>
        <v>0.000952</v>
      </c>
      <c r="S575" s="263">
        <v>0</v>
      </c>
      <c r="T575" s="264">
        <f>S575*H575</f>
        <v>0</v>
      </c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R575" s="265" t="s">
        <v>634</v>
      </c>
      <c r="AT575" s="265" t="s">
        <v>589</v>
      </c>
      <c r="AU575" s="265" t="s">
        <v>89</v>
      </c>
      <c r="AY575" s="18" t="s">
        <v>211</v>
      </c>
      <c r="BE575" s="155">
        <f>IF(N575="základní",J575,0)</f>
        <v>0</v>
      </c>
      <c r="BF575" s="155">
        <f>IF(N575="snížená",J575,0)</f>
        <v>0</v>
      </c>
      <c r="BG575" s="155">
        <f>IF(N575="zákl. přenesená",J575,0)</f>
        <v>0</v>
      </c>
      <c r="BH575" s="155">
        <f>IF(N575="sníž. přenesená",J575,0)</f>
        <v>0</v>
      </c>
      <c r="BI575" s="155">
        <f>IF(N575="nulová",J575,0)</f>
        <v>0</v>
      </c>
      <c r="BJ575" s="18" t="s">
        <v>87</v>
      </c>
      <c r="BK575" s="155">
        <f>ROUND(I575*H575,2)</f>
        <v>0</v>
      </c>
      <c r="BL575" s="18" t="s">
        <v>528</v>
      </c>
      <c r="BM575" s="265" t="s">
        <v>2444</v>
      </c>
    </row>
    <row r="576" spans="1:65" s="2" customFormat="1" ht="16.5" customHeight="1">
      <c r="A576" s="41"/>
      <c r="B576" s="42"/>
      <c r="C576" s="253" t="s">
        <v>1022</v>
      </c>
      <c r="D576" s="253" t="s">
        <v>214</v>
      </c>
      <c r="E576" s="254" t="s">
        <v>2445</v>
      </c>
      <c r="F576" s="255" t="s">
        <v>2446</v>
      </c>
      <c r="G576" s="256" t="s">
        <v>269</v>
      </c>
      <c r="H576" s="257">
        <v>179.541</v>
      </c>
      <c r="I576" s="258"/>
      <c r="J576" s="259">
        <f>ROUND(I576*H576,2)</f>
        <v>0</v>
      </c>
      <c r="K576" s="260"/>
      <c r="L576" s="44"/>
      <c r="M576" s="261" t="s">
        <v>1</v>
      </c>
      <c r="N576" s="262" t="s">
        <v>46</v>
      </c>
      <c r="O576" s="94"/>
      <c r="P576" s="263">
        <f>O576*H576</f>
        <v>0</v>
      </c>
      <c r="Q576" s="263">
        <v>0.00027</v>
      </c>
      <c r="R576" s="263">
        <f>Q576*H576</f>
        <v>0.04847607</v>
      </c>
      <c r="S576" s="263">
        <v>0</v>
      </c>
      <c r="T576" s="264">
        <f>S576*H576</f>
        <v>0</v>
      </c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R576" s="265" t="s">
        <v>528</v>
      </c>
      <c r="AT576" s="265" t="s">
        <v>214</v>
      </c>
      <c r="AU576" s="265" t="s">
        <v>89</v>
      </c>
      <c r="AY576" s="18" t="s">
        <v>211</v>
      </c>
      <c r="BE576" s="155">
        <f>IF(N576="základní",J576,0)</f>
        <v>0</v>
      </c>
      <c r="BF576" s="155">
        <f>IF(N576="snížená",J576,0)</f>
        <v>0</v>
      </c>
      <c r="BG576" s="155">
        <f>IF(N576="zákl. přenesená",J576,0)</f>
        <v>0</v>
      </c>
      <c r="BH576" s="155">
        <f>IF(N576="sníž. přenesená",J576,0)</f>
        <v>0</v>
      </c>
      <c r="BI576" s="155">
        <f>IF(N576="nulová",J576,0)</f>
        <v>0</v>
      </c>
      <c r="BJ576" s="18" t="s">
        <v>87</v>
      </c>
      <c r="BK576" s="155">
        <f>ROUND(I576*H576,2)</f>
        <v>0</v>
      </c>
      <c r="BL576" s="18" t="s">
        <v>528</v>
      </c>
      <c r="BM576" s="265" t="s">
        <v>2447</v>
      </c>
    </row>
    <row r="577" spans="1:51" s="13" customFormat="1" ht="12">
      <c r="A577" s="13"/>
      <c r="B577" s="266"/>
      <c r="C577" s="267"/>
      <c r="D577" s="268" t="s">
        <v>236</v>
      </c>
      <c r="E577" s="269" t="s">
        <v>1</v>
      </c>
      <c r="F577" s="270" t="s">
        <v>2448</v>
      </c>
      <c r="G577" s="267"/>
      <c r="H577" s="269" t="s">
        <v>1</v>
      </c>
      <c r="I577" s="271"/>
      <c r="J577" s="267"/>
      <c r="K577" s="267"/>
      <c r="L577" s="272"/>
      <c r="M577" s="273"/>
      <c r="N577" s="274"/>
      <c r="O577" s="274"/>
      <c r="P577" s="274"/>
      <c r="Q577" s="274"/>
      <c r="R577" s="274"/>
      <c r="S577" s="274"/>
      <c r="T577" s="275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76" t="s">
        <v>236</v>
      </c>
      <c r="AU577" s="276" t="s">
        <v>89</v>
      </c>
      <c r="AV577" s="13" t="s">
        <v>87</v>
      </c>
      <c r="AW577" s="13" t="s">
        <v>34</v>
      </c>
      <c r="AX577" s="13" t="s">
        <v>81</v>
      </c>
      <c r="AY577" s="276" t="s">
        <v>211</v>
      </c>
    </row>
    <row r="578" spans="1:51" s="14" customFormat="1" ht="12">
      <c r="A578" s="14"/>
      <c r="B578" s="277"/>
      <c r="C578" s="278"/>
      <c r="D578" s="268" t="s">
        <v>236</v>
      </c>
      <c r="E578" s="279" t="s">
        <v>1</v>
      </c>
      <c r="F578" s="280" t="s">
        <v>2449</v>
      </c>
      <c r="G578" s="278"/>
      <c r="H578" s="281">
        <v>6.12</v>
      </c>
      <c r="I578" s="282"/>
      <c r="J578" s="278"/>
      <c r="K578" s="278"/>
      <c r="L578" s="283"/>
      <c r="M578" s="284"/>
      <c r="N578" s="285"/>
      <c r="O578" s="285"/>
      <c r="P578" s="285"/>
      <c r="Q578" s="285"/>
      <c r="R578" s="285"/>
      <c r="S578" s="285"/>
      <c r="T578" s="286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87" t="s">
        <v>236</v>
      </c>
      <c r="AU578" s="287" t="s">
        <v>89</v>
      </c>
      <c r="AV578" s="14" t="s">
        <v>89</v>
      </c>
      <c r="AW578" s="14" t="s">
        <v>34</v>
      </c>
      <c r="AX578" s="14" t="s">
        <v>81</v>
      </c>
      <c r="AY578" s="287" t="s">
        <v>211</v>
      </c>
    </row>
    <row r="579" spans="1:51" s="13" customFormat="1" ht="12">
      <c r="A579" s="13"/>
      <c r="B579" s="266"/>
      <c r="C579" s="267"/>
      <c r="D579" s="268" t="s">
        <v>236</v>
      </c>
      <c r="E579" s="269" t="s">
        <v>1</v>
      </c>
      <c r="F579" s="270" t="s">
        <v>2450</v>
      </c>
      <c r="G579" s="267"/>
      <c r="H579" s="269" t="s">
        <v>1</v>
      </c>
      <c r="I579" s="271"/>
      <c r="J579" s="267"/>
      <c r="K579" s="267"/>
      <c r="L579" s="272"/>
      <c r="M579" s="273"/>
      <c r="N579" s="274"/>
      <c r="O579" s="274"/>
      <c r="P579" s="274"/>
      <c r="Q579" s="274"/>
      <c r="R579" s="274"/>
      <c r="S579" s="274"/>
      <c r="T579" s="275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76" t="s">
        <v>236</v>
      </c>
      <c r="AU579" s="276" t="s">
        <v>89</v>
      </c>
      <c r="AV579" s="13" t="s">
        <v>87</v>
      </c>
      <c r="AW579" s="13" t="s">
        <v>34</v>
      </c>
      <c r="AX579" s="13" t="s">
        <v>81</v>
      </c>
      <c r="AY579" s="276" t="s">
        <v>211</v>
      </c>
    </row>
    <row r="580" spans="1:51" s="14" customFormat="1" ht="12">
      <c r="A580" s="14"/>
      <c r="B580" s="277"/>
      <c r="C580" s="278"/>
      <c r="D580" s="268" t="s">
        <v>236</v>
      </c>
      <c r="E580" s="279" t="s">
        <v>1</v>
      </c>
      <c r="F580" s="280" t="s">
        <v>2451</v>
      </c>
      <c r="G580" s="278"/>
      <c r="H580" s="281">
        <v>2.4</v>
      </c>
      <c r="I580" s="282"/>
      <c r="J580" s="278"/>
      <c r="K580" s="278"/>
      <c r="L580" s="283"/>
      <c r="M580" s="284"/>
      <c r="N580" s="285"/>
      <c r="O580" s="285"/>
      <c r="P580" s="285"/>
      <c r="Q580" s="285"/>
      <c r="R580" s="285"/>
      <c r="S580" s="285"/>
      <c r="T580" s="286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87" t="s">
        <v>236</v>
      </c>
      <c r="AU580" s="287" t="s">
        <v>89</v>
      </c>
      <c r="AV580" s="14" t="s">
        <v>89</v>
      </c>
      <c r="AW580" s="14" t="s">
        <v>34</v>
      </c>
      <c r="AX580" s="14" t="s">
        <v>81</v>
      </c>
      <c r="AY580" s="287" t="s">
        <v>211</v>
      </c>
    </row>
    <row r="581" spans="1:51" s="13" customFormat="1" ht="12">
      <c r="A581" s="13"/>
      <c r="B581" s="266"/>
      <c r="C581" s="267"/>
      <c r="D581" s="268" t="s">
        <v>236</v>
      </c>
      <c r="E581" s="269" t="s">
        <v>1</v>
      </c>
      <c r="F581" s="270" t="s">
        <v>2452</v>
      </c>
      <c r="G581" s="267"/>
      <c r="H581" s="269" t="s">
        <v>1</v>
      </c>
      <c r="I581" s="271"/>
      <c r="J581" s="267"/>
      <c r="K581" s="267"/>
      <c r="L581" s="272"/>
      <c r="M581" s="273"/>
      <c r="N581" s="274"/>
      <c r="O581" s="274"/>
      <c r="P581" s="274"/>
      <c r="Q581" s="274"/>
      <c r="R581" s="274"/>
      <c r="S581" s="274"/>
      <c r="T581" s="275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76" t="s">
        <v>236</v>
      </c>
      <c r="AU581" s="276" t="s">
        <v>89</v>
      </c>
      <c r="AV581" s="13" t="s">
        <v>87</v>
      </c>
      <c r="AW581" s="13" t="s">
        <v>34</v>
      </c>
      <c r="AX581" s="13" t="s">
        <v>81</v>
      </c>
      <c r="AY581" s="276" t="s">
        <v>211</v>
      </c>
    </row>
    <row r="582" spans="1:51" s="14" customFormat="1" ht="12">
      <c r="A582" s="14"/>
      <c r="B582" s="277"/>
      <c r="C582" s="278"/>
      <c r="D582" s="268" t="s">
        <v>236</v>
      </c>
      <c r="E582" s="279" t="s">
        <v>1</v>
      </c>
      <c r="F582" s="280" t="s">
        <v>2451</v>
      </c>
      <c r="G582" s="278"/>
      <c r="H582" s="281">
        <v>2.4</v>
      </c>
      <c r="I582" s="282"/>
      <c r="J582" s="278"/>
      <c r="K582" s="278"/>
      <c r="L582" s="283"/>
      <c r="M582" s="284"/>
      <c r="N582" s="285"/>
      <c r="O582" s="285"/>
      <c r="P582" s="285"/>
      <c r="Q582" s="285"/>
      <c r="R582" s="285"/>
      <c r="S582" s="285"/>
      <c r="T582" s="286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87" t="s">
        <v>236</v>
      </c>
      <c r="AU582" s="287" t="s">
        <v>89</v>
      </c>
      <c r="AV582" s="14" t="s">
        <v>89</v>
      </c>
      <c r="AW582" s="14" t="s">
        <v>34</v>
      </c>
      <c r="AX582" s="14" t="s">
        <v>81</v>
      </c>
      <c r="AY582" s="287" t="s">
        <v>211</v>
      </c>
    </row>
    <row r="583" spans="1:51" s="13" customFormat="1" ht="12">
      <c r="A583" s="13"/>
      <c r="B583" s="266"/>
      <c r="C583" s="267"/>
      <c r="D583" s="268" t="s">
        <v>236</v>
      </c>
      <c r="E583" s="269" t="s">
        <v>1</v>
      </c>
      <c r="F583" s="270" t="s">
        <v>2453</v>
      </c>
      <c r="G583" s="267"/>
      <c r="H583" s="269" t="s">
        <v>1</v>
      </c>
      <c r="I583" s="271"/>
      <c r="J583" s="267"/>
      <c r="K583" s="267"/>
      <c r="L583" s="272"/>
      <c r="M583" s="273"/>
      <c r="N583" s="274"/>
      <c r="O583" s="274"/>
      <c r="P583" s="274"/>
      <c r="Q583" s="274"/>
      <c r="R583" s="274"/>
      <c r="S583" s="274"/>
      <c r="T583" s="275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76" t="s">
        <v>236</v>
      </c>
      <c r="AU583" s="276" t="s">
        <v>89</v>
      </c>
      <c r="AV583" s="13" t="s">
        <v>87</v>
      </c>
      <c r="AW583" s="13" t="s">
        <v>34</v>
      </c>
      <c r="AX583" s="13" t="s">
        <v>81</v>
      </c>
      <c r="AY583" s="276" t="s">
        <v>211</v>
      </c>
    </row>
    <row r="584" spans="1:51" s="14" customFormat="1" ht="12">
      <c r="A584" s="14"/>
      <c r="B584" s="277"/>
      <c r="C584" s="278"/>
      <c r="D584" s="268" t="s">
        <v>236</v>
      </c>
      <c r="E584" s="279" t="s">
        <v>1</v>
      </c>
      <c r="F584" s="280" t="s">
        <v>2454</v>
      </c>
      <c r="G584" s="278"/>
      <c r="H584" s="281">
        <v>4.68</v>
      </c>
      <c r="I584" s="282"/>
      <c r="J584" s="278"/>
      <c r="K584" s="278"/>
      <c r="L584" s="283"/>
      <c r="M584" s="284"/>
      <c r="N584" s="285"/>
      <c r="O584" s="285"/>
      <c r="P584" s="285"/>
      <c r="Q584" s="285"/>
      <c r="R584" s="285"/>
      <c r="S584" s="285"/>
      <c r="T584" s="286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87" t="s">
        <v>236</v>
      </c>
      <c r="AU584" s="287" t="s">
        <v>89</v>
      </c>
      <c r="AV584" s="14" t="s">
        <v>89</v>
      </c>
      <c r="AW584" s="14" t="s">
        <v>34</v>
      </c>
      <c r="AX584" s="14" t="s">
        <v>81</v>
      </c>
      <c r="AY584" s="287" t="s">
        <v>211</v>
      </c>
    </row>
    <row r="585" spans="1:51" s="13" customFormat="1" ht="12">
      <c r="A585" s="13"/>
      <c r="B585" s="266"/>
      <c r="C585" s="267"/>
      <c r="D585" s="268" t="s">
        <v>236</v>
      </c>
      <c r="E585" s="269" t="s">
        <v>1</v>
      </c>
      <c r="F585" s="270" t="s">
        <v>2455</v>
      </c>
      <c r="G585" s="267"/>
      <c r="H585" s="269" t="s">
        <v>1</v>
      </c>
      <c r="I585" s="271"/>
      <c r="J585" s="267"/>
      <c r="K585" s="267"/>
      <c r="L585" s="272"/>
      <c r="M585" s="273"/>
      <c r="N585" s="274"/>
      <c r="O585" s="274"/>
      <c r="P585" s="274"/>
      <c r="Q585" s="274"/>
      <c r="R585" s="274"/>
      <c r="S585" s="274"/>
      <c r="T585" s="275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76" t="s">
        <v>236</v>
      </c>
      <c r="AU585" s="276" t="s">
        <v>89</v>
      </c>
      <c r="AV585" s="13" t="s">
        <v>87</v>
      </c>
      <c r="AW585" s="13" t="s">
        <v>34</v>
      </c>
      <c r="AX585" s="13" t="s">
        <v>81</v>
      </c>
      <c r="AY585" s="276" t="s">
        <v>211</v>
      </c>
    </row>
    <row r="586" spans="1:51" s="14" customFormat="1" ht="12">
      <c r="A586" s="14"/>
      <c r="B586" s="277"/>
      <c r="C586" s="278"/>
      <c r="D586" s="268" t="s">
        <v>236</v>
      </c>
      <c r="E586" s="279" t="s">
        <v>1</v>
      </c>
      <c r="F586" s="280" t="s">
        <v>2456</v>
      </c>
      <c r="G586" s="278"/>
      <c r="H586" s="281">
        <v>2.625</v>
      </c>
      <c r="I586" s="282"/>
      <c r="J586" s="278"/>
      <c r="K586" s="278"/>
      <c r="L586" s="283"/>
      <c r="M586" s="284"/>
      <c r="N586" s="285"/>
      <c r="O586" s="285"/>
      <c r="P586" s="285"/>
      <c r="Q586" s="285"/>
      <c r="R586" s="285"/>
      <c r="S586" s="285"/>
      <c r="T586" s="286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87" t="s">
        <v>236</v>
      </c>
      <c r="AU586" s="287" t="s">
        <v>89</v>
      </c>
      <c r="AV586" s="14" t="s">
        <v>89</v>
      </c>
      <c r="AW586" s="14" t="s">
        <v>34</v>
      </c>
      <c r="AX586" s="14" t="s">
        <v>81</v>
      </c>
      <c r="AY586" s="287" t="s">
        <v>211</v>
      </c>
    </row>
    <row r="587" spans="1:51" s="13" customFormat="1" ht="12">
      <c r="A587" s="13"/>
      <c r="B587" s="266"/>
      <c r="C587" s="267"/>
      <c r="D587" s="268" t="s">
        <v>236</v>
      </c>
      <c r="E587" s="269" t="s">
        <v>1</v>
      </c>
      <c r="F587" s="270" t="s">
        <v>2457</v>
      </c>
      <c r="G587" s="267"/>
      <c r="H587" s="269" t="s">
        <v>1</v>
      </c>
      <c r="I587" s="271"/>
      <c r="J587" s="267"/>
      <c r="K587" s="267"/>
      <c r="L587" s="272"/>
      <c r="M587" s="273"/>
      <c r="N587" s="274"/>
      <c r="O587" s="274"/>
      <c r="P587" s="274"/>
      <c r="Q587" s="274"/>
      <c r="R587" s="274"/>
      <c r="S587" s="274"/>
      <c r="T587" s="275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76" t="s">
        <v>236</v>
      </c>
      <c r="AU587" s="276" t="s">
        <v>89</v>
      </c>
      <c r="AV587" s="13" t="s">
        <v>87</v>
      </c>
      <c r="AW587" s="13" t="s">
        <v>34</v>
      </c>
      <c r="AX587" s="13" t="s">
        <v>81</v>
      </c>
      <c r="AY587" s="276" t="s">
        <v>211</v>
      </c>
    </row>
    <row r="588" spans="1:51" s="14" customFormat="1" ht="12">
      <c r="A588" s="14"/>
      <c r="B588" s="277"/>
      <c r="C588" s="278"/>
      <c r="D588" s="268" t="s">
        <v>236</v>
      </c>
      <c r="E588" s="279" t="s">
        <v>1</v>
      </c>
      <c r="F588" s="280" t="s">
        <v>2458</v>
      </c>
      <c r="G588" s="278"/>
      <c r="H588" s="281">
        <v>3.875</v>
      </c>
      <c r="I588" s="282"/>
      <c r="J588" s="278"/>
      <c r="K588" s="278"/>
      <c r="L588" s="283"/>
      <c r="M588" s="284"/>
      <c r="N588" s="285"/>
      <c r="O588" s="285"/>
      <c r="P588" s="285"/>
      <c r="Q588" s="285"/>
      <c r="R588" s="285"/>
      <c r="S588" s="285"/>
      <c r="T588" s="286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87" t="s">
        <v>236</v>
      </c>
      <c r="AU588" s="287" t="s">
        <v>89</v>
      </c>
      <c r="AV588" s="14" t="s">
        <v>89</v>
      </c>
      <c r="AW588" s="14" t="s">
        <v>34</v>
      </c>
      <c r="AX588" s="14" t="s">
        <v>81</v>
      </c>
      <c r="AY588" s="287" t="s">
        <v>211</v>
      </c>
    </row>
    <row r="589" spans="1:51" s="13" customFormat="1" ht="12">
      <c r="A589" s="13"/>
      <c r="B589" s="266"/>
      <c r="C589" s="267"/>
      <c r="D589" s="268" t="s">
        <v>236</v>
      </c>
      <c r="E589" s="269" t="s">
        <v>1</v>
      </c>
      <c r="F589" s="270" t="s">
        <v>2459</v>
      </c>
      <c r="G589" s="267"/>
      <c r="H589" s="269" t="s">
        <v>1</v>
      </c>
      <c r="I589" s="271"/>
      <c r="J589" s="267"/>
      <c r="K589" s="267"/>
      <c r="L589" s="272"/>
      <c r="M589" s="273"/>
      <c r="N589" s="274"/>
      <c r="O589" s="274"/>
      <c r="P589" s="274"/>
      <c r="Q589" s="274"/>
      <c r="R589" s="274"/>
      <c r="S589" s="274"/>
      <c r="T589" s="275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76" t="s">
        <v>236</v>
      </c>
      <c r="AU589" s="276" t="s">
        <v>89</v>
      </c>
      <c r="AV589" s="13" t="s">
        <v>87</v>
      </c>
      <c r="AW589" s="13" t="s">
        <v>34</v>
      </c>
      <c r="AX589" s="13" t="s">
        <v>81</v>
      </c>
      <c r="AY589" s="276" t="s">
        <v>211</v>
      </c>
    </row>
    <row r="590" spans="1:51" s="14" customFormat="1" ht="12">
      <c r="A590" s="14"/>
      <c r="B590" s="277"/>
      <c r="C590" s="278"/>
      <c r="D590" s="268" t="s">
        <v>236</v>
      </c>
      <c r="E590" s="279" t="s">
        <v>1</v>
      </c>
      <c r="F590" s="280" t="s">
        <v>2460</v>
      </c>
      <c r="G590" s="278"/>
      <c r="H590" s="281">
        <v>5.24</v>
      </c>
      <c r="I590" s="282"/>
      <c r="J590" s="278"/>
      <c r="K590" s="278"/>
      <c r="L590" s="283"/>
      <c r="M590" s="284"/>
      <c r="N590" s="285"/>
      <c r="O590" s="285"/>
      <c r="P590" s="285"/>
      <c r="Q590" s="285"/>
      <c r="R590" s="285"/>
      <c r="S590" s="285"/>
      <c r="T590" s="286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87" t="s">
        <v>236</v>
      </c>
      <c r="AU590" s="287" t="s">
        <v>89</v>
      </c>
      <c r="AV590" s="14" t="s">
        <v>89</v>
      </c>
      <c r="AW590" s="14" t="s">
        <v>34</v>
      </c>
      <c r="AX590" s="14" t="s">
        <v>81</v>
      </c>
      <c r="AY590" s="287" t="s">
        <v>211</v>
      </c>
    </row>
    <row r="591" spans="1:51" s="13" customFormat="1" ht="12">
      <c r="A591" s="13"/>
      <c r="B591" s="266"/>
      <c r="C591" s="267"/>
      <c r="D591" s="268" t="s">
        <v>236</v>
      </c>
      <c r="E591" s="269" t="s">
        <v>1</v>
      </c>
      <c r="F591" s="270" t="s">
        <v>2461</v>
      </c>
      <c r="G591" s="267"/>
      <c r="H591" s="269" t="s">
        <v>1</v>
      </c>
      <c r="I591" s="271"/>
      <c r="J591" s="267"/>
      <c r="K591" s="267"/>
      <c r="L591" s="272"/>
      <c r="M591" s="273"/>
      <c r="N591" s="274"/>
      <c r="O591" s="274"/>
      <c r="P591" s="274"/>
      <c r="Q591" s="274"/>
      <c r="R591" s="274"/>
      <c r="S591" s="274"/>
      <c r="T591" s="275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76" t="s">
        <v>236</v>
      </c>
      <c r="AU591" s="276" t="s">
        <v>89</v>
      </c>
      <c r="AV591" s="13" t="s">
        <v>87</v>
      </c>
      <c r="AW591" s="13" t="s">
        <v>34</v>
      </c>
      <c r="AX591" s="13" t="s">
        <v>81</v>
      </c>
      <c r="AY591" s="276" t="s">
        <v>211</v>
      </c>
    </row>
    <row r="592" spans="1:51" s="14" customFormat="1" ht="12">
      <c r="A592" s="14"/>
      <c r="B592" s="277"/>
      <c r="C592" s="278"/>
      <c r="D592" s="268" t="s">
        <v>236</v>
      </c>
      <c r="E592" s="279" t="s">
        <v>1</v>
      </c>
      <c r="F592" s="280" t="s">
        <v>2462</v>
      </c>
      <c r="G592" s="278"/>
      <c r="H592" s="281">
        <v>3.8</v>
      </c>
      <c r="I592" s="282"/>
      <c r="J592" s="278"/>
      <c r="K592" s="278"/>
      <c r="L592" s="283"/>
      <c r="M592" s="284"/>
      <c r="N592" s="285"/>
      <c r="O592" s="285"/>
      <c r="P592" s="285"/>
      <c r="Q592" s="285"/>
      <c r="R592" s="285"/>
      <c r="S592" s="285"/>
      <c r="T592" s="286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87" t="s">
        <v>236</v>
      </c>
      <c r="AU592" s="287" t="s">
        <v>89</v>
      </c>
      <c r="AV592" s="14" t="s">
        <v>89</v>
      </c>
      <c r="AW592" s="14" t="s">
        <v>34</v>
      </c>
      <c r="AX592" s="14" t="s">
        <v>81</v>
      </c>
      <c r="AY592" s="287" t="s">
        <v>211</v>
      </c>
    </row>
    <row r="593" spans="1:51" s="13" customFormat="1" ht="12">
      <c r="A593" s="13"/>
      <c r="B593" s="266"/>
      <c r="C593" s="267"/>
      <c r="D593" s="268" t="s">
        <v>236</v>
      </c>
      <c r="E593" s="269" t="s">
        <v>1</v>
      </c>
      <c r="F593" s="270" t="s">
        <v>2463</v>
      </c>
      <c r="G593" s="267"/>
      <c r="H593" s="269" t="s">
        <v>1</v>
      </c>
      <c r="I593" s="271"/>
      <c r="J593" s="267"/>
      <c r="K593" s="267"/>
      <c r="L593" s="272"/>
      <c r="M593" s="273"/>
      <c r="N593" s="274"/>
      <c r="O593" s="274"/>
      <c r="P593" s="274"/>
      <c r="Q593" s="274"/>
      <c r="R593" s="274"/>
      <c r="S593" s="274"/>
      <c r="T593" s="275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76" t="s">
        <v>236</v>
      </c>
      <c r="AU593" s="276" t="s">
        <v>89</v>
      </c>
      <c r="AV593" s="13" t="s">
        <v>87</v>
      </c>
      <c r="AW593" s="13" t="s">
        <v>34</v>
      </c>
      <c r="AX593" s="13" t="s">
        <v>81</v>
      </c>
      <c r="AY593" s="276" t="s">
        <v>211</v>
      </c>
    </row>
    <row r="594" spans="1:51" s="14" customFormat="1" ht="12">
      <c r="A594" s="14"/>
      <c r="B594" s="277"/>
      <c r="C594" s="278"/>
      <c r="D594" s="268" t="s">
        <v>236</v>
      </c>
      <c r="E594" s="279" t="s">
        <v>1</v>
      </c>
      <c r="F594" s="280" t="s">
        <v>2464</v>
      </c>
      <c r="G594" s="278"/>
      <c r="H594" s="281">
        <v>3.159</v>
      </c>
      <c r="I594" s="282"/>
      <c r="J594" s="278"/>
      <c r="K594" s="278"/>
      <c r="L594" s="283"/>
      <c r="M594" s="284"/>
      <c r="N594" s="285"/>
      <c r="O594" s="285"/>
      <c r="P594" s="285"/>
      <c r="Q594" s="285"/>
      <c r="R594" s="285"/>
      <c r="S594" s="285"/>
      <c r="T594" s="286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87" t="s">
        <v>236</v>
      </c>
      <c r="AU594" s="287" t="s">
        <v>89</v>
      </c>
      <c r="AV594" s="14" t="s">
        <v>89</v>
      </c>
      <c r="AW594" s="14" t="s">
        <v>34</v>
      </c>
      <c r="AX594" s="14" t="s">
        <v>81</v>
      </c>
      <c r="AY594" s="287" t="s">
        <v>211</v>
      </c>
    </row>
    <row r="595" spans="1:51" s="13" customFormat="1" ht="12">
      <c r="A595" s="13"/>
      <c r="B595" s="266"/>
      <c r="C595" s="267"/>
      <c r="D595" s="268" t="s">
        <v>236</v>
      </c>
      <c r="E595" s="269" t="s">
        <v>1</v>
      </c>
      <c r="F595" s="270" t="s">
        <v>2465</v>
      </c>
      <c r="G595" s="267"/>
      <c r="H595" s="269" t="s">
        <v>1</v>
      </c>
      <c r="I595" s="271"/>
      <c r="J595" s="267"/>
      <c r="K595" s="267"/>
      <c r="L595" s="272"/>
      <c r="M595" s="273"/>
      <c r="N595" s="274"/>
      <c r="O595" s="274"/>
      <c r="P595" s="274"/>
      <c r="Q595" s="274"/>
      <c r="R595" s="274"/>
      <c r="S595" s="274"/>
      <c r="T595" s="275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76" t="s">
        <v>236</v>
      </c>
      <c r="AU595" s="276" t="s">
        <v>89</v>
      </c>
      <c r="AV595" s="13" t="s">
        <v>87</v>
      </c>
      <c r="AW595" s="13" t="s">
        <v>34</v>
      </c>
      <c r="AX595" s="13" t="s">
        <v>81</v>
      </c>
      <c r="AY595" s="276" t="s">
        <v>211</v>
      </c>
    </row>
    <row r="596" spans="1:51" s="14" customFormat="1" ht="12">
      <c r="A596" s="14"/>
      <c r="B596" s="277"/>
      <c r="C596" s="278"/>
      <c r="D596" s="268" t="s">
        <v>236</v>
      </c>
      <c r="E596" s="279" t="s">
        <v>1</v>
      </c>
      <c r="F596" s="280" t="s">
        <v>2466</v>
      </c>
      <c r="G596" s="278"/>
      <c r="H596" s="281">
        <v>29.19</v>
      </c>
      <c r="I596" s="282"/>
      <c r="J596" s="278"/>
      <c r="K596" s="278"/>
      <c r="L596" s="283"/>
      <c r="M596" s="284"/>
      <c r="N596" s="285"/>
      <c r="O596" s="285"/>
      <c r="P596" s="285"/>
      <c r="Q596" s="285"/>
      <c r="R596" s="285"/>
      <c r="S596" s="285"/>
      <c r="T596" s="286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87" t="s">
        <v>236</v>
      </c>
      <c r="AU596" s="287" t="s">
        <v>89</v>
      </c>
      <c r="AV596" s="14" t="s">
        <v>89</v>
      </c>
      <c r="AW596" s="14" t="s">
        <v>34</v>
      </c>
      <c r="AX596" s="14" t="s">
        <v>81</v>
      </c>
      <c r="AY596" s="287" t="s">
        <v>211</v>
      </c>
    </row>
    <row r="597" spans="1:51" s="13" customFormat="1" ht="12">
      <c r="A597" s="13"/>
      <c r="B597" s="266"/>
      <c r="C597" s="267"/>
      <c r="D597" s="268" t="s">
        <v>236</v>
      </c>
      <c r="E597" s="269" t="s">
        <v>1</v>
      </c>
      <c r="F597" s="270" t="s">
        <v>2467</v>
      </c>
      <c r="G597" s="267"/>
      <c r="H597" s="269" t="s">
        <v>1</v>
      </c>
      <c r="I597" s="271"/>
      <c r="J597" s="267"/>
      <c r="K597" s="267"/>
      <c r="L597" s="272"/>
      <c r="M597" s="273"/>
      <c r="N597" s="274"/>
      <c r="O597" s="274"/>
      <c r="P597" s="274"/>
      <c r="Q597" s="274"/>
      <c r="R597" s="274"/>
      <c r="S597" s="274"/>
      <c r="T597" s="275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76" t="s">
        <v>236</v>
      </c>
      <c r="AU597" s="276" t="s">
        <v>89</v>
      </c>
      <c r="AV597" s="13" t="s">
        <v>87</v>
      </c>
      <c r="AW597" s="13" t="s">
        <v>4</v>
      </c>
      <c r="AX597" s="13" t="s">
        <v>81</v>
      </c>
      <c r="AY597" s="276" t="s">
        <v>211</v>
      </c>
    </row>
    <row r="598" spans="1:51" s="14" customFormat="1" ht="12">
      <c r="A598" s="14"/>
      <c r="B598" s="277"/>
      <c r="C598" s="278"/>
      <c r="D598" s="268" t="s">
        <v>236</v>
      </c>
      <c r="E598" s="279" t="s">
        <v>1</v>
      </c>
      <c r="F598" s="280" t="s">
        <v>2468</v>
      </c>
      <c r="G598" s="278"/>
      <c r="H598" s="281">
        <v>26.88</v>
      </c>
      <c r="I598" s="282"/>
      <c r="J598" s="278"/>
      <c r="K598" s="278"/>
      <c r="L598" s="283"/>
      <c r="M598" s="284"/>
      <c r="N598" s="285"/>
      <c r="O598" s="285"/>
      <c r="P598" s="285"/>
      <c r="Q598" s="285"/>
      <c r="R598" s="285"/>
      <c r="S598" s="285"/>
      <c r="T598" s="286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87" t="s">
        <v>236</v>
      </c>
      <c r="AU598" s="287" t="s">
        <v>89</v>
      </c>
      <c r="AV598" s="14" t="s">
        <v>89</v>
      </c>
      <c r="AW598" s="14" t="s">
        <v>34</v>
      </c>
      <c r="AX598" s="14" t="s">
        <v>81</v>
      </c>
      <c r="AY598" s="287" t="s">
        <v>211</v>
      </c>
    </row>
    <row r="599" spans="1:51" s="13" customFormat="1" ht="12">
      <c r="A599" s="13"/>
      <c r="B599" s="266"/>
      <c r="C599" s="267"/>
      <c r="D599" s="268" t="s">
        <v>236</v>
      </c>
      <c r="E599" s="269" t="s">
        <v>1</v>
      </c>
      <c r="F599" s="270" t="s">
        <v>2469</v>
      </c>
      <c r="G599" s="267"/>
      <c r="H599" s="269" t="s">
        <v>1</v>
      </c>
      <c r="I599" s="271"/>
      <c r="J599" s="267"/>
      <c r="K599" s="267"/>
      <c r="L599" s="272"/>
      <c r="M599" s="273"/>
      <c r="N599" s="274"/>
      <c r="O599" s="274"/>
      <c r="P599" s="274"/>
      <c r="Q599" s="274"/>
      <c r="R599" s="274"/>
      <c r="S599" s="274"/>
      <c r="T599" s="275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76" t="s">
        <v>236</v>
      </c>
      <c r="AU599" s="276" t="s">
        <v>89</v>
      </c>
      <c r="AV599" s="13" t="s">
        <v>87</v>
      </c>
      <c r="AW599" s="13" t="s">
        <v>34</v>
      </c>
      <c r="AX599" s="13" t="s">
        <v>81</v>
      </c>
      <c r="AY599" s="276" t="s">
        <v>211</v>
      </c>
    </row>
    <row r="600" spans="1:51" s="14" customFormat="1" ht="12">
      <c r="A600" s="14"/>
      <c r="B600" s="277"/>
      <c r="C600" s="278"/>
      <c r="D600" s="268" t="s">
        <v>236</v>
      </c>
      <c r="E600" s="279" t="s">
        <v>1</v>
      </c>
      <c r="F600" s="280" t="s">
        <v>2470</v>
      </c>
      <c r="G600" s="278"/>
      <c r="H600" s="281">
        <v>30.786</v>
      </c>
      <c r="I600" s="282"/>
      <c r="J600" s="278"/>
      <c r="K600" s="278"/>
      <c r="L600" s="283"/>
      <c r="M600" s="284"/>
      <c r="N600" s="285"/>
      <c r="O600" s="285"/>
      <c r="P600" s="285"/>
      <c r="Q600" s="285"/>
      <c r="R600" s="285"/>
      <c r="S600" s="285"/>
      <c r="T600" s="286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87" t="s">
        <v>236</v>
      </c>
      <c r="AU600" s="287" t="s">
        <v>89</v>
      </c>
      <c r="AV600" s="14" t="s">
        <v>89</v>
      </c>
      <c r="AW600" s="14" t="s">
        <v>34</v>
      </c>
      <c r="AX600" s="14" t="s">
        <v>81</v>
      </c>
      <c r="AY600" s="287" t="s">
        <v>211</v>
      </c>
    </row>
    <row r="601" spans="1:51" s="13" customFormat="1" ht="12">
      <c r="A601" s="13"/>
      <c r="B601" s="266"/>
      <c r="C601" s="267"/>
      <c r="D601" s="268" t="s">
        <v>236</v>
      </c>
      <c r="E601" s="269" t="s">
        <v>1</v>
      </c>
      <c r="F601" s="270" t="s">
        <v>2471</v>
      </c>
      <c r="G601" s="267"/>
      <c r="H601" s="269" t="s">
        <v>1</v>
      </c>
      <c r="I601" s="271"/>
      <c r="J601" s="267"/>
      <c r="K601" s="267"/>
      <c r="L601" s="272"/>
      <c r="M601" s="273"/>
      <c r="N601" s="274"/>
      <c r="O601" s="274"/>
      <c r="P601" s="274"/>
      <c r="Q601" s="274"/>
      <c r="R601" s="274"/>
      <c r="S601" s="274"/>
      <c r="T601" s="275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76" t="s">
        <v>236</v>
      </c>
      <c r="AU601" s="276" t="s">
        <v>89</v>
      </c>
      <c r="AV601" s="13" t="s">
        <v>87</v>
      </c>
      <c r="AW601" s="13" t="s">
        <v>34</v>
      </c>
      <c r="AX601" s="13" t="s">
        <v>81</v>
      </c>
      <c r="AY601" s="276" t="s">
        <v>211</v>
      </c>
    </row>
    <row r="602" spans="1:51" s="14" customFormat="1" ht="12">
      <c r="A602" s="14"/>
      <c r="B602" s="277"/>
      <c r="C602" s="278"/>
      <c r="D602" s="268" t="s">
        <v>236</v>
      </c>
      <c r="E602" s="279" t="s">
        <v>1</v>
      </c>
      <c r="F602" s="280" t="s">
        <v>2470</v>
      </c>
      <c r="G602" s="278"/>
      <c r="H602" s="281">
        <v>30.786</v>
      </c>
      <c r="I602" s="282"/>
      <c r="J602" s="278"/>
      <c r="K602" s="278"/>
      <c r="L602" s="283"/>
      <c r="M602" s="284"/>
      <c r="N602" s="285"/>
      <c r="O602" s="285"/>
      <c r="P602" s="285"/>
      <c r="Q602" s="285"/>
      <c r="R602" s="285"/>
      <c r="S602" s="285"/>
      <c r="T602" s="286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87" t="s">
        <v>236</v>
      </c>
      <c r="AU602" s="287" t="s">
        <v>89</v>
      </c>
      <c r="AV602" s="14" t="s">
        <v>89</v>
      </c>
      <c r="AW602" s="14" t="s">
        <v>34</v>
      </c>
      <c r="AX602" s="14" t="s">
        <v>81</v>
      </c>
      <c r="AY602" s="287" t="s">
        <v>211</v>
      </c>
    </row>
    <row r="603" spans="1:51" s="13" customFormat="1" ht="12">
      <c r="A603" s="13"/>
      <c r="B603" s="266"/>
      <c r="C603" s="267"/>
      <c r="D603" s="268" t="s">
        <v>236</v>
      </c>
      <c r="E603" s="269" t="s">
        <v>1</v>
      </c>
      <c r="F603" s="270" t="s">
        <v>2472</v>
      </c>
      <c r="G603" s="267"/>
      <c r="H603" s="269" t="s">
        <v>1</v>
      </c>
      <c r="I603" s="271"/>
      <c r="J603" s="267"/>
      <c r="K603" s="267"/>
      <c r="L603" s="272"/>
      <c r="M603" s="273"/>
      <c r="N603" s="274"/>
      <c r="O603" s="274"/>
      <c r="P603" s="274"/>
      <c r="Q603" s="274"/>
      <c r="R603" s="274"/>
      <c r="S603" s="274"/>
      <c r="T603" s="275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76" t="s">
        <v>236</v>
      </c>
      <c r="AU603" s="276" t="s">
        <v>89</v>
      </c>
      <c r="AV603" s="13" t="s">
        <v>87</v>
      </c>
      <c r="AW603" s="13" t="s">
        <v>34</v>
      </c>
      <c r="AX603" s="13" t="s">
        <v>81</v>
      </c>
      <c r="AY603" s="276" t="s">
        <v>211</v>
      </c>
    </row>
    <row r="604" spans="1:51" s="14" customFormat="1" ht="12">
      <c r="A604" s="14"/>
      <c r="B604" s="277"/>
      <c r="C604" s="278"/>
      <c r="D604" s="268" t="s">
        <v>236</v>
      </c>
      <c r="E604" s="279" t="s">
        <v>1</v>
      </c>
      <c r="F604" s="280" t="s">
        <v>2473</v>
      </c>
      <c r="G604" s="278"/>
      <c r="H604" s="281">
        <v>15.8</v>
      </c>
      <c r="I604" s="282"/>
      <c r="J604" s="278"/>
      <c r="K604" s="278"/>
      <c r="L604" s="283"/>
      <c r="M604" s="284"/>
      <c r="N604" s="285"/>
      <c r="O604" s="285"/>
      <c r="P604" s="285"/>
      <c r="Q604" s="285"/>
      <c r="R604" s="285"/>
      <c r="S604" s="285"/>
      <c r="T604" s="286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87" t="s">
        <v>236</v>
      </c>
      <c r="AU604" s="287" t="s">
        <v>89</v>
      </c>
      <c r="AV604" s="14" t="s">
        <v>89</v>
      </c>
      <c r="AW604" s="14" t="s">
        <v>34</v>
      </c>
      <c r="AX604" s="14" t="s">
        <v>81</v>
      </c>
      <c r="AY604" s="287" t="s">
        <v>211</v>
      </c>
    </row>
    <row r="605" spans="1:51" s="13" customFormat="1" ht="12">
      <c r="A605" s="13"/>
      <c r="B605" s="266"/>
      <c r="C605" s="267"/>
      <c r="D605" s="268" t="s">
        <v>236</v>
      </c>
      <c r="E605" s="269" t="s">
        <v>1</v>
      </c>
      <c r="F605" s="270" t="s">
        <v>2474</v>
      </c>
      <c r="G605" s="267"/>
      <c r="H605" s="269" t="s">
        <v>1</v>
      </c>
      <c r="I605" s="271"/>
      <c r="J605" s="267"/>
      <c r="K605" s="267"/>
      <c r="L605" s="272"/>
      <c r="M605" s="273"/>
      <c r="N605" s="274"/>
      <c r="O605" s="274"/>
      <c r="P605" s="274"/>
      <c r="Q605" s="274"/>
      <c r="R605" s="274"/>
      <c r="S605" s="274"/>
      <c r="T605" s="275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76" t="s">
        <v>236</v>
      </c>
      <c r="AU605" s="276" t="s">
        <v>89</v>
      </c>
      <c r="AV605" s="13" t="s">
        <v>87</v>
      </c>
      <c r="AW605" s="13" t="s">
        <v>34</v>
      </c>
      <c r="AX605" s="13" t="s">
        <v>81</v>
      </c>
      <c r="AY605" s="276" t="s">
        <v>211</v>
      </c>
    </row>
    <row r="606" spans="1:51" s="14" customFormat="1" ht="12">
      <c r="A606" s="14"/>
      <c r="B606" s="277"/>
      <c r="C606" s="278"/>
      <c r="D606" s="268" t="s">
        <v>236</v>
      </c>
      <c r="E606" s="279" t="s">
        <v>1</v>
      </c>
      <c r="F606" s="280" t="s">
        <v>2475</v>
      </c>
      <c r="G606" s="278"/>
      <c r="H606" s="281">
        <v>11.8</v>
      </c>
      <c r="I606" s="282"/>
      <c r="J606" s="278"/>
      <c r="K606" s="278"/>
      <c r="L606" s="283"/>
      <c r="M606" s="284"/>
      <c r="N606" s="285"/>
      <c r="O606" s="285"/>
      <c r="P606" s="285"/>
      <c r="Q606" s="285"/>
      <c r="R606" s="285"/>
      <c r="S606" s="285"/>
      <c r="T606" s="286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87" t="s">
        <v>236</v>
      </c>
      <c r="AU606" s="287" t="s">
        <v>89</v>
      </c>
      <c r="AV606" s="14" t="s">
        <v>89</v>
      </c>
      <c r="AW606" s="14" t="s">
        <v>34</v>
      </c>
      <c r="AX606" s="14" t="s">
        <v>81</v>
      </c>
      <c r="AY606" s="287" t="s">
        <v>211</v>
      </c>
    </row>
    <row r="607" spans="1:51" s="15" customFormat="1" ht="12">
      <c r="A607" s="15"/>
      <c r="B607" s="295"/>
      <c r="C607" s="296"/>
      <c r="D607" s="268" t="s">
        <v>236</v>
      </c>
      <c r="E607" s="297" t="s">
        <v>1</v>
      </c>
      <c r="F607" s="298" t="s">
        <v>438</v>
      </c>
      <c r="G607" s="296"/>
      <c r="H607" s="299">
        <v>179.541</v>
      </c>
      <c r="I607" s="300"/>
      <c r="J607" s="296"/>
      <c r="K607" s="296"/>
      <c r="L607" s="301"/>
      <c r="M607" s="302"/>
      <c r="N607" s="303"/>
      <c r="O607" s="303"/>
      <c r="P607" s="303"/>
      <c r="Q607" s="303"/>
      <c r="R607" s="303"/>
      <c r="S607" s="303"/>
      <c r="T607" s="304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T607" s="305" t="s">
        <v>236</v>
      </c>
      <c r="AU607" s="305" t="s">
        <v>89</v>
      </c>
      <c r="AV607" s="15" t="s">
        <v>100</v>
      </c>
      <c r="AW607" s="15" t="s">
        <v>34</v>
      </c>
      <c r="AX607" s="15" t="s">
        <v>87</v>
      </c>
      <c r="AY607" s="305" t="s">
        <v>211</v>
      </c>
    </row>
    <row r="608" spans="1:65" s="2" customFormat="1" ht="37.8" customHeight="1">
      <c r="A608" s="41"/>
      <c r="B608" s="42"/>
      <c r="C608" s="317" t="s">
        <v>1031</v>
      </c>
      <c r="D608" s="317" t="s">
        <v>589</v>
      </c>
      <c r="E608" s="318" t="s">
        <v>2448</v>
      </c>
      <c r="F608" s="319" t="s">
        <v>2476</v>
      </c>
      <c r="G608" s="320" t="s">
        <v>1220</v>
      </c>
      <c r="H608" s="321">
        <v>2</v>
      </c>
      <c r="I608" s="322"/>
      <c r="J608" s="323">
        <f>ROUND(I608*H608,2)</f>
        <v>0</v>
      </c>
      <c r="K608" s="324"/>
      <c r="L608" s="325"/>
      <c r="M608" s="326" t="s">
        <v>1</v>
      </c>
      <c r="N608" s="327" t="s">
        <v>46</v>
      </c>
      <c r="O608" s="94"/>
      <c r="P608" s="263">
        <f>O608*H608</f>
        <v>0</v>
      </c>
      <c r="Q608" s="263">
        <v>0.085</v>
      </c>
      <c r="R608" s="263">
        <f>Q608*H608</f>
        <v>0.17</v>
      </c>
      <c r="S608" s="263">
        <v>0</v>
      </c>
      <c r="T608" s="264">
        <f>S608*H608</f>
        <v>0</v>
      </c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R608" s="265" t="s">
        <v>634</v>
      </c>
      <c r="AT608" s="265" t="s">
        <v>589</v>
      </c>
      <c r="AU608" s="265" t="s">
        <v>89</v>
      </c>
      <c r="AY608" s="18" t="s">
        <v>211</v>
      </c>
      <c r="BE608" s="155">
        <f>IF(N608="základní",J608,0)</f>
        <v>0</v>
      </c>
      <c r="BF608" s="155">
        <f>IF(N608="snížená",J608,0)</f>
        <v>0</v>
      </c>
      <c r="BG608" s="155">
        <f>IF(N608="zákl. přenesená",J608,0)</f>
        <v>0</v>
      </c>
      <c r="BH608" s="155">
        <f>IF(N608="sníž. přenesená",J608,0)</f>
        <v>0</v>
      </c>
      <c r="BI608" s="155">
        <f>IF(N608="nulová",J608,0)</f>
        <v>0</v>
      </c>
      <c r="BJ608" s="18" t="s">
        <v>87</v>
      </c>
      <c r="BK608" s="155">
        <f>ROUND(I608*H608,2)</f>
        <v>0</v>
      </c>
      <c r="BL608" s="18" t="s">
        <v>528</v>
      </c>
      <c r="BM608" s="265" t="s">
        <v>2477</v>
      </c>
    </row>
    <row r="609" spans="1:51" s="13" customFormat="1" ht="12">
      <c r="A609" s="13"/>
      <c r="B609" s="266"/>
      <c r="C609" s="267"/>
      <c r="D609" s="268" t="s">
        <v>236</v>
      </c>
      <c r="E609" s="269" t="s">
        <v>1</v>
      </c>
      <c r="F609" s="270" t="s">
        <v>2478</v>
      </c>
      <c r="G609" s="267"/>
      <c r="H609" s="269" t="s">
        <v>1</v>
      </c>
      <c r="I609" s="271"/>
      <c r="J609" s="267"/>
      <c r="K609" s="267"/>
      <c r="L609" s="272"/>
      <c r="M609" s="273"/>
      <c r="N609" s="274"/>
      <c r="O609" s="274"/>
      <c r="P609" s="274"/>
      <c r="Q609" s="274"/>
      <c r="R609" s="274"/>
      <c r="S609" s="274"/>
      <c r="T609" s="275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76" t="s">
        <v>236</v>
      </c>
      <c r="AU609" s="276" t="s">
        <v>89</v>
      </c>
      <c r="AV609" s="13" t="s">
        <v>87</v>
      </c>
      <c r="AW609" s="13" t="s">
        <v>34</v>
      </c>
      <c r="AX609" s="13" t="s">
        <v>81</v>
      </c>
      <c r="AY609" s="276" t="s">
        <v>211</v>
      </c>
    </row>
    <row r="610" spans="1:51" s="13" customFormat="1" ht="12">
      <c r="A610" s="13"/>
      <c r="B610" s="266"/>
      <c r="C610" s="267"/>
      <c r="D610" s="268" t="s">
        <v>236</v>
      </c>
      <c r="E610" s="269" t="s">
        <v>1</v>
      </c>
      <c r="F610" s="270" t="s">
        <v>2479</v>
      </c>
      <c r="G610" s="267"/>
      <c r="H610" s="269" t="s">
        <v>1</v>
      </c>
      <c r="I610" s="271"/>
      <c r="J610" s="267"/>
      <c r="K610" s="267"/>
      <c r="L610" s="272"/>
      <c r="M610" s="273"/>
      <c r="N610" s="274"/>
      <c r="O610" s="274"/>
      <c r="P610" s="274"/>
      <c r="Q610" s="274"/>
      <c r="R610" s="274"/>
      <c r="S610" s="274"/>
      <c r="T610" s="275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76" t="s">
        <v>236</v>
      </c>
      <c r="AU610" s="276" t="s">
        <v>89</v>
      </c>
      <c r="AV610" s="13" t="s">
        <v>87</v>
      </c>
      <c r="AW610" s="13" t="s">
        <v>34</v>
      </c>
      <c r="AX610" s="13" t="s">
        <v>81</v>
      </c>
      <c r="AY610" s="276" t="s">
        <v>211</v>
      </c>
    </row>
    <row r="611" spans="1:51" s="13" customFormat="1" ht="12">
      <c r="A611" s="13"/>
      <c r="B611" s="266"/>
      <c r="C611" s="267"/>
      <c r="D611" s="268" t="s">
        <v>236</v>
      </c>
      <c r="E611" s="269" t="s">
        <v>1</v>
      </c>
      <c r="F611" s="270" t="s">
        <v>2070</v>
      </c>
      <c r="G611" s="267"/>
      <c r="H611" s="269" t="s">
        <v>1</v>
      </c>
      <c r="I611" s="271"/>
      <c r="J611" s="267"/>
      <c r="K611" s="267"/>
      <c r="L611" s="272"/>
      <c r="M611" s="273"/>
      <c r="N611" s="274"/>
      <c r="O611" s="274"/>
      <c r="P611" s="274"/>
      <c r="Q611" s="274"/>
      <c r="R611" s="274"/>
      <c r="S611" s="274"/>
      <c r="T611" s="275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76" t="s">
        <v>236</v>
      </c>
      <c r="AU611" s="276" t="s">
        <v>89</v>
      </c>
      <c r="AV611" s="13" t="s">
        <v>87</v>
      </c>
      <c r="AW611" s="13" t="s">
        <v>34</v>
      </c>
      <c r="AX611" s="13" t="s">
        <v>81</v>
      </c>
      <c r="AY611" s="276" t="s">
        <v>211</v>
      </c>
    </row>
    <row r="612" spans="1:51" s="14" customFormat="1" ht="12">
      <c r="A612" s="14"/>
      <c r="B612" s="277"/>
      <c r="C612" s="278"/>
      <c r="D612" s="268" t="s">
        <v>236</v>
      </c>
      <c r="E612" s="279" t="s">
        <v>1</v>
      </c>
      <c r="F612" s="280" t="s">
        <v>89</v>
      </c>
      <c r="G612" s="278"/>
      <c r="H612" s="281">
        <v>2</v>
      </c>
      <c r="I612" s="282"/>
      <c r="J612" s="278"/>
      <c r="K612" s="278"/>
      <c r="L612" s="283"/>
      <c r="M612" s="284"/>
      <c r="N612" s="285"/>
      <c r="O612" s="285"/>
      <c r="P612" s="285"/>
      <c r="Q612" s="285"/>
      <c r="R612" s="285"/>
      <c r="S612" s="285"/>
      <c r="T612" s="286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87" t="s">
        <v>236</v>
      </c>
      <c r="AU612" s="287" t="s">
        <v>89</v>
      </c>
      <c r="AV612" s="14" t="s">
        <v>89</v>
      </c>
      <c r="AW612" s="14" t="s">
        <v>34</v>
      </c>
      <c r="AX612" s="14" t="s">
        <v>87</v>
      </c>
      <c r="AY612" s="287" t="s">
        <v>211</v>
      </c>
    </row>
    <row r="613" spans="1:65" s="2" customFormat="1" ht="37.8" customHeight="1">
      <c r="A613" s="41"/>
      <c r="B613" s="42"/>
      <c r="C613" s="317" t="s">
        <v>1036</v>
      </c>
      <c r="D613" s="317" t="s">
        <v>589</v>
      </c>
      <c r="E613" s="318" t="s">
        <v>2450</v>
      </c>
      <c r="F613" s="319" t="s">
        <v>2480</v>
      </c>
      <c r="G613" s="320" t="s">
        <v>1220</v>
      </c>
      <c r="H613" s="321">
        <v>1</v>
      </c>
      <c r="I613" s="322"/>
      <c r="J613" s="323">
        <f>ROUND(I613*H613,2)</f>
        <v>0</v>
      </c>
      <c r="K613" s="324"/>
      <c r="L613" s="325"/>
      <c r="M613" s="326" t="s">
        <v>1</v>
      </c>
      <c r="N613" s="327" t="s">
        <v>46</v>
      </c>
      <c r="O613" s="94"/>
      <c r="P613" s="263">
        <f>O613*H613</f>
        <v>0</v>
      </c>
      <c r="Q613" s="263">
        <v>0.07</v>
      </c>
      <c r="R613" s="263">
        <f>Q613*H613</f>
        <v>0.07</v>
      </c>
      <c r="S613" s="263">
        <v>0</v>
      </c>
      <c r="T613" s="264">
        <f>S613*H613</f>
        <v>0</v>
      </c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R613" s="265" t="s">
        <v>634</v>
      </c>
      <c r="AT613" s="265" t="s">
        <v>589</v>
      </c>
      <c r="AU613" s="265" t="s">
        <v>89</v>
      </c>
      <c r="AY613" s="18" t="s">
        <v>211</v>
      </c>
      <c r="BE613" s="155">
        <f>IF(N613="základní",J613,0)</f>
        <v>0</v>
      </c>
      <c r="BF613" s="155">
        <f>IF(N613="snížená",J613,0)</f>
        <v>0</v>
      </c>
      <c r="BG613" s="155">
        <f>IF(N613="zákl. přenesená",J613,0)</f>
        <v>0</v>
      </c>
      <c r="BH613" s="155">
        <f>IF(N613="sníž. přenesená",J613,0)</f>
        <v>0</v>
      </c>
      <c r="BI613" s="155">
        <f>IF(N613="nulová",J613,0)</f>
        <v>0</v>
      </c>
      <c r="BJ613" s="18" t="s">
        <v>87</v>
      </c>
      <c r="BK613" s="155">
        <f>ROUND(I613*H613,2)</f>
        <v>0</v>
      </c>
      <c r="BL613" s="18" t="s">
        <v>528</v>
      </c>
      <c r="BM613" s="265" t="s">
        <v>2481</v>
      </c>
    </row>
    <row r="614" spans="1:51" s="13" customFormat="1" ht="12">
      <c r="A614" s="13"/>
      <c r="B614" s="266"/>
      <c r="C614" s="267"/>
      <c r="D614" s="268" t="s">
        <v>236</v>
      </c>
      <c r="E614" s="269" t="s">
        <v>1</v>
      </c>
      <c r="F614" s="270" t="s">
        <v>2478</v>
      </c>
      <c r="G614" s="267"/>
      <c r="H614" s="269" t="s">
        <v>1</v>
      </c>
      <c r="I614" s="271"/>
      <c r="J614" s="267"/>
      <c r="K614" s="267"/>
      <c r="L614" s="272"/>
      <c r="M614" s="273"/>
      <c r="N614" s="274"/>
      <c r="O614" s="274"/>
      <c r="P614" s="274"/>
      <c r="Q614" s="274"/>
      <c r="R614" s="274"/>
      <c r="S614" s="274"/>
      <c r="T614" s="275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76" t="s">
        <v>236</v>
      </c>
      <c r="AU614" s="276" t="s">
        <v>89</v>
      </c>
      <c r="AV614" s="13" t="s">
        <v>87</v>
      </c>
      <c r="AW614" s="13" t="s">
        <v>34</v>
      </c>
      <c r="AX614" s="13" t="s">
        <v>81</v>
      </c>
      <c r="AY614" s="276" t="s">
        <v>211</v>
      </c>
    </row>
    <row r="615" spans="1:51" s="13" customFormat="1" ht="12">
      <c r="A615" s="13"/>
      <c r="B615" s="266"/>
      <c r="C615" s="267"/>
      <c r="D615" s="268" t="s">
        <v>236</v>
      </c>
      <c r="E615" s="269" t="s">
        <v>1</v>
      </c>
      <c r="F615" s="270" t="s">
        <v>2482</v>
      </c>
      <c r="G615" s="267"/>
      <c r="H615" s="269" t="s">
        <v>1</v>
      </c>
      <c r="I615" s="271"/>
      <c r="J615" s="267"/>
      <c r="K615" s="267"/>
      <c r="L615" s="272"/>
      <c r="M615" s="273"/>
      <c r="N615" s="274"/>
      <c r="O615" s="274"/>
      <c r="P615" s="274"/>
      <c r="Q615" s="274"/>
      <c r="R615" s="274"/>
      <c r="S615" s="274"/>
      <c r="T615" s="275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76" t="s">
        <v>236</v>
      </c>
      <c r="AU615" s="276" t="s">
        <v>89</v>
      </c>
      <c r="AV615" s="13" t="s">
        <v>87</v>
      </c>
      <c r="AW615" s="13" t="s">
        <v>34</v>
      </c>
      <c r="AX615" s="13" t="s">
        <v>81</v>
      </c>
      <c r="AY615" s="276" t="s">
        <v>211</v>
      </c>
    </row>
    <row r="616" spans="1:51" s="13" customFormat="1" ht="12">
      <c r="A616" s="13"/>
      <c r="B616" s="266"/>
      <c r="C616" s="267"/>
      <c r="D616" s="268" t="s">
        <v>236</v>
      </c>
      <c r="E616" s="269" t="s">
        <v>1</v>
      </c>
      <c r="F616" s="270" t="s">
        <v>2070</v>
      </c>
      <c r="G616" s="267"/>
      <c r="H616" s="269" t="s">
        <v>1</v>
      </c>
      <c r="I616" s="271"/>
      <c r="J616" s="267"/>
      <c r="K616" s="267"/>
      <c r="L616" s="272"/>
      <c r="M616" s="273"/>
      <c r="N616" s="274"/>
      <c r="O616" s="274"/>
      <c r="P616" s="274"/>
      <c r="Q616" s="274"/>
      <c r="R616" s="274"/>
      <c r="S616" s="274"/>
      <c r="T616" s="275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76" t="s">
        <v>236</v>
      </c>
      <c r="AU616" s="276" t="s">
        <v>89</v>
      </c>
      <c r="AV616" s="13" t="s">
        <v>87</v>
      </c>
      <c r="AW616" s="13" t="s">
        <v>34</v>
      </c>
      <c r="AX616" s="13" t="s">
        <v>81</v>
      </c>
      <c r="AY616" s="276" t="s">
        <v>211</v>
      </c>
    </row>
    <row r="617" spans="1:51" s="14" customFormat="1" ht="12">
      <c r="A617" s="14"/>
      <c r="B617" s="277"/>
      <c r="C617" s="278"/>
      <c r="D617" s="268" t="s">
        <v>236</v>
      </c>
      <c r="E617" s="279" t="s">
        <v>1</v>
      </c>
      <c r="F617" s="280" t="s">
        <v>87</v>
      </c>
      <c r="G617" s="278"/>
      <c r="H617" s="281">
        <v>1</v>
      </c>
      <c r="I617" s="282"/>
      <c r="J617" s="278"/>
      <c r="K617" s="278"/>
      <c r="L617" s="283"/>
      <c r="M617" s="284"/>
      <c r="N617" s="285"/>
      <c r="O617" s="285"/>
      <c r="P617" s="285"/>
      <c r="Q617" s="285"/>
      <c r="R617" s="285"/>
      <c r="S617" s="285"/>
      <c r="T617" s="286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87" t="s">
        <v>236</v>
      </c>
      <c r="AU617" s="287" t="s">
        <v>89</v>
      </c>
      <c r="AV617" s="14" t="s">
        <v>89</v>
      </c>
      <c r="AW617" s="14" t="s">
        <v>34</v>
      </c>
      <c r="AX617" s="14" t="s">
        <v>87</v>
      </c>
      <c r="AY617" s="287" t="s">
        <v>211</v>
      </c>
    </row>
    <row r="618" spans="1:65" s="2" customFormat="1" ht="37.8" customHeight="1">
      <c r="A618" s="41"/>
      <c r="B618" s="42"/>
      <c r="C618" s="317" t="s">
        <v>1042</v>
      </c>
      <c r="D618" s="317" t="s">
        <v>589</v>
      </c>
      <c r="E618" s="318" t="s">
        <v>2452</v>
      </c>
      <c r="F618" s="319" t="s">
        <v>2480</v>
      </c>
      <c r="G618" s="320" t="s">
        <v>1220</v>
      </c>
      <c r="H618" s="321">
        <v>1</v>
      </c>
      <c r="I618" s="322"/>
      <c r="J618" s="323">
        <f>ROUND(I618*H618,2)</f>
        <v>0</v>
      </c>
      <c r="K618" s="324"/>
      <c r="L618" s="325"/>
      <c r="M618" s="326" t="s">
        <v>1</v>
      </c>
      <c r="N618" s="327" t="s">
        <v>46</v>
      </c>
      <c r="O618" s="94"/>
      <c r="P618" s="263">
        <f>O618*H618</f>
        <v>0</v>
      </c>
      <c r="Q618" s="263">
        <v>0.05</v>
      </c>
      <c r="R618" s="263">
        <f>Q618*H618</f>
        <v>0.05</v>
      </c>
      <c r="S618" s="263">
        <v>0</v>
      </c>
      <c r="T618" s="264">
        <f>S618*H618</f>
        <v>0</v>
      </c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R618" s="265" t="s">
        <v>634</v>
      </c>
      <c r="AT618" s="265" t="s">
        <v>589</v>
      </c>
      <c r="AU618" s="265" t="s">
        <v>89</v>
      </c>
      <c r="AY618" s="18" t="s">
        <v>211</v>
      </c>
      <c r="BE618" s="155">
        <f>IF(N618="základní",J618,0)</f>
        <v>0</v>
      </c>
      <c r="BF618" s="155">
        <f>IF(N618="snížená",J618,0)</f>
        <v>0</v>
      </c>
      <c r="BG618" s="155">
        <f>IF(N618="zákl. přenesená",J618,0)</f>
        <v>0</v>
      </c>
      <c r="BH618" s="155">
        <f>IF(N618="sníž. přenesená",J618,0)</f>
        <v>0</v>
      </c>
      <c r="BI618" s="155">
        <f>IF(N618="nulová",J618,0)</f>
        <v>0</v>
      </c>
      <c r="BJ618" s="18" t="s">
        <v>87</v>
      </c>
      <c r="BK618" s="155">
        <f>ROUND(I618*H618,2)</f>
        <v>0</v>
      </c>
      <c r="BL618" s="18" t="s">
        <v>528</v>
      </c>
      <c r="BM618" s="265" t="s">
        <v>2483</v>
      </c>
    </row>
    <row r="619" spans="1:51" s="13" customFormat="1" ht="12">
      <c r="A619" s="13"/>
      <c r="B619" s="266"/>
      <c r="C619" s="267"/>
      <c r="D619" s="268" t="s">
        <v>236</v>
      </c>
      <c r="E619" s="269" t="s">
        <v>1</v>
      </c>
      <c r="F619" s="270" t="s">
        <v>2478</v>
      </c>
      <c r="G619" s="267"/>
      <c r="H619" s="269" t="s">
        <v>1</v>
      </c>
      <c r="I619" s="271"/>
      <c r="J619" s="267"/>
      <c r="K619" s="267"/>
      <c r="L619" s="272"/>
      <c r="M619" s="273"/>
      <c r="N619" s="274"/>
      <c r="O619" s="274"/>
      <c r="P619" s="274"/>
      <c r="Q619" s="274"/>
      <c r="R619" s="274"/>
      <c r="S619" s="274"/>
      <c r="T619" s="275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76" t="s">
        <v>236</v>
      </c>
      <c r="AU619" s="276" t="s">
        <v>89</v>
      </c>
      <c r="AV619" s="13" t="s">
        <v>87</v>
      </c>
      <c r="AW619" s="13" t="s">
        <v>34</v>
      </c>
      <c r="AX619" s="13" t="s">
        <v>81</v>
      </c>
      <c r="AY619" s="276" t="s">
        <v>211</v>
      </c>
    </row>
    <row r="620" spans="1:51" s="13" customFormat="1" ht="12">
      <c r="A620" s="13"/>
      <c r="B620" s="266"/>
      <c r="C620" s="267"/>
      <c r="D620" s="268" t="s">
        <v>236</v>
      </c>
      <c r="E620" s="269" t="s">
        <v>1</v>
      </c>
      <c r="F620" s="270" t="s">
        <v>2482</v>
      </c>
      <c r="G620" s="267"/>
      <c r="H620" s="269" t="s">
        <v>1</v>
      </c>
      <c r="I620" s="271"/>
      <c r="J620" s="267"/>
      <c r="K620" s="267"/>
      <c r="L620" s="272"/>
      <c r="M620" s="273"/>
      <c r="N620" s="274"/>
      <c r="O620" s="274"/>
      <c r="P620" s="274"/>
      <c r="Q620" s="274"/>
      <c r="R620" s="274"/>
      <c r="S620" s="274"/>
      <c r="T620" s="275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76" t="s">
        <v>236</v>
      </c>
      <c r="AU620" s="276" t="s">
        <v>89</v>
      </c>
      <c r="AV620" s="13" t="s">
        <v>87</v>
      </c>
      <c r="AW620" s="13" t="s">
        <v>34</v>
      </c>
      <c r="AX620" s="13" t="s">
        <v>81</v>
      </c>
      <c r="AY620" s="276" t="s">
        <v>211</v>
      </c>
    </row>
    <row r="621" spans="1:51" s="13" customFormat="1" ht="12">
      <c r="A621" s="13"/>
      <c r="B621" s="266"/>
      <c r="C621" s="267"/>
      <c r="D621" s="268" t="s">
        <v>236</v>
      </c>
      <c r="E621" s="269" t="s">
        <v>1</v>
      </c>
      <c r="F621" s="270" t="s">
        <v>2070</v>
      </c>
      <c r="G621" s="267"/>
      <c r="H621" s="269" t="s">
        <v>1</v>
      </c>
      <c r="I621" s="271"/>
      <c r="J621" s="267"/>
      <c r="K621" s="267"/>
      <c r="L621" s="272"/>
      <c r="M621" s="273"/>
      <c r="N621" s="274"/>
      <c r="O621" s="274"/>
      <c r="P621" s="274"/>
      <c r="Q621" s="274"/>
      <c r="R621" s="274"/>
      <c r="S621" s="274"/>
      <c r="T621" s="275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76" t="s">
        <v>236</v>
      </c>
      <c r="AU621" s="276" t="s">
        <v>89</v>
      </c>
      <c r="AV621" s="13" t="s">
        <v>87</v>
      </c>
      <c r="AW621" s="13" t="s">
        <v>34</v>
      </c>
      <c r="AX621" s="13" t="s">
        <v>81</v>
      </c>
      <c r="AY621" s="276" t="s">
        <v>211</v>
      </c>
    </row>
    <row r="622" spans="1:51" s="14" customFormat="1" ht="12">
      <c r="A622" s="14"/>
      <c r="B622" s="277"/>
      <c r="C622" s="278"/>
      <c r="D622" s="268" t="s">
        <v>236</v>
      </c>
      <c r="E622" s="279" t="s">
        <v>1</v>
      </c>
      <c r="F622" s="280" t="s">
        <v>87</v>
      </c>
      <c r="G622" s="278"/>
      <c r="H622" s="281">
        <v>1</v>
      </c>
      <c r="I622" s="282"/>
      <c r="J622" s="278"/>
      <c r="K622" s="278"/>
      <c r="L622" s="283"/>
      <c r="M622" s="284"/>
      <c r="N622" s="285"/>
      <c r="O622" s="285"/>
      <c r="P622" s="285"/>
      <c r="Q622" s="285"/>
      <c r="R622" s="285"/>
      <c r="S622" s="285"/>
      <c r="T622" s="286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87" t="s">
        <v>236</v>
      </c>
      <c r="AU622" s="287" t="s">
        <v>89</v>
      </c>
      <c r="AV622" s="14" t="s">
        <v>89</v>
      </c>
      <c r="AW622" s="14" t="s">
        <v>34</v>
      </c>
      <c r="AX622" s="14" t="s">
        <v>87</v>
      </c>
      <c r="AY622" s="287" t="s">
        <v>211</v>
      </c>
    </row>
    <row r="623" spans="1:65" s="2" customFormat="1" ht="37.8" customHeight="1">
      <c r="A623" s="41"/>
      <c r="B623" s="42"/>
      <c r="C623" s="317" t="s">
        <v>1046</v>
      </c>
      <c r="D623" s="317" t="s">
        <v>589</v>
      </c>
      <c r="E623" s="318" t="s">
        <v>2484</v>
      </c>
      <c r="F623" s="319" t="s">
        <v>2485</v>
      </c>
      <c r="G623" s="320" t="s">
        <v>1220</v>
      </c>
      <c r="H623" s="321">
        <v>1</v>
      </c>
      <c r="I623" s="322"/>
      <c r="J623" s="323">
        <f>ROUND(I623*H623,2)</f>
        <v>0</v>
      </c>
      <c r="K623" s="324"/>
      <c r="L623" s="325"/>
      <c r="M623" s="326" t="s">
        <v>1</v>
      </c>
      <c r="N623" s="327" t="s">
        <v>46</v>
      </c>
      <c r="O623" s="94"/>
      <c r="P623" s="263">
        <f>O623*H623</f>
        <v>0</v>
      </c>
      <c r="Q623" s="263">
        <v>0.12</v>
      </c>
      <c r="R623" s="263">
        <f>Q623*H623</f>
        <v>0.12</v>
      </c>
      <c r="S623" s="263">
        <v>0</v>
      </c>
      <c r="T623" s="264">
        <f>S623*H623</f>
        <v>0</v>
      </c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R623" s="265" t="s">
        <v>634</v>
      </c>
      <c r="AT623" s="265" t="s">
        <v>589</v>
      </c>
      <c r="AU623" s="265" t="s">
        <v>89</v>
      </c>
      <c r="AY623" s="18" t="s">
        <v>211</v>
      </c>
      <c r="BE623" s="155">
        <f>IF(N623="základní",J623,0)</f>
        <v>0</v>
      </c>
      <c r="BF623" s="155">
        <f>IF(N623="snížená",J623,0)</f>
        <v>0</v>
      </c>
      <c r="BG623" s="155">
        <f>IF(N623="zákl. přenesená",J623,0)</f>
        <v>0</v>
      </c>
      <c r="BH623" s="155">
        <f>IF(N623="sníž. přenesená",J623,0)</f>
        <v>0</v>
      </c>
      <c r="BI623" s="155">
        <f>IF(N623="nulová",J623,0)</f>
        <v>0</v>
      </c>
      <c r="BJ623" s="18" t="s">
        <v>87</v>
      </c>
      <c r="BK623" s="155">
        <f>ROUND(I623*H623,2)</f>
        <v>0</v>
      </c>
      <c r="BL623" s="18" t="s">
        <v>528</v>
      </c>
      <c r="BM623" s="265" t="s">
        <v>2486</v>
      </c>
    </row>
    <row r="624" spans="1:51" s="13" customFormat="1" ht="12">
      <c r="A624" s="13"/>
      <c r="B624" s="266"/>
      <c r="C624" s="267"/>
      <c r="D624" s="268" t="s">
        <v>236</v>
      </c>
      <c r="E624" s="269" t="s">
        <v>1</v>
      </c>
      <c r="F624" s="270" t="s">
        <v>2478</v>
      </c>
      <c r="G624" s="267"/>
      <c r="H624" s="269" t="s">
        <v>1</v>
      </c>
      <c r="I624" s="271"/>
      <c r="J624" s="267"/>
      <c r="K624" s="267"/>
      <c r="L624" s="272"/>
      <c r="M624" s="273"/>
      <c r="N624" s="274"/>
      <c r="O624" s="274"/>
      <c r="P624" s="274"/>
      <c r="Q624" s="274"/>
      <c r="R624" s="274"/>
      <c r="S624" s="274"/>
      <c r="T624" s="275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76" t="s">
        <v>236</v>
      </c>
      <c r="AU624" s="276" t="s">
        <v>89</v>
      </c>
      <c r="AV624" s="13" t="s">
        <v>87</v>
      </c>
      <c r="AW624" s="13" t="s">
        <v>34</v>
      </c>
      <c r="AX624" s="13" t="s">
        <v>81</v>
      </c>
      <c r="AY624" s="276" t="s">
        <v>211</v>
      </c>
    </row>
    <row r="625" spans="1:51" s="13" customFormat="1" ht="12">
      <c r="A625" s="13"/>
      <c r="B625" s="266"/>
      <c r="C625" s="267"/>
      <c r="D625" s="268" t="s">
        <v>236</v>
      </c>
      <c r="E625" s="269" t="s">
        <v>1</v>
      </c>
      <c r="F625" s="270" t="s">
        <v>2482</v>
      </c>
      <c r="G625" s="267"/>
      <c r="H625" s="269" t="s">
        <v>1</v>
      </c>
      <c r="I625" s="271"/>
      <c r="J625" s="267"/>
      <c r="K625" s="267"/>
      <c r="L625" s="272"/>
      <c r="M625" s="273"/>
      <c r="N625" s="274"/>
      <c r="O625" s="274"/>
      <c r="P625" s="274"/>
      <c r="Q625" s="274"/>
      <c r="R625" s="274"/>
      <c r="S625" s="274"/>
      <c r="T625" s="275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76" t="s">
        <v>236</v>
      </c>
      <c r="AU625" s="276" t="s">
        <v>89</v>
      </c>
      <c r="AV625" s="13" t="s">
        <v>87</v>
      </c>
      <c r="AW625" s="13" t="s">
        <v>34</v>
      </c>
      <c r="AX625" s="13" t="s">
        <v>81</v>
      </c>
      <c r="AY625" s="276" t="s">
        <v>211</v>
      </c>
    </row>
    <row r="626" spans="1:51" s="13" customFormat="1" ht="12">
      <c r="A626" s="13"/>
      <c r="B626" s="266"/>
      <c r="C626" s="267"/>
      <c r="D626" s="268" t="s">
        <v>236</v>
      </c>
      <c r="E626" s="269" t="s">
        <v>1</v>
      </c>
      <c r="F626" s="270" t="s">
        <v>2070</v>
      </c>
      <c r="G626" s="267"/>
      <c r="H626" s="269" t="s">
        <v>1</v>
      </c>
      <c r="I626" s="271"/>
      <c r="J626" s="267"/>
      <c r="K626" s="267"/>
      <c r="L626" s="272"/>
      <c r="M626" s="273"/>
      <c r="N626" s="274"/>
      <c r="O626" s="274"/>
      <c r="P626" s="274"/>
      <c r="Q626" s="274"/>
      <c r="R626" s="274"/>
      <c r="S626" s="274"/>
      <c r="T626" s="275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76" t="s">
        <v>236</v>
      </c>
      <c r="AU626" s="276" t="s">
        <v>89</v>
      </c>
      <c r="AV626" s="13" t="s">
        <v>87</v>
      </c>
      <c r="AW626" s="13" t="s">
        <v>34</v>
      </c>
      <c r="AX626" s="13" t="s">
        <v>81</v>
      </c>
      <c r="AY626" s="276" t="s">
        <v>211</v>
      </c>
    </row>
    <row r="627" spans="1:51" s="14" customFormat="1" ht="12">
      <c r="A627" s="14"/>
      <c r="B627" s="277"/>
      <c r="C627" s="278"/>
      <c r="D627" s="268" t="s">
        <v>236</v>
      </c>
      <c r="E627" s="279" t="s">
        <v>1</v>
      </c>
      <c r="F627" s="280" t="s">
        <v>87</v>
      </c>
      <c r="G627" s="278"/>
      <c r="H627" s="281">
        <v>1</v>
      </c>
      <c r="I627" s="282"/>
      <c r="J627" s="278"/>
      <c r="K627" s="278"/>
      <c r="L627" s="283"/>
      <c r="M627" s="284"/>
      <c r="N627" s="285"/>
      <c r="O627" s="285"/>
      <c r="P627" s="285"/>
      <c r="Q627" s="285"/>
      <c r="R627" s="285"/>
      <c r="S627" s="285"/>
      <c r="T627" s="286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87" t="s">
        <v>236</v>
      </c>
      <c r="AU627" s="287" t="s">
        <v>89</v>
      </c>
      <c r="AV627" s="14" t="s">
        <v>89</v>
      </c>
      <c r="AW627" s="14" t="s">
        <v>34</v>
      </c>
      <c r="AX627" s="14" t="s">
        <v>87</v>
      </c>
      <c r="AY627" s="287" t="s">
        <v>211</v>
      </c>
    </row>
    <row r="628" spans="1:65" s="2" customFormat="1" ht="37.8" customHeight="1">
      <c r="A628" s="41"/>
      <c r="B628" s="42"/>
      <c r="C628" s="317" t="s">
        <v>1052</v>
      </c>
      <c r="D628" s="317" t="s">
        <v>589</v>
      </c>
      <c r="E628" s="318" t="s">
        <v>2455</v>
      </c>
      <c r="F628" s="319" t="s">
        <v>2487</v>
      </c>
      <c r="G628" s="320" t="s">
        <v>1220</v>
      </c>
      <c r="H628" s="321">
        <v>1</v>
      </c>
      <c r="I628" s="322"/>
      <c r="J628" s="323">
        <f>ROUND(I628*H628,2)</f>
        <v>0</v>
      </c>
      <c r="K628" s="324"/>
      <c r="L628" s="325"/>
      <c r="M628" s="326" t="s">
        <v>1</v>
      </c>
      <c r="N628" s="327" t="s">
        <v>46</v>
      </c>
      <c r="O628" s="94"/>
      <c r="P628" s="263">
        <f>O628*H628</f>
        <v>0</v>
      </c>
      <c r="Q628" s="263">
        <v>0.07</v>
      </c>
      <c r="R628" s="263">
        <f>Q628*H628</f>
        <v>0.07</v>
      </c>
      <c r="S628" s="263">
        <v>0</v>
      </c>
      <c r="T628" s="264">
        <f>S628*H628</f>
        <v>0</v>
      </c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R628" s="265" t="s">
        <v>634</v>
      </c>
      <c r="AT628" s="265" t="s">
        <v>589</v>
      </c>
      <c r="AU628" s="265" t="s">
        <v>89</v>
      </c>
      <c r="AY628" s="18" t="s">
        <v>211</v>
      </c>
      <c r="BE628" s="155">
        <f>IF(N628="základní",J628,0)</f>
        <v>0</v>
      </c>
      <c r="BF628" s="155">
        <f>IF(N628="snížená",J628,0)</f>
        <v>0</v>
      </c>
      <c r="BG628" s="155">
        <f>IF(N628="zákl. přenesená",J628,0)</f>
        <v>0</v>
      </c>
      <c r="BH628" s="155">
        <f>IF(N628="sníž. přenesená",J628,0)</f>
        <v>0</v>
      </c>
      <c r="BI628" s="155">
        <f>IF(N628="nulová",J628,0)</f>
        <v>0</v>
      </c>
      <c r="BJ628" s="18" t="s">
        <v>87</v>
      </c>
      <c r="BK628" s="155">
        <f>ROUND(I628*H628,2)</f>
        <v>0</v>
      </c>
      <c r="BL628" s="18" t="s">
        <v>528</v>
      </c>
      <c r="BM628" s="265" t="s">
        <v>2488</v>
      </c>
    </row>
    <row r="629" spans="1:51" s="13" customFormat="1" ht="12">
      <c r="A629" s="13"/>
      <c r="B629" s="266"/>
      <c r="C629" s="267"/>
      <c r="D629" s="268" t="s">
        <v>236</v>
      </c>
      <c r="E629" s="269" t="s">
        <v>1</v>
      </c>
      <c r="F629" s="270" t="s">
        <v>2478</v>
      </c>
      <c r="G629" s="267"/>
      <c r="H629" s="269" t="s">
        <v>1</v>
      </c>
      <c r="I629" s="271"/>
      <c r="J629" s="267"/>
      <c r="K629" s="267"/>
      <c r="L629" s="272"/>
      <c r="M629" s="273"/>
      <c r="N629" s="274"/>
      <c r="O629" s="274"/>
      <c r="P629" s="274"/>
      <c r="Q629" s="274"/>
      <c r="R629" s="274"/>
      <c r="S629" s="274"/>
      <c r="T629" s="275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76" t="s">
        <v>236</v>
      </c>
      <c r="AU629" s="276" t="s">
        <v>89</v>
      </c>
      <c r="AV629" s="13" t="s">
        <v>87</v>
      </c>
      <c r="AW629" s="13" t="s">
        <v>34</v>
      </c>
      <c r="AX629" s="13" t="s">
        <v>81</v>
      </c>
      <c r="AY629" s="276" t="s">
        <v>211</v>
      </c>
    </row>
    <row r="630" spans="1:51" s="13" customFormat="1" ht="12">
      <c r="A630" s="13"/>
      <c r="B630" s="266"/>
      <c r="C630" s="267"/>
      <c r="D630" s="268" t="s">
        <v>236</v>
      </c>
      <c r="E630" s="269" t="s">
        <v>1</v>
      </c>
      <c r="F630" s="270" t="s">
        <v>2489</v>
      </c>
      <c r="G630" s="267"/>
      <c r="H630" s="269" t="s">
        <v>1</v>
      </c>
      <c r="I630" s="271"/>
      <c r="J630" s="267"/>
      <c r="K630" s="267"/>
      <c r="L630" s="272"/>
      <c r="M630" s="273"/>
      <c r="N630" s="274"/>
      <c r="O630" s="274"/>
      <c r="P630" s="274"/>
      <c r="Q630" s="274"/>
      <c r="R630" s="274"/>
      <c r="S630" s="274"/>
      <c r="T630" s="275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76" t="s">
        <v>236</v>
      </c>
      <c r="AU630" s="276" t="s">
        <v>89</v>
      </c>
      <c r="AV630" s="13" t="s">
        <v>87</v>
      </c>
      <c r="AW630" s="13" t="s">
        <v>34</v>
      </c>
      <c r="AX630" s="13" t="s">
        <v>81</v>
      </c>
      <c r="AY630" s="276" t="s">
        <v>211</v>
      </c>
    </row>
    <row r="631" spans="1:51" s="13" customFormat="1" ht="12">
      <c r="A631" s="13"/>
      <c r="B631" s="266"/>
      <c r="C631" s="267"/>
      <c r="D631" s="268" t="s">
        <v>236</v>
      </c>
      <c r="E631" s="269" t="s">
        <v>1</v>
      </c>
      <c r="F631" s="270" t="s">
        <v>2490</v>
      </c>
      <c r="G631" s="267"/>
      <c r="H631" s="269" t="s">
        <v>1</v>
      </c>
      <c r="I631" s="271"/>
      <c r="J631" s="267"/>
      <c r="K631" s="267"/>
      <c r="L631" s="272"/>
      <c r="M631" s="273"/>
      <c r="N631" s="274"/>
      <c r="O631" s="274"/>
      <c r="P631" s="274"/>
      <c r="Q631" s="274"/>
      <c r="R631" s="274"/>
      <c r="S631" s="274"/>
      <c r="T631" s="275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76" t="s">
        <v>236</v>
      </c>
      <c r="AU631" s="276" t="s">
        <v>89</v>
      </c>
      <c r="AV631" s="13" t="s">
        <v>87</v>
      </c>
      <c r="AW631" s="13" t="s">
        <v>34</v>
      </c>
      <c r="AX631" s="13" t="s">
        <v>81</v>
      </c>
      <c r="AY631" s="276" t="s">
        <v>211</v>
      </c>
    </row>
    <row r="632" spans="1:51" s="13" customFormat="1" ht="12">
      <c r="A632" s="13"/>
      <c r="B632" s="266"/>
      <c r="C632" s="267"/>
      <c r="D632" s="268" t="s">
        <v>236</v>
      </c>
      <c r="E632" s="269" t="s">
        <v>1</v>
      </c>
      <c r="F632" s="270" t="s">
        <v>2491</v>
      </c>
      <c r="G632" s="267"/>
      <c r="H632" s="269" t="s">
        <v>1</v>
      </c>
      <c r="I632" s="271"/>
      <c r="J632" s="267"/>
      <c r="K632" s="267"/>
      <c r="L632" s="272"/>
      <c r="M632" s="273"/>
      <c r="N632" s="274"/>
      <c r="O632" s="274"/>
      <c r="P632" s="274"/>
      <c r="Q632" s="274"/>
      <c r="R632" s="274"/>
      <c r="S632" s="274"/>
      <c r="T632" s="275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76" t="s">
        <v>236</v>
      </c>
      <c r="AU632" s="276" t="s">
        <v>89</v>
      </c>
      <c r="AV632" s="13" t="s">
        <v>87</v>
      </c>
      <c r="AW632" s="13" t="s">
        <v>34</v>
      </c>
      <c r="AX632" s="13" t="s">
        <v>81</v>
      </c>
      <c r="AY632" s="276" t="s">
        <v>211</v>
      </c>
    </row>
    <row r="633" spans="1:51" s="13" customFormat="1" ht="12">
      <c r="A633" s="13"/>
      <c r="B633" s="266"/>
      <c r="C633" s="267"/>
      <c r="D633" s="268" t="s">
        <v>236</v>
      </c>
      <c r="E633" s="269" t="s">
        <v>1</v>
      </c>
      <c r="F633" s="270" t="s">
        <v>2070</v>
      </c>
      <c r="G633" s="267"/>
      <c r="H633" s="269" t="s">
        <v>1</v>
      </c>
      <c r="I633" s="271"/>
      <c r="J633" s="267"/>
      <c r="K633" s="267"/>
      <c r="L633" s="272"/>
      <c r="M633" s="273"/>
      <c r="N633" s="274"/>
      <c r="O633" s="274"/>
      <c r="P633" s="274"/>
      <c r="Q633" s="274"/>
      <c r="R633" s="274"/>
      <c r="S633" s="274"/>
      <c r="T633" s="275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76" t="s">
        <v>236</v>
      </c>
      <c r="AU633" s="276" t="s">
        <v>89</v>
      </c>
      <c r="AV633" s="13" t="s">
        <v>87</v>
      </c>
      <c r="AW633" s="13" t="s">
        <v>34</v>
      </c>
      <c r="AX633" s="13" t="s">
        <v>81</v>
      </c>
      <c r="AY633" s="276" t="s">
        <v>211</v>
      </c>
    </row>
    <row r="634" spans="1:51" s="14" customFormat="1" ht="12">
      <c r="A634" s="14"/>
      <c r="B634" s="277"/>
      <c r="C634" s="278"/>
      <c r="D634" s="268" t="s">
        <v>236</v>
      </c>
      <c r="E634" s="279" t="s">
        <v>1</v>
      </c>
      <c r="F634" s="280" t="s">
        <v>87</v>
      </c>
      <c r="G634" s="278"/>
      <c r="H634" s="281">
        <v>1</v>
      </c>
      <c r="I634" s="282"/>
      <c r="J634" s="278"/>
      <c r="K634" s="278"/>
      <c r="L634" s="283"/>
      <c r="M634" s="284"/>
      <c r="N634" s="285"/>
      <c r="O634" s="285"/>
      <c r="P634" s="285"/>
      <c r="Q634" s="285"/>
      <c r="R634" s="285"/>
      <c r="S634" s="285"/>
      <c r="T634" s="286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87" t="s">
        <v>236</v>
      </c>
      <c r="AU634" s="287" t="s">
        <v>89</v>
      </c>
      <c r="AV634" s="14" t="s">
        <v>89</v>
      </c>
      <c r="AW634" s="14" t="s">
        <v>34</v>
      </c>
      <c r="AX634" s="14" t="s">
        <v>87</v>
      </c>
      <c r="AY634" s="287" t="s">
        <v>211</v>
      </c>
    </row>
    <row r="635" spans="1:65" s="2" customFormat="1" ht="44.25" customHeight="1">
      <c r="A635" s="41"/>
      <c r="B635" s="42"/>
      <c r="C635" s="317" t="s">
        <v>1058</v>
      </c>
      <c r="D635" s="317" t="s">
        <v>589</v>
      </c>
      <c r="E635" s="318" t="s">
        <v>2457</v>
      </c>
      <c r="F635" s="319" t="s">
        <v>2492</v>
      </c>
      <c r="G635" s="320" t="s">
        <v>702</v>
      </c>
      <c r="H635" s="321">
        <v>1</v>
      </c>
      <c r="I635" s="322"/>
      <c r="J635" s="323">
        <f>ROUND(I635*H635,2)</f>
        <v>0</v>
      </c>
      <c r="K635" s="324"/>
      <c r="L635" s="325"/>
      <c r="M635" s="326" t="s">
        <v>1</v>
      </c>
      <c r="N635" s="327" t="s">
        <v>46</v>
      </c>
      <c r="O635" s="94"/>
      <c r="P635" s="263">
        <f>O635*H635</f>
        <v>0</v>
      </c>
      <c r="Q635" s="263">
        <v>0.1</v>
      </c>
      <c r="R635" s="263">
        <f>Q635*H635</f>
        <v>0.1</v>
      </c>
      <c r="S635" s="263">
        <v>0</v>
      </c>
      <c r="T635" s="264">
        <f>S635*H635</f>
        <v>0</v>
      </c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R635" s="265" t="s">
        <v>634</v>
      </c>
      <c r="AT635" s="265" t="s">
        <v>589</v>
      </c>
      <c r="AU635" s="265" t="s">
        <v>89</v>
      </c>
      <c r="AY635" s="18" t="s">
        <v>211</v>
      </c>
      <c r="BE635" s="155">
        <f>IF(N635="základní",J635,0)</f>
        <v>0</v>
      </c>
      <c r="BF635" s="155">
        <f>IF(N635="snížená",J635,0)</f>
        <v>0</v>
      </c>
      <c r="BG635" s="155">
        <f>IF(N635="zákl. přenesená",J635,0)</f>
        <v>0</v>
      </c>
      <c r="BH635" s="155">
        <f>IF(N635="sníž. přenesená",J635,0)</f>
        <v>0</v>
      </c>
      <c r="BI635" s="155">
        <f>IF(N635="nulová",J635,0)</f>
        <v>0</v>
      </c>
      <c r="BJ635" s="18" t="s">
        <v>87</v>
      </c>
      <c r="BK635" s="155">
        <f>ROUND(I635*H635,2)</f>
        <v>0</v>
      </c>
      <c r="BL635" s="18" t="s">
        <v>528</v>
      </c>
      <c r="BM635" s="265" t="s">
        <v>2493</v>
      </c>
    </row>
    <row r="636" spans="1:51" s="13" customFormat="1" ht="12">
      <c r="A636" s="13"/>
      <c r="B636" s="266"/>
      <c r="C636" s="267"/>
      <c r="D636" s="268" t="s">
        <v>236</v>
      </c>
      <c r="E636" s="269" t="s">
        <v>1</v>
      </c>
      <c r="F636" s="270" t="s">
        <v>2478</v>
      </c>
      <c r="G636" s="267"/>
      <c r="H636" s="269" t="s">
        <v>1</v>
      </c>
      <c r="I636" s="271"/>
      <c r="J636" s="267"/>
      <c r="K636" s="267"/>
      <c r="L636" s="272"/>
      <c r="M636" s="273"/>
      <c r="N636" s="274"/>
      <c r="O636" s="274"/>
      <c r="P636" s="274"/>
      <c r="Q636" s="274"/>
      <c r="R636" s="274"/>
      <c r="S636" s="274"/>
      <c r="T636" s="275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76" t="s">
        <v>236</v>
      </c>
      <c r="AU636" s="276" t="s">
        <v>89</v>
      </c>
      <c r="AV636" s="13" t="s">
        <v>87</v>
      </c>
      <c r="AW636" s="13" t="s">
        <v>34</v>
      </c>
      <c r="AX636" s="13" t="s">
        <v>81</v>
      </c>
      <c r="AY636" s="276" t="s">
        <v>211</v>
      </c>
    </row>
    <row r="637" spans="1:51" s="13" customFormat="1" ht="12">
      <c r="A637" s="13"/>
      <c r="B637" s="266"/>
      <c r="C637" s="267"/>
      <c r="D637" s="268" t="s">
        <v>236</v>
      </c>
      <c r="E637" s="269" t="s">
        <v>1</v>
      </c>
      <c r="F637" s="270" t="s">
        <v>2494</v>
      </c>
      <c r="G637" s="267"/>
      <c r="H637" s="269" t="s">
        <v>1</v>
      </c>
      <c r="I637" s="271"/>
      <c r="J637" s="267"/>
      <c r="K637" s="267"/>
      <c r="L637" s="272"/>
      <c r="M637" s="273"/>
      <c r="N637" s="274"/>
      <c r="O637" s="274"/>
      <c r="P637" s="274"/>
      <c r="Q637" s="274"/>
      <c r="R637" s="274"/>
      <c r="S637" s="274"/>
      <c r="T637" s="275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76" t="s">
        <v>236</v>
      </c>
      <c r="AU637" s="276" t="s">
        <v>89</v>
      </c>
      <c r="AV637" s="13" t="s">
        <v>87</v>
      </c>
      <c r="AW637" s="13" t="s">
        <v>34</v>
      </c>
      <c r="AX637" s="13" t="s">
        <v>81</v>
      </c>
      <c r="AY637" s="276" t="s">
        <v>211</v>
      </c>
    </row>
    <row r="638" spans="1:51" s="13" customFormat="1" ht="12">
      <c r="A638" s="13"/>
      <c r="B638" s="266"/>
      <c r="C638" s="267"/>
      <c r="D638" s="268" t="s">
        <v>236</v>
      </c>
      <c r="E638" s="269" t="s">
        <v>1</v>
      </c>
      <c r="F638" s="270" t="s">
        <v>2490</v>
      </c>
      <c r="G638" s="267"/>
      <c r="H638" s="269" t="s">
        <v>1</v>
      </c>
      <c r="I638" s="271"/>
      <c r="J638" s="267"/>
      <c r="K638" s="267"/>
      <c r="L638" s="272"/>
      <c r="M638" s="273"/>
      <c r="N638" s="274"/>
      <c r="O638" s="274"/>
      <c r="P638" s="274"/>
      <c r="Q638" s="274"/>
      <c r="R638" s="274"/>
      <c r="S638" s="274"/>
      <c r="T638" s="275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76" t="s">
        <v>236</v>
      </c>
      <c r="AU638" s="276" t="s">
        <v>89</v>
      </c>
      <c r="AV638" s="13" t="s">
        <v>87</v>
      </c>
      <c r="AW638" s="13" t="s">
        <v>34</v>
      </c>
      <c r="AX638" s="13" t="s">
        <v>81</v>
      </c>
      <c r="AY638" s="276" t="s">
        <v>211</v>
      </c>
    </row>
    <row r="639" spans="1:51" s="13" customFormat="1" ht="12">
      <c r="A639" s="13"/>
      <c r="B639" s="266"/>
      <c r="C639" s="267"/>
      <c r="D639" s="268" t="s">
        <v>236</v>
      </c>
      <c r="E639" s="269" t="s">
        <v>1</v>
      </c>
      <c r="F639" s="270" t="s">
        <v>2491</v>
      </c>
      <c r="G639" s="267"/>
      <c r="H639" s="269" t="s">
        <v>1</v>
      </c>
      <c r="I639" s="271"/>
      <c r="J639" s="267"/>
      <c r="K639" s="267"/>
      <c r="L639" s="272"/>
      <c r="M639" s="273"/>
      <c r="N639" s="274"/>
      <c r="O639" s="274"/>
      <c r="P639" s="274"/>
      <c r="Q639" s="274"/>
      <c r="R639" s="274"/>
      <c r="S639" s="274"/>
      <c r="T639" s="275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76" t="s">
        <v>236</v>
      </c>
      <c r="AU639" s="276" t="s">
        <v>89</v>
      </c>
      <c r="AV639" s="13" t="s">
        <v>87</v>
      </c>
      <c r="AW639" s="13" t="s">
        <v>34</v>
      </c>
      <c r="AX639" s="13" t="s">
        <v>81</v>
      </c>
      <c r="AY639" s="276" t="s">
        <v>211</v>
      </c>
    </row>
    <row r="640" spans="1:51" s="13" customFormat="1" ht="12">
      <c r="A640" s="13"/>
      <c r="B640" s="266"/>
      <c r="C640" s="267"/>
      <c r="D640" s="268" t="s">
        <v>236</v>
      </c>
      <c r="E640" s="269" t="s">
        <v>1</v>
      </c>
      <c r="F640" s="270" t="s">
        <v>2070</v>
      </c>
      <c r="G640" s="267"/>
      <c r="H640" s="269" t="s">
        <v>1</v>
      </c>
      <c r="I640" s="271"/>
      <c r="J640" s="267"/>
      <c r="K640" s="267"/>
      <c r="L640" s="272"/>
      <c r="M640" s="273"/>
      <c r="N640" s="274"/>
      <c r="O640" s="274"/>
      <c r="P640" s="274"/>
      <c r="Q640" s="274"/>
      <c r="R640" s="274"/>
      <c r="S640" s="274"/>
      <c r="T640" s="275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76" t="s">
        <v>236</v>
      </c>
      <c r="AU640" s="276" t="s">
        <v>89</v>
      </c>
      <c r="AV640" s="13" t="s">
        <v>87</v>
      </c>
      <c r="AW640" s="13" t="s">
        <v>34</v>
      </c>
      <c r="AX640" s="13" t="s">
        <v>81</v>
      </c>
      <c r="AY640" s="276" t="s">
        <v>211</v>
      </c>
    </row>
    <row r="641" spans="1:51" s="14" customFormat="1" ht="12">
      <c r="A641" s="14"/>
      <c r="B641" s="277"/>
      <c r="C641" s="278"/>
      <c r="D641" s="268" t="s">
        <v>236</v>
      </c>
      <c r="E641" s="279" t="s">
        <v>1</v>
      </c>
      <c r="F641" s="280" t="s">
        <v>87</v>
      </c>
      <c r="G641" s="278"/>
      <c r="H641" s="281">
        <v>1</v>
      </c>
      <c r="I641" s="282"/>
      <c r="J641" s="278"/>
      <c r="K641" s="278"/>
      <c r="L641" s="283"/>
      <c r="M641" s="284"/>
      <c r="N641" s="285"/>
      <c r="O641" s="285"/>
      <c r="P641" s="285"/>
      <c r="Q641" s="285"/>
      <c r="R641" s="285"/>
      <c r="S641" s="285"/>
      <c r="T641" s="286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87" t="s">
        <v>236</v>
      </c>
      <c r="AU641" s="287" t="s">
        <v>89</v>
      </c>
      <c r="AV641" s="14" t="s">
        <v>89</v>
      </c>
      <c r="AW641" s="14" t="s">
        <v>34</v>
      </c>
      <c r="AX641" s="14" t="s">
        <v>87</v>
      </c>
      <c r="AY641" s="287" t="s">
        <v>211</v>
      </c>
    </row>
    <row r="642" spans="1:65" s="2" customFormat="1" ht="37.8" customHeight="1">
      <c r="A642" s="41"/>
      <c r="B642" s="42"/>
      <c r="C642" s="317" t="s">
        <v>1063</v>
      </c>
      <c r="D642" s="317" t="s">
        <v>589</v>
      </c>
      <c r="E642" s="318" t="s">
        <v>2459</v>
      </c>
      <c r="F642" s="319" t="s">
        <v>2495</v>
      </c>
      <c r="G642" s="320" t="s">
        <v>1220</v>
      </c>
      <c r="H642" s="321">
        <v>1</v>
      </c>
      <c r="I642" s="322"/>
      <c r="J642" s="323">
        <f>ROUND(I642*H642,2)</f>
        <v>0</v>
      </c>
      <c r="K642" s="324"/>
      <c r="L642" s="325"/>
      <c r="M642" s="326" t="s">
        <v>1</v>
      </c>
      <c r="N642" s="327" t="s">
        <v>46</v>
      </c>
      <c r="O642" s="94"/>
      <c r="P642" s="263">
        <f>O642*H642</f>
        <v>0</v>
      </c>
      <c r="Q642" s="263">
        <v>0.1</v>
      </c>
      <c r="R642" s="263">
        <f>Q642*H642</f>
        <v>0.1</v>
      </c>
      <c r="S642" s="263">
        <v>0</v>
      </c>
      <c r="T642" s="264">
        <f>S642*H642</f>
        <v>0</v>
      </c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R642" s="265" t="s">
        <v>634</v>
      </c>
      <c r="AT642" s="265" t="s">
        <v>589</v>
      </c>
      <c r="AU642" s="265" t="s">
        <v>89</v>
      </c>
      <c r="AY642" s="18" t="s">
        <v>211</v>
      </c>
      <c r="BE642" s="155">
        <f>IF(N642="základní",J642,0)</f>
        <v>0</v>
      </c>
      <c r="BF642" s="155">
        <f>IF(N642="snížená",J642,0)</f>
        <v>0</v>
      </c>
      <c r="BG642" s="155">
        <f>IF(N642="zákl. přenesená",J642,0)</f>
        <v>0</v>
      </c>
      <c r="BH642" s="155">
        <f>IF(N642="sníž. přenesená",J642,0)</f>
        <v>0</v>
      </c>
      <c r="BI642" s="155">
        <f>IF(N642="nulová",J642,0)</f>
        <v>0</v>
      </c>
      <c r="BJ642" s="18" t="s">
        <v>87</v>
      </c>
      <c r="BK642" s="155">
        <f>ROUND(I642*H642,2)</f>
        <v>0</v>
      </c>
      <c r="BL642" s="18" t="s">
        <v>528</v>
      </c>
      <c r="BM642" s="265" t="s">
        <v>2496</v>
      </c>
    </row>
    <row r="643" spans="1:51" s="13" customFormat="1" ht="12">
      <c r="A643" s="13"/>
      <c r="B643" s="266"/>
      <c r="C643" s="267"/>
      <c r="D643" s="268" t="s">
        <v>236</v>
      </c>
      <c r="E643" s="269" t="s">
        <v>1</v>
      </c>
      <c r="F643" s="270" t="s">
        <v>2478</v>
      </c>
      <c r="G643" s="267"/>
      <c r="H643" s="269" t="s">
        <v>1</v>
      </c>
      <c r="I643" s="271"/>
      <c r="J643" s="267"/>
      <c r="K643" s="267"/>
      <c r="L643" s="272"/>
      <c r="M643" s="273"/>
      <c r="N643" s="274"/>
      <c r="O643" s="274"/>
      <c r="P643" s="274"/>
      <c r="Q643" s="274"/>
      <c r="R643" s="274"/>
      <c r="S643" s="274"/>
      <c r="T643" s="275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76" t="s">
        <v>236</v>
      </c>
      <c r="AU643" s="276" t="s">
        <v>89</v>
      </c>
      <c r="AV643" s="13" t="s">
        <v>87</v>
      </c>
      <c r="AW643" s="13" t="s">
        <v>34</v>
      </c>
      <c r="AX643" s="13" t="s">
        <v>81</v>
      </c>
      <c r="AY643" s="276" t="s">
        <v>211</v>
      </c>
    </row>
    <row r="644" spans="1:51" s="13" customFormat="1" ht="12">
      <c r="A644" s="13"/>
      <c r="B644" s="266"/>
      <c r="C644" s="267"/>
      <c r="D644" s="268" t="s">
        <v>236</v>
      </c>
      <c r="E644" s="269" t="s">
        <v>1</v>
      </c>
      <c r="F644" s="270" t="s">
        <v>2490</v>
      </c>
      <c r="G644" s="267"/>
      <c r="H644" s="269" t="s">
        <v>1</v>
      </c>
      <c r="I644" s="271"/>
      <c r="J644" s="267"/>
      <c r="K644" s="267"/>
      <c r="L644" s="272"/>
      <c r="M644" s="273"/>
      <c r="N644" s="274"/>
      <c r="O644" s="274"/>
      <c r="P644" s="274"/>
      <c r="Q644" s="274"/>
      <c r="R644" s="274"/>
      <c r="S644" s="274"/>
      <c r="T644" s="275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76" t="s">
        <v>236</v>
      </c>
      <c r="AU644" s="276" t="s">
        <v>89</v>
      </c>
      <c r="AV644" s="13" t="s">
        <v>87</v>
      </c>
      <c r="AW644" s="13" t="s">
        <v>34</v>
      </c>
      <c r="AX644" s="13" t="s">
        <v>81</v>
      </c>
      <c r="AY644" s="276" t="s">
        <v>211</v>
      </c>
    </row>
    <row r="645" spans="1:51" s="13" customFormat="1" ht="12">
      <c r="A645" s="13"/>
      <c r="B645" s="266"/>
      <c r="C645" s="267"/>
      <c r="D645" s="268" t="s">
        <v>236</v>
      </c>
      <c r="E645" s="269" t="s">
        <v>1</v>
      </c>
      <c r="F645" s="270" t="s">
        <v>2491</v>
      </c>
      <c r="G645" s="267"/>
      <c r="H645" s="269" t="s">
        <v>1</v>
      </c>
      <c r="I645" s="271"/>
      <c r="J645" s="267"/>
      <c r="K645" s="267"/>
      <c r="L645" s="272"/>
      <c r="M645" s="273"/>
      <c r="N645" s="274"/>
      <c r="O645" s="274"/>
      <c r="P645" s="274"/>
      <c r="Q645" s="274"/>
      <c r="R645" s="274"/>
      <c r="S645" s="274"/>
      <c r="T645" s="275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76" t="s">
        <v>236</v>
      </c>
      <c r="AU645" s="276" t="s">
        <v>89</v>
      </c>
      <c r="AV645" s="13" t="s">
        <v>87</v>
      </c>
      <c r="AW645" s="13" t="s">
        <v>34</v>
      </c>
      <c r="AX645" s="13" t="s">
        <v>81</v>
      </c>
      <c r="AY645" s="276" t="s">
        <v>211</v>
      </c>
    </row>
    <row r="646" spans="1:51" s="13" customFormat="1" ht="12">
      <c r="A646" s="13"/>
      <c r="B646" s="266"/>
      <c r="C646" s="267"/>
      <c r="D646" s="268" t="s">
        <v>236</v>
      </c>
      <c r="E646" s="269" t="s">
        <v>1</v>
      </c>
      <c r="F646" s="270" t="s">
        <v>2497</v>
      </c>
      <c r="G646" s="267"/>
      <c r="H646" s="269" t="s">
        <v>1</v>
      </c>
      <c r="I646" s="271"/>
      <c r="J646" s="267"/>
      <c r="K646" s="267"/>
      <c r="L646" s="272"/>
      <c r="M646" s="273"/>
      <c r="N646" s="274"/>
      <c r="O646" s="274"/>
      <c r="P646" s="274"/>
      <c r="Q646" s="274"/>
      <c r="R646" s="274"/>
      <c r="S646" s="274"/>
      <c r="T646" s="275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76" t="s">
        <v>236</v>
      </c>
      <c r="AU646" s="276" t="s">
        <v>89</v>
      </c>
      <c r="AV646" s="13" t="s">
        <v>87</v>
      </c>
      <c r="AW646" s="13" t="s">
        <v>34</v>
      </c>
      <c r="AX646" s="13" t="s">
        <v>81</v>
      </c>
      <c r="AY646" s="276" t="s">
        <v>211</v>
      </c>
    </row>
    <row r="647" spans="1:51" s="13" customFormat="1" ht="12">
      <c r="A647" s="13"/>
      <c r="B647" s="266"/>
      <c r="C647" s="267"/>
      <c r="D647" s="268" t="s">
        <v>236</v>
      </c>
      <c r="E647" s="269" t="s">
        <v>1</v>
      </c>
      <c r="F647" s="270" t="s">
        <v>2498</v>
      </c>
      <c r="G647" s="267"/>
      <c r="H647" s="269" t="s">
        <v>1</v>
      </c>
      <c r="I647" s="271"/>
      <c r="J647" s="267"/>
      <c r="K647" s="267"/>
      <c r="L647" s="272"/>
      <c r="M647" s="273"/>
      <c r="N647" s="274"/>
      <c r="O647" s="274"/>
      <c r="P647" s="274"/>
      <c r="Q647" s="274"/>
      <c r="R647" s="274"/>
      <c r="S647" s="274"/>
      <c r="T647" s="275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76" t="s">
        <v>236</v>
      </c>
      <c r="AU647" s="276" t="s">
        <v>89</v>
      </c>
      <c r="AV647" s="13" t="s">
        <v>87</v>
      </c>
      <c r="AW647" s="13" t="s">
        <v>34</v>
      </c>
      <c r="AX647" s="13" t="s">
        <v>81</v>
      </c>
      <c r="AY647" s="276" t="s">
        <v>211</v>
      </c>
    </row>
    <row r="648" spans="1:51" s="13" customFormat="1" ht="12">
      <c r="A648" s="13"/>
      <c r="B648" s="266"/>
      <c r="C648" s="267"/>
      <c r="D648" s="268" t="s">
        <v>236</v>
      </c>
      <c r="E648" s="269" t="s">
        <v>1</v>
      </c>
      <c r="F648" s="270" t="s">
        <v>2499</v>
      </c>
      <c r="G648" s="267"/>
      <c r="H648" s="269" t="s">
        <v>1</v>
      </c>
      <c r="I648" s="271"/>
      <c r="J648" s="267"/>
      <c r="K648" s="267"/>
      <c r="L648" s="272"/>
      <c r="M648" s="273"/>
      <c r="N648" s="274"/>
      <c r="O648" s="274"/>
      <c r="P648" s="274"/>
      <c r="Q648" s="274"/>
      <c r="R648" s="274"/>
      <c r="S648" s="274"/>
      <c r="T648" s="275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76" t="s">
        <v>236</v>
      </c>
      <c r="AU648" s="276" t="s">
        <v>89</v>
      </c>
      <c r="AV648" s="13" t="s">
        <v>87</v>
      </c>
      <c r="AW648" s="13" t="s">
        <v>34</v>
      </c>
      <c r="AX648" s="13" t="s">
        <v>81</v>
      </c>
      <c r="AY648" s="276" t="s">
        <v>211</v>
      </c>
    </row>
    <row r="649" spans="1:51" s="13" customFormat="1" ht="12">
      <c r="A649" s="13"/>
      <c r="B649" s="266"/>
      <c r="C649" s="267"/>
      <c r="D649" s="268" t="s">
        <v>236</v>
      </c>
      <c r="E649" s="269" t="s">
        <v>1</v>
      </c>
      <c r="F649" s="270" t="s">
        <v>2500</v>
      </c>
      <c r="G649" s="267"/>
      <c r="H649" s="269" t="s">
        <v>1</v>
      </c>
      <c r="I649" s="271"/>
      <c r="J649" s="267"/>
      <c r="K649" s="267"/>
      <c r="L649" s="272"/>
      <c r="M649" s="273"/>
      <c r="N649" s="274"/>
      <c r="O649" s="274"/>
      <c r="P649" s="274"/>
      <c r="Q649" s="274"/>
      <c r="R649" s="274"/>
      <c r="S649" s="274"/>
      <c r="T649" s="275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76" t="s">
        <v>236</v>
      </c>
      <c r="AU649" s="276" t="s">
        <v>89</v>
      </c>
      <c r="AV649" s="13" t="s">
        <v>87</v>
      </c>
      <c r="AW649" s="13" t="s">
        <v>34</v>
      </c>
      <c r="AX649" s="13" t="s">
        <v>81</v>
      </c>
      <c r="AY649" s="276" t="s">
        <v>211</v>
      </c>
    </row>
    <row r="650" spans="1:51" s="13" customFormat="1" ht="12">
      <c r="A650" s="13"/>
      <c r="B650" s="266"/>
      <c r="C650" s="267"/>
      <c r="D650" s="268" t="s">
        <v>236</v>
      </c>
      <c r="E650" s="269" t="s">
        <v>1</v>
      </c>
      <c r="F650" s="270" t="s">
        <v>2501</v>
      </c>
      <c r="G650" s="267"/>
      <c r="H650" s="269" t="s">
        <v>1</v>
      </c>
      <c r="I650" s="271"/>
      <c r="J650" s="267"/>
      <c r="K650" s="267"/>
      <c r="L650" s="272"/>
      <c r="M650" s="273"/>
      <c r="N650" s="274"/>
      <c r="O650" s="274"/>
      <c r="P650" s="274"/>
      <c r="Q650" s="274"/>
      <c r="R650" s="274"/>
      <c r="S650" s="274"/>
      <c r="T650" s="275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76" t="s">
        <v>236</v>
      </c>
      <c r="AU650" s="276" t="s">
        <v>89</v>
      </c>
      <c r="AV650" s="13" t="s">
        <v>87</v>
      </c>
      <c r="AW650" s="13" t="s">
        <v>34</v>
      </c>
      <c r="AX650" s="13" t="s">
        <v>81</v>
      </c>
      <c r="AY650" s="276" t="s">
        <v>211</v>
      </c>
    </row>
    <row r="651" spans="1:51" s="13" customFormat="1" ht="12">
      <c r="A651" s="13"/>
      <c r="B651" s="266"/>
      <c r="C651" s="267"/>
      <c r="D651" s="268" t="s">
        <v>236</v>
      </c>
      <c r="E651" s="269" t="s">
        <v>1</v>
      </c>
      <c r="F651" s="270" t="s">
        <v>2070</v>
      </c>
      <c r="G651" s="267"/>
      <c r="H651" s="269" t="s">
        <v>1</v>
      </c>
      <c r="I651" s="271"/>
      <c r="J651" s="267"/>
      <c r="K651" s="267"/>
      <c r="L651" s="272"/>
      <c r="M651" s="273"/>
      <c r="N651" s="274"/>
      <c r="O651" s="274"/>
      <c r="P651" s="274"/>
      <c r="Q651" s="274"/>
      <c r="R651" s="274"/>
      <c r="S651" s="274"/>
      <c r="T651" s="275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76" t="s">
        <v>236</v>
      </c>
      <c r="AU651" s="276" t="s">
        <v>89</v>
      </c>
      <c r="AV651" s="13" t="s">
        <v>87</v>
      </c>
      <c r="AW651" s="13" t="s">
        <v>34</v>
      </c>
      <c r="AX651" s="13" t="s">
        <v>81</v>
      </c>
      <c r="AY651" s="276" t="s">
        <v>211</v>
      </c>
    </row>
    <row r="652" spans="1:51" s="14" customFormat="1" ht="12">
      <c r="A652" s="14"/>
      <c r="B652" s="277"/>
      <c r="C652" s="278"/>
      <c r="D652" s="268" t="s">
        <v>236</v>
      </c>
      <c r="E652" s="279" t="s">
        <v>1</v>
      </c>
      <c r="F652" s="280" t="s">
        <v>87</v>
      </c>
      <c r="G652" s="278"/>
      <c r="H652" s="281">
        <v>1</v>
      </c>
      <c r="I652" s="282"/>
      <c r="J652" s="278"/>
      <c r="K652" s="278"/>
      <c r="L652" s="283"/>
      <c r="M652" s="284"/>
      <c r="N652" s="285"/>
      <c r="O652" s="285"/>
      <c r="P652" s="285"/>
      <c r="Q652" s="285"/>
      <c r="R652" s="285"/>
      <c r="S652" s="285"/>
      <c r="T652" s="286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87" t="s">
        <v>236</v>
      </c>
      <c r="AU652" s="287" t="s">
        <v>89</v>
      </c>
      <c r="AV652" s="14" t="s">
        <v>89</v>
      </c>
      <c r="AW652" s="14" t="s">
        <v>34</v>
      </c>
      <c r="AX652" s="14" t="s">
        <v>87</v>
      </c>
      <c r="AY652" s="287" t="s">
        <v>211</v>
      </c>
    </row>
    <row r="653" spans="1:65" s="2" customFormat="1" ht="33" customHeight="1">
      <c r="A653" s="41"/>
      <c r="B653" s="42"/>
      <c r="C653" s="317" t="s">
        <v>1067</v>
      </c>
      <c r="D653" s="317" t="s">
        <v>589</v>
      </c>
      <c r="E653" s="318" t="s">
        <v>2461</v>
      </c>
      <c r="F653" s="319" t="s">
        <v>2502</v>
      </c>
      <c r="G653" s="320" t="s">
        <v>1220</v>
      </c>
      <c r="H653" s="321">
        <v>1</v>
      </c>
      <c r="I653" s="322"/>
      <c r="J653" s="323">
        <f>ROUND(I653*H653,2)</f>
        <v>0</v>
      </c>
      <c r="K653" s="324"/>
      <c r="L653" s="325"/>
      <c r="M653" s="326" t="s">
        <v>1</v>
      </c>
      <c r="N653" s="327" t="s">
        <v>46</v>
      </c>
      <c r="O653" s="94"/>
      <c r="P653" s="263">
        <f>O653*H653</f>
        <v>0</v>
      </c>
      <c r="Q653" s="263">
        <v>0.08</v>
      </c>
      <c r="R653" s="263">
        <f>Q653*H653</f>
        <v>0.08</v>
      </c>
      <c r="S653" s="263">
        <v>0</v>
      </c>
      <c r="T653" s="264">
        <f>S653*H653</f>
        <v>0</v>
      </c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R653" s="265" t="s">
        <v>634</v>
      </c>
      <c r="AT653" s="265" t="s">
        <v>589</v>
      </c>
      <c r="AU653" s="265" t="s">
        <v>89</v>
      </c>
      <c r="AY653" s="18" t="s">
        <v>211</v>
      </c>
      <c r="BE653" s="155">
        <f>IF(N653="základní",J653,0)</f>
        <v>0</v>
      </c>
      <c r="BF653" s="155">
        <f>IF(N653="snížená",J653,0)</f>
        <v>0</v>
      </c>
      <c r="BG653" s="155">
        <f>IF(N653="zákl. přenesená",J653,0)</f>
        <v>0</v>
      </c>
      <c r="BH653" s="155">
        <f>IF(N653="sníž. přenesená",J653,0)</f>
        <v>0</v>
      </c>
      <c r="BI653" s="155">
        <f>IF(N653="nulová",J653,0)</f>
        <v>0</v>
      </c>
      <c r="BJ653" s="18" t="s">
        <v>87</v>
      </c>
      <c r="BK653" s="155">
        <f>ROUND(I653*H653,2)</f>
        <v>0</v>
      </c>
      <c r="BL653" s="18" t="s">
        <v>528</v>
      </c>
      <c r="BM653" s="265" t="s">
        <v>2503</v>
      </c>
    </row>
    <row r="654" spans="1:51" s="13" customFormat="1" ht="12">
      <c r="A654" s="13"/>
      <c r="B654" s="266"/>
      <c r="C654" s="267"/>
      <c r="D654" s="268" t="s">
        <v>236</v>
      </c>
      <c r="E654" s="269" t="s">
        <v>1</v>
      </c>
      <c r="F654" s="270" t="s">
        <v>2478</v>
      </c>
      <c r="G654" s="267"/>
      <c r="H654" s="269" t="s">
        <v>1</v>
      </c>
      <c r="I654" s="271"/>
      <c r="J654" s="267"/>
      <c r="K654" s="267"/>
      <c r="L654" s="272"/>
      <c r="M654" s="273"/>
      <c r="N654" s="274"/>
      <c r="O654" s="274"/>
      <c r="P654" s="274"/>
      <c r="Q654" s="274"/>
      <c r="R654" s="274"/>
      <c r="S654" s="274"/>
      <c r="T654" s="275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76" t="s">
        <v>236</v>
      </c>
      <c r="AU654" s="276" t="s">
        <v>89</v>
      </c>
      <c r="AV654" s="13" t="s">
        <v>87</v>
      </c>
      <c r="AW654" s="13" t="s">
        <v>34</v>
      </c>
      <c r="AX654" s="13" t="s">
        <v>81</v>
      </c>
      <c r="AY654" s="276" t="s">
        <v>211</v>
      </c>
    </row>
    <row r="655" spans="1:51" s="13" customFormat="1" ht="12">
      <c r="A655" s="13"/>
      <c r="B655" s="266"/>
      <c r="C655" s="267"/>
      <c r="D655" s="268" t="s">
        <v>236</v>
      </c>
      <c r="E655" s="269" t="s">
        <v>1</v>
      </c>
      <c r="F655" s="270" t="s">
        <v>2504</v>
      </c>
      <c r="G655" s="267"/>
      <c r="H655" s="269" t="s">
        <v>1</v>
      </c>
      <c r="I655" s="271"/>
      <c r="J655" s="267"/>
      <c r="K655" s="267"/>
      <c r="L655" s="272"/>
      <c r="M655" s="273"/>
      <c r="N655" s="274"/>
      <c r="O655" s="274"/>
      <c r="P655" s="274"/>
      <c r="Q655" s="274"/>
      <c r="R655" s="274"/>
      <c r="S655" s="274"/>
      <c r="T655" s="275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76" t="s">
        <v>236</v>
      </c>
      <c r="AU655" s="276" t="s">
        <v>89</v>
      </c>
      <c r="AV655" s="13" t="s">
        <v>87</v>
      </c>
      <c r="AW655" s="13" t="s">
        <v>34</v>
      </c>
      <c r="AX655" s="13" t="s">
        <v>81</v>
      </c>
      <c r="AY655" s="276" t="s">
        <v>211</v>
      </c>
    </row>
    <row r="656" spans="1:51" s="13" customFormat="1" ht="12">
      <c r="A656" s="13"/>
      <c r="B656" s="266"/>
      <c r="C656" s="267"/>
      <c r="D656" s="268" t="s">
        <v>236</v>
      </c>
      <c r="E656" s="269" t="s">
        <v>1</v>
      </c>
      <c r="F656" s="270" t="s">
        <v>2505</v>
      </c>
      <c r="G656" s="267"/>
      <c r="H656" s="269" t="s">
        <v>1</v>
      </c>
      <c r="I656" s="271"/>
      <c r="J656" s="267"/>
      <c r="K656" s="267"/>
      <c r="L656" s="272"/>
      <c r="M656" s="273"/>
      <c r="N656" s="274"/>
      <c r="O656" s="274"/>
      <c r="P656" s="274"/>
      <c r="Q656" s="274"/>
      <c r="R656" s="274"/>
      <c r="S656" s="274"/>
      <c r="T656" s="275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76" t="s">
        <v>236</v>
      </c>
      <c r="AU656" s="276" t="s">
        <v>89</v>
      </c>
      <c r="AV656" s="13" t="s">
        <v>87</v>
      </c>
      <c r="AW656" s="13" t="s">
        <v>34</v>
      </c>
      <c r="AX656" s="13" t="s">
        <v>81</v>
      </c>
      <c r="AY656" s="276" t="s">
        <v>211</v>
      </c>
    </row>
    <row r="657" spans="1:51" s="13" customFormat="1" ht="12">
      <c r="A657" s="13"/>
      <c r="B657" s="266"/>
      <c r="C657" s="267"/>
      <c r="D657" s="268" t="s">
        <v>236</v>
      </c>
      <c r="E657" s="269" t="s">
        <v>1</v>
      </c>
      <c r="F657" s="270" t="s">
        <v>2491</v>
      </c>
      <c r="G657" s="267"/>
      <c r="H657" s="269" t="s">
        <v>1</v>
      </c>
      <c r="I657" s="271"/>
      <c r="J657" s="267"/>
      <c r="K657" s="267"/>
      <c r="L657" s="272"/>
      <c r="M657" s="273"/>
      <c r="N657" s="274"/>
      <c r="O657" s="274"/>
      <c r="P657" s="274"/>
      <c r="Q657" s="274"/>
      <c r="R657" s="274"/>
      <c r="S657" s="274"/>
      <c r="T657" s="275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76" t="s">
        <v>236</v>
      </c>
      <c r="AU657" s="276" t="s">
        <v>89</v>
      </c>
      <c r="AV657" s="13" t="s">
        <v>87</v>
      </c>
      <c r="AW657" s="13" t="s">
        <v>34</v>
      </c>
      <c r="AX657" s="13" t="s">
        <v>81</v>
      </c>
      <c r="AY657" s="276" t="s">
        <v>211</v>
      </c>
    </row>
    <row r="658" spans="1:51" s="13" customFormat="1" ht="12">
      <c r="A658" s="13"/>
      <c r="B658" s="266"/>
      <c r="C658" s="267"/>
      <c r="D658" s="268" t="s">
        <v>236</v>
      </c>
      <c r="E658" s="269" t="s">
        <v>1</v>
      </c>
      <c r="F658" s="270" t="s">
        <v>2506</v>
      </c>
      <c r="G658" s="267"/>
      <c r="H658" s="269" t="s">
        <v>1</v>
      </c>
      <c r="I658" s="271"/>
      <c r="J658" s="267"/>
      <c r="K658" s="267"/>
      <c r="L658" s="272"/>
      <c r="M658" s="273"/>
      <c r="N658" s="274"/>
      <c r="O658" s="274"/>
      <c r="P658" s="274"/>
      <c r="Q658" s="274"/>
      <c r="R658" s="274"/>
      <c r="S658" s="274"/>
      <c r="T658" s="275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76" t="s">
        <v>236</v>
      </c>
      <c r="AU658" s="276" t="s">
        <v>89</v>
      </c>
      <c r="AV658" s="13" t="s">
        <v>87</v>
      </c>
      <c r="AW658" s="13" t="s">
        <v>34</v>
      </c>
      <c r="AX658" s="13" t="s">
        <v>81</v>
      </c>
      <c r="AY658" s="276" t="s">
        <v>211</v>
      </c>
    </row>
    <row r="659" spans="1:51" s="13" customFormat="1" ht="12">
      <c r="A659" s="13"/>
      <c r="B659" s="266"/>
      <c r="C659" s="267"/>
      <c r="D659" s="268" t="s">
        <v>236</v>
      </c>
      <c r="E659" s="269" t="s">
        <v>1</v>
      </c>
      <c r="F659" s="270" t="s">
        <v>2507</v>
      </c>
      <c r="G659" s="267"/>
      <c r="H659" s="269" t="s">
        <v>1</v>
      </c>
      <c r="I659" s="271"/>
      <c r="J659" s="267"/>
      <c r="K659" s="267"/>
      <c r="L659" s="272"/>
      <c r="M659" s="273"/>
      <c r="N659" s="274"/>
      <c r="O659" s="274"/>
      <c r="P659" s="274"/>
      <c r="Q659" s="274"/>
      <c r="R659" s="274"/>
      <c r="S659" s="274"/>
      <c r="T659" s="275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76" t="s">
        <v>236</v>
      </c>
      <c r="AU659" s="276" t="s">
        <v>89</v>
      </c>
      <c r="AV659" s="13" t="s">
        <v>87</v>
      </c>
      <c r="AW659" s="13" t="s">
        <v>34</v>
      </c>
      <c r="AX659" s="13" t="s">
        <v>81</v>
      </c>
      <c r="AY659" s="276" t="s">
        <v>211</v>
      </c>
    </row>
    <row r="660" spans="1:51" s="13" customFormat="1" ht="12">
      <c r="A660" s="13"/>
      <c r="B660" s="266"/>
      <c r="C660" s="267"/>
      <c r="D660" s="268" t="s">
        <v>236</v>
      </c>
      <c r="E660" s="269" t="s">
        <v>1</v>
      </c>
      <c r="F660" s="270" t="s">
        <v>2508</v>
      </c>
      <c r="G660" s="267"/>
      <c r="H660" s="269" t="s">
        <v>1</v>
      </c>
      <c r="I660" s="271"/>
      <c r="J660" s="267"/>
      <c r="K660" s="267"/>
      <c r="L660" s="272"/>
      <c r="M660" s="273"/>
      <c r="N660" s="274"/>
      <c r="O660" s="274"/>
      <c r="P660" s="274"/>
      <c r="Q660" s="274"/>
      <c r="R660" s="274"/>
      <c r="S660" s="274"/>
      <c r="T660" s="275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76" t="s">
        <v>236</v>
      </c>
      <c r="AU660" s="276" t="s">
        <v>89</v>
      </c>
      <c r="AV660" s="13" t="s">
        <v>87</v>
      </c>
      <c r="AW660" s="13" t="s">
        <v>34</v>
      </c>
      <c r="AX660" s="13" t="s">
        <v>81</v>
      </c>
      <c r="AY660" s="276" t="s">
        <v>211</v>
      </c>
    </row>
    <row r="661" spans="1:51" s="13" customFormat="1" ht="12">
      <c r="A661" s="13"/>
      <c r="B661" s="266"/>
      <c r="C661" s="267"/>
      <c r="D661" s="268" t="s">
        <v>236</v>
      </c>
      <c r="E661" s="269" t="s">
        <v>1</v>
      </c>
      <c r="F661" s="270" t="s">
        <v>2509</v>
      </c>
      <c r="G661" s="267"/>
      <c r="H661" s="269" t="s">
        <v>1</v>
      </c>
      <c r="I661" s="271"/>
      <c r="J661" s="267"/>
      <c r="K661" s="267"/>
      <c r="L661" s="272"/>
      <c r="M661" s="273"/>
      <c r="N661" s="274"/>
      <c r="O661" s="274"/>
      <c r="P661" s="274"/>
      <c r="Q661" s="274"/>
      <c r="R661" s="274"/>
      <c r="S661" s="274"/>
      <c r="T661" s="275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76" t="s">
        <v>236</v>
      </c>
      <c r="AU661" s="276" t="s">
        <v>89</v>
      </c>
      <c r="AV661" s="13" t="s">
        <v>87</v>
      </c>
      <c r="AW661" s="13" t="s">
        <v>34</v>
      </c>
      <c r="AX661" s="13" t="s">
        <v>81</v>
      </c>
      <c r="AY661" s="276" t="s">
        <v>211</v>
      </c>
    </row>
    <row r="662" spans="1:51" s="13" customFormat="1" ht="12">
      <c r="A662" s="13"/>
      <c r="B662" s="266"/>
      <c r="C662" s="267"/>
      <c r="D662" s="268" t="s">
        <v>236</v>
      </c>
      <c r="E662" s="269" t="s">
        <v>1</v>
      </c>
      <c r="F662" s="270" t="s">
        <v>2510</v>
      </c>
      <c r="G662" s="267"/>
      <c r="H662" s="269" t="s">
        <v>1</v>
      </c>
      <c r="I662" s="271"/>
      <c r="J662" s="267"/>
      <c r="K662" s="267"/>
      <c r="L662" s="272"/>
      <c r="M662" s="273"/>
      <c r="N662" s="274"/>
      <c r="O662" s="274"/>
      <c r="P662" s="274"/>
      <c r="Q662" s="274"/>
      <c r="R662" s="274"/>
      <c r="S662" s="274"/>
      <c r="T662" s="275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76" t="s">
        <v>236</v>
      </c>
      <c r="AU662" s="276" t="s">
        <v>89</v>
      </c>
      <c r="AV662" s="13" t="s">
        <v>87</v>
      </c>
      <c r="AW662" s="13" t="s">
        <v>34</v>
      </c>
      <c r="AX662" s="13" t="s">
        <v>81</v>
      </c>
      <c r="AY662" s="276" t="s">
        <v>211</v>
      </c>
    </row>
    <row r="663" spans="1:51" s="13" customFormat="1" ht="12">
      <c r="A663" s="13"/>
      <c r="B663" s="266"/>
      <c r="C663" s="267"/>
      <c r="D663" s="268" t="s">
        <v>236</v>
      </c>
      <c r="E663" s="269" t="s">
        <v>1</v>
      </c>
      <c r="F663" s="270" t="s">
        <v>2070</v>
      </c>
      <c r="G663" s="267"/>
      <c r="H663" s="269" t="s">
        <v>1</v>
      </c>
      <c r="I663" s="271"/>
      <c r="J663" s="267"/>
      <c r="K663" s="267"/>
      <c r="L663" s="272"/>
      <c r="M663" s="273"/>
      <c r="N663" s="274"/>
      <c r="O663" s="274"/>
      <c r="P663" s="274"/>
      <c r="Q663" s="274"/>
      <c r="R663" s="274"/>
      <c r="S663" s="274"/>
      <c r="T663" s="275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76" t="s">
        <v>236</v>
      </c>
      <c r="AU663" s="276" t="s">
        <v>89</v>
      </c>
      <c r="AV663" s="13" t="s">
        <v>87</v>
      </c>
      <c r="AW663" s="13" t="s">
        <v>34</v>
      </c>
      <c r="AX663" s="13" t="s">
        <v>81</v>
      </c>
      <c r="AY663" s="276" t="s">
        <v>211</v>
      </c>
    </row>
    <row r="664" spans="1:51" s="14" customFormat="1" ht="12">
      <c r="A664" s="14"/>
      <c r="B664" s="277"/>
      <c r="C664" s="278"/>
      <c r="D664" s="268" t="s">
        <v>236</v>
      </c>
      <c r="E664" s="279" t="s">
        <v>1</v>
      </c>
      <c r="F664" s="280" t="s">
        <v>87</v>
      </c>
      <c r="G664" s="278"/>
      <c r="H664" s="281">
        <v>1</v>
      </c>
      <c r="I664" s="282"/>
      <c r="J664" s="278"/>
      <c r="K664" s="278"/>
      <c r="L664" s="283"/>
      <c r="M664" s="284"/>
      <c r="N664" s="285"/>
      <c r="O664" s="285"/>
      <c r="P664" s="285"/>
      <c r="Q664" s="285"/>
      <c r="R664" s="285"/>
      <c r="S664" s="285"/>
      <c r="T664" s="286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87" t="s">
        <v>236</v>
      </c>
      <c r="AU664" s="287" t="s">
        <v>89</v>
      </c>
      <c r="AV664" s="14" t="s">
        <v>89</v>
      </c>
      <c r="AW664" s="14" t="s">
        <v>34</v>
      </c>
      <c r="AX664" s="14" t="s">
        <v>87</v>
      </c>
      <c r="AY664" s="287" t="s">
        <v>211</v>
      </c>
    </row>
    <row r="665" spans="1:65" s="2" customFormat="1" ht="37.8" customHeight="1">
      <c r="A665" s="41"/>
      <c r="B665" s="42"/>
      <c r="C665" s="317" t="s">
        <v>1071</v>
      </c>
      <c r="D665" s="317" t="s">
        <v>589</v>
      </c>
      <c r="E665" s="318" t="s">
        <v>2463</v>
      </c>
      <c r="F665" s="319" t="s">
        <v>2511</v>
      </c>
      <c r="G665" s="320" t="s">
        <v>1220</v>
      </c>
      <c r="H665" s="321">
        <v>1</v>
      </c>
      <c r="I665" s="322"/>
      <c r="J665" s="323">
        <f>ROUND(I665*H665,2)</f>
        <v>0</v>
      </c>
      <c r="K665" s="324"/>
      <c r="L665" s="325"/>
      <c r="M665" s="326" t="s">
        <v>1</v>
      </c>
      <c r="N665" s="327" t="s">
        <v>46</v>
      </c>
      <c r="O665" s="94"/>
      <c r="P665" s="263">
        <f>O665*H665</f>
        <v>0</v>
      </c>
      <c r="Q665" s="263">
        <v>0.61</v>
      </c>
      <c r="R665" s="263">
        <f>Q665*H665</f>
        <v>0.61</v>
      </c>
      <c r="S665" s="263">
        <v>0</v>
      </c>
      <c r="T665" s="264">
        <f>S665*H665</f>
        <v>0</v>
      </c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R665" s="265" t="s">
        <v>634</v>
      </c>
      <c r="AT665" s="265" t="s">
        <v>589</v>
      </c>
      <c r="AU665" s="265" t="s">
        <v>89</v>
      </c>
      <c r="AY665" s="18" t="s">
        <v>211</v>
      </c>
      <c r="BE665" s="155">
        <f>IF(N665="základní",J665,0)</f>
        <v>0</v>
      </c>
      <c r="BF665" s="155">
        <f>IF(N665="snížená",J665,0)</f>
        <v>0</v>
      </c>
      <c r="BG665" s="155">
        <f>IF(N665="zákl. přenesená",J665,0)</f>
        <v>0</v>
      </c>
      <c r="BH665" s="155">
        <f>IF(N665="sníž. přenesená",J665,0)</f>
        <v>0</v>
      </c>
      <c r="BI665" s="155">
        <f>IF(N665="nulová",J665,0)</f>
        <v>0</v>
      </c>
      <c r="BJ665" s="18" t="s">
        <v>87</v>
      </c>
      <c r="BK665" s="155">
        <f>ROUND(I665*H665,2)</f>
        <v>0</v>
      </c>
      <c r="BL665" s="18" t="s">
        <v>528</v>
      </c>
      <c r="BM665" s="265" t="s">
        <v>2512</v>
      </c>
    </row>
    <row r="666" spans="1:51" s="13" customFormat="1" ht="12">
      <c r="A666" s="13"/>
      <c r="B666" s="266"/>
      <c r="C666" s="267"/>
      <c r="D666" s="268" t="s">
        <v>236</v>
      </c>
      <c r="E666" s="269" t="s">
        <v>1</v>
      </c>
      <c r="F666" s="270" t="s">
        <v>2513</v>
      </c>
      <c r="G666" s="267"/>
      <c r="H666" s="269" t="s">
        <v>1</v>
      </c>
      <c r="I666" s="271"/>
      <c r="J666" s="267"/>
      <c r="K666" s="267"/>
      <c r="L666" s="272"/>
      <c r="M666" s="273"/>
      <c r="N666" s="274"/>
      <c r="O666" s="274"/>
      <c r="P666" s="274"/>
      <c r="Q666" s="274"/>
      <c r="R666" s="274"/>
      <c r="S666" s="274"/>
      <c r="T666" s="275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76" t="s">
        <v>236</v>
      </c>
      <c r="AU666" s="276" t="s">
        <v>89</v>
      </c>
      <c r="AV666" s="13" t="s">
        <v>87</v>
      </c>
      <c r="AW666" s="13" t="s">
        <v>34</v>
      </c>
      <c r="AX666" s="13" t="s">
        <v>81</v>
      </c>
      <c r="AY666" s="276" t="s">
        <v>211</v>
      </c>
    </row>
    <row r="667" spans="1:51" s="13" customFormat="1" ht="12">
      <c r="A667" s="13"/>
      <c r="B667" s="266"/>
      <c r="C667" s="267"/>
      <c r="D667" s="268" t="s">
        <v>236</v>
      </c>
      <c r="E667" s="269" t="s">
        <v>1</v>
      </c>
      <c r="F667" s="270" t="s">
        <v>2505</v>
      </c>
      <c r="G667" s="267"/>
      <c r="H667" s="269" t="s">
        <v>1</v>
      </c>
      <c r="I667" s="271"/>
      <c r="J667" s="267"/>
      <c r="K667" s="267"/>
      <c r="L667" s="272"/>
      <c r="M667" s="273"/>
      <c r="N667" s="274"/>
      <c r="O667" s="274"/>
      <c r="P667" s="274"/>
      <c r="Q667" s="274"/>
      <c r="R667" s="274"/>
      <c r="S667" s="274"/>
      <c r="T667" s="275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76" t="s">
        <v>236</v>
      </c>
      <c r="AU667" s="276" t="s">
        <v>89</v>
      </c>
      <c r="AV667" s="13" t="s">
        <v>87</v>
      </c>
      <c r="AW667" s="13" t="s">
        <v>34</v>
      </c>
      <c r="AX667" s="13" t="s">
        <v>81</v>
      </c>
      <c r="AY667" s="276" t="s">
        <v>211</v>
      </c>
    </row>
    <row r="668" spans="1:51" s="13" customFormat="1" ht="12">
      <c r="A668" s="13"/>
      <c r="B668" s="266"/>
      <c r="C668" s="267"/>
      <c r="D668" s="268" t="s">
        <v>236</v>
      </c>
      <c r="E668" s="269" t="s">
        <v>1</v>
      </c>
      <c r="F668" s="270" t="s">
        <v>2491</v>
      </c>
      <c r="G668" s="267"/>
      <c r="H668" s="269" t="s">
        <v>1</v>
      </c>
      <c r="I668" s="271"/>
      <c r="J668" s="267"/>
      <c r="K668" s="267"/>
      <c r="L668" s="272"/>
      <c r="M668" s="273"/>
      <c r="N668" s="274"/>
      <c r="O668" s="274"/>
      <c r="P668" s="274"/>
      <c r="Q668" s="274"/>
      <c r="R668" s="274"/>
      <c r="S668" s="274"/>
      <c r="T668" s="275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76" t="s">
        <v>236</v>
      </c>
      <c r="AU668" s="276" t="s">
        <v>89</v>
      </c>
      <c r="AV668" s="13" t="s">
        <v>87</v>
      </c>
      <c r="AW668" s="13" t="s">
        <v>34</v>
      </c>
      <c r="AX668" s="13" t="s">
        <v>81</v>
      </c>
      <c r="AY668" s="276" t="s">
        <v>211</v>
      </c>
    </row>
    <row r="669" spans="1:51" s="13" customFormat="1" ht="12">
      <c r="A669" s="13"/>
      <c r="B669" s="266"/>
      <c r="C669" s="267"/>
      <c r="D669" s="268" t="s">
        <v>236</v>
      </c>
      <c r="E669" s="269" t="s">
        <v>1</v>
      </c>
      <c r="F669" s="270" t="s">
        <v>2506</v>
      </c>
      <c r="G669" s="267"/>
      <c r="H669" s="269" t="s">
        <v>1</v>
      </c>
      <c r="I669" s="271"/>
      <c r="J669" s="267"/>
      <c r="K669" s="267"/>
      <c r="L669" s="272"/>
      <c r="M669" s="273"/>
      <c r="N669" s="274"/>
      <c r="O669" s="274"/>
      <c r="P669" s="274"/>
      <c r="Q669" s="274"/>
      <c r="R669" s="274"/>
      <c r="S669" s="274"/>
      <c r="T669" s="275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76" t="s">
        <v>236</v>
      </c>
      <c r="AU669" s="276" t="s">
        <v>89</v>
      </c>
      <c r="AV669" s="13" t="s">
        <v>87</v>
      </c>
      <c r="AW669" s="13" t="s">
        <v>34</v>
      </c>
      <c r="AX669" s="13" t="s">
        <v>81</v>
      </c>
      <c r="AY669" s="276" t="s">
        <v>211</v>
      </c>
    </row>
    <row r="670" spans="1:51" s="13" customFormat="1" ht="12">
      <c r="A670" s="13"/>
      <c r="B670" s="266"/>
      <c r="C670" s="267"/>
      <c r="D670" s="268" t="s">
        <v>236</v>
      </c>
      <c r="E670" s="269" t="s">
        <v>1</v>
      </c>
      <c r="F670" s="270" t="s">
        <v>2507</v>
      </c>
      <c r="G670" s="267"/>
      <c r="H670" s="269" t="s">
        <v>1</v>
      </c>
      <c r="I670" s="271"/>
      <c r="J670" s="267"/>
      <c r="K670" s="267"/>
      <c r="L670" s="272"/>
      <c r="M670" s="273"/>
      <c r="N670" s="274"/>
      <c r="O670" s="274"/>
      <c r="P670" s="274"/>
      <c r="Q670" s="274"/>
      <c r="R670" s="274"/>
      <c r="S670" s="274"/>
      <c r="T670" s="275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76" t="s">
        <v>236</v>
      </c>
      <c r="AU670" s="276" t="s">
        <v>89</v>
      </c>
      <c r="AV670" s="13" t="s">
        <v>87</v>
      </c>
      <c r="AW670" s="13" t="s">
        <v>34</v>
      </c>
      <c r="AX670" s="13" t="s">
        <v>81</v>
      </c>
      <c r="AY670" s="276" t="s">
        <v>211</v>
      </c>
    </row>
    <row r="671" spans="1:51" s="13" customFormat="1" ht="12">
      <c r="A671" s="13"/>
      <c r="B671" s="266"/>
      <c r="C671" s="267"/>
      <c r="D671" s="268" t="s">
        <v>236</v>
      </c>
      <c r="E671" s="269" t="s">
        <v>1</v>
      </c>
      <c r="F671" s="270" t="s">
        <v>2070</v>
      </c>
      <c r="G671" s="267"/>
      <c r="H671" s="269" t="s">
        <v>1</v>
      </c>
      <c r="I671" s="271"/>
      <c r="J671" s="267"/>
      <c r="K671" s="267"/>
      <c r="L671" s="272"/>
      <c r="M671" s="273"/>
      <c r="N671" s="274"/>
      <c r="O671" s="274"/>
      <c r="P671" s="274"/>
      <c r="Q671" s="274"/>
      <c r="R671" s="274"/>
      <c r="S671" s="274"/>
      <c r="T671" s="275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76" t="s">
        <v>236</v>
      </c>
      <c r="AU671" s="276" t="s">
        <v>89</v>
      </c>
      <c r="AV671" s="13" t="s">
        <v>87</v>
      </c>
      <c r="AW671" s="13" t="s">
        <v>34</v>
      </c>
      <c r="AX671" s="13" t="s">
        <v>81</v>
      </c>
      <c r="AY671" s="276" t="s">
        <v>211</v>
      </c>
    </row>
    <row r="672" spans="1:51" s="14" customFormat="1" ht="12">
      <c r="A672" s="14"/>
      <c r="B672" s="277"/>
      <c r="C672" s="278"/>
      <c r="D672" s="268" t="s">
        <v>236</v>
      </c>
      <c r="E672" s="279" t="s">
        <v>1</v>
      </c>
      <c r="F672" s="280" t="s">
        <v>87</v>
      </c>
      <c r="G672" s="278"/>
      <c r="H672" s="281">
        <v>1</v>
      </c>
      <c r="I672" s="282"/>
      <c r="J672" s="278"/>
      <c r="K672" s="278"/>
      <c r="L672" s="283"/>
      <c r="M672" s="284"/>
      <c r="N672" s="285"/>
      <c r="O672" s="285"/>
      <c r="P672" s="285"/>
      <c r="Q672" s="285"/>
      <c r="R672" s="285"/>
      <c r="S672" s="285"/>
      <c r="T672" s="286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87" t="s">
        <v>236</v>
      </c>
      <c r="AU672" s="287" t="s">
        <v>89</v>
      </c>
      <c r="AV672" s="14" t="s">
        <v>89</v>
      </c>
      <c r="AW672" s="14" t="s">
        <v>34</v>
      </c>
      <c r="AX672" s="14" t="s">
        <v>87</v>
      </c>
      <c r="AY672" s="287" t="s">
        <v>211</v>
      </c>
    </row>
    <row r="673" spans="1:65" s="2" customFormat="1" ht="37.8" customHeight="1">
      <c r="A673" s="41"/>
      <c r="B673" s="42"/>
      <c r="C673" s="317" t="s">
        <v>1076</v>
      </c>
      <c r="D673" s="317" t="s">
        <v>589</v>
      </c>
      <c r="E673" s="318" t="s">
        <v>2465</v>
      </c>
      <c r="F673" s="319" t="s">
        <v>2514</v>
      </c>
      <c r="G673" s="320" t="s">
        <v>1220</v>
      </c>
      <c r="H673" s="321">
        <v>1</v>
      </c>
      <c r="I673" s="322"/>
      <c r="J673" s="323">
        <f>ROUND(I673*H673,2)</f>
        <v>0</v>
      </c>
      <c r="K673" s="324"/>
      <c r="L673" s="325"/>
      <c r="M673" s="326" t="s">
        <v>1</v>
      </c>
      <c r="N673" s="327" t="s">
        <v>46</v>
      </c>
      <c r="O673" s="94"/>
      <c r="P673" s="263">
        <f>O673*H673</f>
        <v>0</v>
      </c>
      <c r="Q673" s="263">
        <v>0.56</v>
      </c>
      <c r="R673" s="263">
        <f>Q673*H673</f>
        <v>0.56</v>
      </c>
      <c r="S673" s="263">
        <v>0</v>
      </c>
      <c r="T673" s="264">
        <f>S673*H673</f>
        <v>0</v>
      </c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R673" s="265" t="s">
        <v>634</v>
      </c>
      <c r="AT673" s="265" t="s">
        <v>589</v>
      </c>
      <c r="AU673" s="265" t="s">
        <v>89</v>
      </c>
      <c r="AY673" s="18" t="s">
        <v>211</v>
      </c>
      <c r="BE673" s="155">
        <f>IF(N673="základní",J673,0)</f>
        <v>0</v>
      </c>
      <c r="BF673" s="155">
        <f>IF(N673="snížená",J673,0)</f>
        <v>0</v>
      </c>
      <c r="BG673" s="155">
        <f>IF(N673="zákl. přenesená",J673,0)</f>
        <v>0</v>
      </c>
      <c r="BH673" s="155">
        <f>IF(N673="sníž. přenesená",J673,0)</f>
        <v>0</v>
      </c>
      <c r="BI673" s="155">
        <f>IF(N673="nulová",J673,0)</f>
        <v>0</v>
      </c>
      <c r="BJ673" s="18" t="s">
        <v>87</v>
      </c>
      <c r="BK673" s="155">
        <f>ROUND(I673*H673,2)</f>
        <v>0</v>
      </c>
      <c r="BL673" s="18" t="s">
        <v>528</v>
      </c>
      <c r="BM673" s="265" t="s">
        <v>2515</v>
      </c>
    </row>
    <row r="674" spans="1:51" s="13" customFormat="1" ht="12">
      <c r="A674" s="13"/>
      <c r="B674" s="266"/>
      <c r="C674" s="267"/>
      <c r="D674" s="268" t="s">
        <v>236</v>
      </c>
      <c r="E674" s="269" t="s">
        <v>1</v>
      </c>
      <c r="F674" s="270" t="s">
        <v>2516</v>
      </c>
      <c r="G674" s="267"/>
      <c r="H674" s="269" t="s">
        <v>1</v>
      </c>
      <c r="I674" s="271"/>
      <c r="J674" s="267"/>
      <c r="K674" s="267"/>
      <c r="L674" s="272"/>
      <c r="M674" s="273"/>
      <c r="N674" s="274"/>
      <c r="O674" s="274"/>
      <c r="P674" s="274"/>
      <c r="Q674" s="274"/>
      <c r="R674" s="274"/>
      <c r="S674" s="274"/>
      <c r="T674" s="275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76" t="s">
        <v>236</v>
      </c>
      <c r="AU674" s="276" t="s">
        <v>89</v>
      </c>
      <c r="AV674" s="13" t="s">
        <v>87</v>
      </c>
      <c r="AW674" s="13" t="s">
        <v>34</v>
      </c>
      <c r="AX674" s="13" t="s">
        <v>81</v>
      </c>
      <c r="AY674" s="276" t="s">
        <v>211</v>
      </c>
    </row>
    <row r="675" spans="1:51" s="13" customFormat="1" ht="12">
      <c r="A675" s="13"/>
      <c r="B675" s="266"/>
      <c r="C675" s="267"/>
      <c r="D675" s="268" t="s">
        <v>236</v>
      </c>
      <c r="E675" s="269" t="s">
        <v>1</v>
      </c>
      <c r="F675" s="270" t="s">
        <v>2517</v>
      </c>
      <c r="G675" s="267"/>
      <c r="H675" s="269" t="s">
        <v>1</v>
      </c>
      <c r="I675" s="271"/>
      <c r="J675" s="267"/>
      <c r="K675" s="267"/>
      <c r="L675" s="272"/>
      <c r="M675" s="273"/>
      <c r="N675" s="274"/>
      <c r="O675" s="274"/>
      <c r="P675" s="274"/>
      <c r="Q675" s="274"/>
      <c r="R675" s="274"/>
      <c r="S675" s="274"/>
      <c r="T675" s="275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76" t="s">
        <v>236</v>
      </c>
      <c r="AU675" s="276" t="s">
        <v>89</v>
      </c>
      <c r="AV675" s="13" t="s">
        <v>87</v>
      </c>
      <c r="AW675" s="13" t="s">
        <v>34</v>
      </c>
      <c r="AX675" s="13" t="s">
        <v>81</v>
      </c>
      <c r="AY675" s="276" t="s">
        <v>211</v>
      </c>
    </row>
    <row r="676" spans="1:51" s="13" customFormat="1" ht="12">
      <c r="A676" s="13"/>
      <c r="B676" s="266"/>
      <c r="C676" s="267"/>
      <c r="D676" s="268" t="s">
        <v>236</v>
      </c>
      <c r="E676" s="269" t="s">
        <v>1</v>
      </c>
      <c r="F676" s="270" t="s">
        <v>2070</v>
      </c>
      <c r="G676" s="267"/>
      <c r="H676" s="269" t="s">
        <v>1</v>
      </c>
      <c r="I676" s="271"/>
      <c r="J676" s="267"/>
      <c r="K676" s="267"/>
      <c r="L676" s="272"/>
      <c r="M676" s="273"/>
      <c r="N676" s="274"/>
      <c r="O676" s="274"/>
      <c r="P676" s="274"/>
      <c r="Q676" s="274"/>
      <c r="R676" s="274"/>
      <c r="S676" s="274"/>
      <c r="T676" s="275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76" t="s">
        <v>236</v>
      </c>
      <c r="AU676" s="276" t="s">
        <v>89</v>
      </c>
      <c r="AV676" s="13" t="s">
        <v>87</v>
      </c>
      <c r="AW676" s="13" t="s">
        <v>34</v>
      </c>
      <c r="AX676" s="13" t="s">
        <v>81</v>
      </c>
      <c r="AY676" s="276" t="s">
        <v>211</v>
      </c>
    </row>
    <row r="677" spans="1:51" s="14" customFormat="1" ht="12">
      <c r="A677" s="14"/>
      <c r="B677" s="277"/>
      <c r="C677" s="278"/>
      <c r="D677" s="268" t="s">
        <v>236</v>
      </c>
      <c r="E677" s="279" t="s">
        <v>1</v>
      </c>
      <c r="F677" s="280" t="s">
        <v>87</v>
      </c>
      <c r="G677" s="278"/>
      <c r="H677" s="281">
        <v>1</v>
      </c>
      <c r="I677" s="282"/>
      <c r="J677" s="278"/>
      <c r="K677" s="278"/>
      <c r="L677" s="283"/>
      <c r="M677" s="284"/>
      <c r="N677" s="285"/>
      <c r="O677" s="285"/>
      <c r="P677" s="285"/>
      <c r="Q677" s="285"/>
      <c r="R677" s="285"/>
      <c r="S677" s="285"/>
      <c r="T677" s="286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87" t="s">
        <v>236</v>
      </c>
      <c r="AU677" s="287" t="s">
        <v>89</v>
      </c>
      <c r="AV677" s="14" t="s">
        <v>89</v>
      </c>
      <c r="AW677" s="14" t="s">
        <v>34</v>
      </c>
      <c r="AX677" s="14" t="s">
        <v>87</v>
      </c>
      <c r="AY677" s="287" t="s">
        <v>211</v>
      </c>
    </row>
    <row r="678" spans="1:65" s="2" customFormat="1" ht="49.05" customHeight="1">
      <c r="A678" s="41"/>
      <c r="B678" s="42"/>
      <c r="C678" s="317" t="s">
        <v>1080</v>
      </c>
      <c r="D678" s="317" t="s">
        <v>589</v>
      </c>
      <c r="E678" s="318" t="s">
        <v>2467</v>
      </c>
      <c r="F678" s="319" t="s">
        <v>2518</v>
      </c>
      <c r="G678" s="320" t="s">
        <v>1220</v>
      </c>
      <c r="H678" s="321">
        <v>1</v>
      </c>
      <c r="I678" s="322"/>
      <c r="J678" s="323">
        <f>ROUND(I678*H678,2)</f>
        <v>0</v>
      </c>
      <c r="K678" s="324"/>
      <c r="L678" s="325"/>
      <c r="M678" s="326" t="s">
        <v>1</v>
      </c>
      <c r="N678" s="327" t="s">
        <v>46</v>
      </c>
      <c r="O678" s="94"/>
      <c r="P678" s="263">
        <f>O678*H678</f>
        <v>0</v>
      </c>
      <c r="Q678" s="263">
        <v>0.39</v>
      </c>
      <c r="R678" s="263">
        <f>Q678*H678</f>
        <v>0.39</v>
      </c>
      <c r="S678" s="263">
        <v>0</v>
      </c>
      <c r="T678" s="264">
        <f>S678*H678</f>
        <v>0</v>
      </c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R678" s="265" t="s">
        <v>634</v>
      </c>
      <c r="AT678" s="265" t="s">
        <v>589</v>
      </c>
      <c r="AU678" s="265" t="s">
        <v>89</v>
      </c>
      <c r="AY678" s="18" t="s">
        <v>211</v>
      </c>
      <c r="BE678" s="155">
        <f>IF(N678="základní",J678,0)</f>
        <v>0</v>
      </c>
      <c r="BF678" s="155">
        <f>IF(N678="snížená",J678,0)</f>
        <v>0</v>
      </c>
      <c r="BG678" s="155">
        <f>IF(N678="zákl. přenesená",J678,0)</f>
        <v>0</v>
      </c>
      <c r="BH678" s="155">
        <f>IF(N678="sníž. přenesená",J678,0)</f>
        <v>0</v>
      </c>
      <c r="BI678" s="155">
        <f>IF(N678="nulová",J678,0)</f>
        <v>0</v>
      </c>
      <c r="BJ678" s="18" t="s">
        <v>87</v>
      </c>
      <c r="BK678" s="155">
        <f>ROUND(I678*H678,2)</f>
        <v>0</v>
      </c>
      <c r="BL678" s="18" t="s">
        <v>528</v>
      </c>
      <c r="BM678" s="265" t="s">
        <v>2519</v>
      </c>
    </row>
    <row r="679" spans="1:51" s="13" customFormat="1" ht="12">
      <c r="A679" s="13"/>
      <c r="B679" s="266"/>
      <c r="C679" s="267"/>
      <c r="D679" s="268" t="s">
        <v>236</v>
      </c>
      <c r="E679" s="269" t="s">
        <v>1</v>
      </c>
      <c r="F679" s="270" t="s">
        <v>2520</v>
      </c>
      <c r="G679" s="267"/>
      <c r="H679" s="269" t="s">
        <v>1</v>
      </c>
      <c r="I679" s="271"/>
      <c r="J679" s="267"/>
      <c r="K679" s="267"/>
      <c r="L679" s="272"/>
      <c r="M679" s="273"/>
      <c r="N679" s="274"/>
      <c r="O679" s="274"/>
      <c r="P679" s="274"/>
      <c r="Q679" s="274"/>
      <c r="R679" s="274"/>
      <c r="S679" s="274"/>
      <c r="T679" s="275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76" t="s">
        <v>236</v>
      </c>
      <c r="AU679" s="276" t="s">
        <v>89</v>
      </c>
      <c r="AV679" s="13" t="s">
        <v>87</v>
      </c>
      <c r="AW679" s="13" t="s">
        <v>34</v>
      </c>
      <c r="AX679" s="13" t="s">
        <v>81</v>
      </c>
      <c r="AY679" s="276" t="s">
        <v>211</v>
      </c>
    </row>
    <row r="680" spans="1:51" s="13" customFormat="1" ht="12">
      <c r="A680" s="13"/>
      <c r="B680" s="266"/>
      <c r="C680" s="267"/>
      <c r="D680" s="268" t="s">
        <v>236</v>
      </c>
      <c r="E680" s="269" t="s">
        <v>1</v>
      </c>
      <c r="F680" s="270" t="s">
        <v>2521</v>
      </c>
      <c r="G680" s="267"/>
      <c r="H680" s="269" t="s">
        <v>1</v>
      </c>
      <c r="I680" s="271"/>
      <c r="J680" s="267"/>
      <c r="K680" s="267"/>
      <c r="L680" s="272"/>
      <c r="M680" s="273"/>
      <c r="N680" s="274"/>
      <c r="O680" s="274"/>
      <c r="P680" s="274"/>
      <c r="Q680" s="274"/>
      <c r="R680" s="274"/>
      <c r="S680" s="274"/>
      <c r="T680" s="275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76" t="s">
        <v>236</v>
      </c>
      <c r="AU680" s="276" t="s">
        <v>89</v>
      </c>
      <c r="AV680" s="13" t="s">
        <v>87</v>
      </c>
      <c r="AW680" s="13" t="s">
        <v>34</v>
      </c>
      <c r="AX680" s="13" t="s">
        <v>81</v>
      </c>
      <c r="AY680" s="276" t="s">
        <v>211</v>
      </c>
    </row>
    <row r="681" spans="1:51" s="13" customFormat="1" ht="12">
      <c r="A681" s="13"/>
      <c r="B681" s="266"/>
      <c r="C681" s="267"/>
      <c r="D681" s="268" t="s">
        <v>236</v>
      </c>
      <c r="E681" s="269" t="s">
        <v>1</v>
      </c>
      <c r="F681" s="270" t="s">
        <v>2070</v>
      </c>
      <c r="G681" s="267"/>
      <c r="H681" s="269" t="s">
        <v>1</v>
      </c>
      <c r="I681" s="271"/>
      <c r="J681" s="267"/>
      <c r="K681" s="267"/>
      <c r="L681" s="272"/>
      <c r="M681" s="273"/>
      <c r="N681" s="274"/>
      <c r="O681" s="274"/>
      <c r="P681" s="274"/>
      <c r="Q681" s="274"/>
      <c r="R681" s="274"/>
      <c r="S681" s="274"/>
      <c r="T681" s="275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76" t="s">
        <v>236</v>
      </c>
      <c r="AU681" s="276" t="s">
        <v>89</v>
      </c>
      <c r="AV681" s="13" t="s">
        <v>87</v>
      </c>
      <c r="AW681" s="13" t="s">
        <v>34</v>
      </c>
      <c r="AX681" s="13" t="s">
        <v>81</v>
      </c>
      <c r="AY681" s="276" t="s">
        <v>211</v>
      </c>
    </row>
    <row r="682" spans="1:51" s="14" customFormat="1" ht="12">
      <c r="A682" s="14"/>
      <c r="B682" s="277"/>
      <c r="C682" s="278"/>
      <c r="D682" s="268" t="s">
        <v>236</v>
      </c>
      <c r="E682" s="279" t="s">
        <v>1</v>
      </c>
      <c r="F682" s="280" t="s">
        <v>87</v>
      </c>
      <c r="G682" s="278"/>
      <c r="H682" s="281">
        <v>1</v>
      </c>
      <c r="I682" s="282"/>
      <c r="J682" s="278"/>
      <c r="K682" s="278"/>
      <c r="L682" s="283"/>
      <c r="M682" s="284"/>
      <c r="N682" s="285"/>
      <c r="O682" s="285"/>
      <c r="P682" s="285"/>
      <c r="Q682" s="285"/>
      <c r="R682" s="285"/>
      <c r="S682" s="285"/>
      <c r="T682" s="286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87" t="s">
        <v>236</v>
      </c>
      <c r="AU682" s="287" t="s">
        <v>89</v>
      </c>
      <c r="AV682" s="14" t="s">
        <v>89</v>
      </c>
      <c r="AW682" s="14" t="s">
        <v>34</v>
      </c>
      <c r="AX682" s="14" t="s">
        <v>87</v>
      </c>
      <c r="AY682" s="287" t="s">
        <v>211</v>
      </c>
    </row>
    <row r="683" spans="1:65" s="2" customFormat="1" ht="37.8" customHeight="1">
      <c r="A683" s="41"/>
      <c r="B683" s="42"/>
      <c r="C683" s="317" t="s">
        <v>1084</v>
      </c>
      <c r="D683" s="317" t="s">
        <v>589</v>
      </c>
      <c r="E683" s="318" t="s">
        <v>2522</v>
      </c>
      <c r="F683" s="319" t="s">
        <v>2523</v>
      </c>
      <c r="G683" s="320" t="s">
        <v>1220</v>
      </c>
      <c r="H683" s="321">
        <v>2</v>
      </c>
      <c r="I683" s="322"/>
      <c r="J683" s="323">
        <f>ROUND(I683*H683,2)</f>
        <v>0</v>
      </c>
      <c r="K683" s="324"/>
      <c r="L683" s="325"/>
      <c r="M683" s="326" t="s">
        <v>1</v>
      </c>
      <c r="N683" s="327" t="s">
        <v>46</v>
      </c>
      <c r="O683" s="94"/>
      <c r="P683" s="263">
        <f>O683*H683</f>
        <v>0</v>
      </c>
      <c r="Q683" s="263">
        <v>0.78</v>
      </c>
      <c r="R683" s="263">
        <f>Q683*H683</f>
        <v>1.56</v>
      </c>
      <c r="S683" s="263">
        <v>0</v>
      </c>
      <c r="T683" s="264">
        <f>S683*H683</f>
        <v>0</v>
      </c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R683" s="265" t="s">
        <v>634</v>
      </c>
      <c r="AT683" s="265" t="s">
        <v>589</v>
      </c>
      <c r="AU683" s="265" t="s">
        <v>89</v>
      </c>
      <c r="AY683" s="18" t="s">
        <v>211</v>
      </c>
      <c r="BE683" s="155">
        <f>IF(N683="základní",J683,0)</f>
        <v>0</v>
      </c>
      <c r="BF683" s="155">
        <f>IF(N683="snížená",J683,0)</f>
        <v>0</v>
      </c>
      <c r="BG683" s="155">
        <f>IF(N683="zákl. přenesená",J683,0)</f>
        <v>0</v>
      </c>
      <c r="BH683" s="155">
        <f>IF(N683="sníž. přenesená",J683,0)</f>
        <v>0</v>
      </c>
      <c r="BI683" s="155">
        <f>IF(N683="nulová",J683,0)</f>
        <v>0</v>
      </c>
      <c r="BJ683" s="18" t="s">
        <v>87</v>
      </c>
      <c r="BK683" s="155">
        <f>ROUND(I683*H683,2)</f>
        <v>0</v>
      </c>
      <c r="BL683" s="18" t="s">
        <v>528</v>
      </c>
      <c r="BM683" s="265" t="s">
        <v>2524</v>
      </c>
    </row>
    <row r="684" spans="1:51" s="13" customFormat="1" ht="12">
      <c r="A684" s="13"/>
      <c r="B684" s="266"/>
      <c r="C684" s="267"/>
      <c r="D684" s="268" t="s">
        <v>236</v>
      </c>
      <c r="E684" s="269" t="s">
        <v>1</v>
      </c>
      <c r="F684" s="270" t="s">
        <v>2516</v>
      </c>
      <c r="G684" s="267"/>
      <c r="H684" s="269" t="s">
        <v>1</v>
      </c>
      <c r="I684" s="271"/>
      <c r="J684" s="267"/>
      <c r="K684" s="267"/>
      <c r="L684" s="272"/>
      <c r="M684" s="273"/>
      <c r="N684" s="274"/>
      <c r="O684" s="274"/>
      <c r="P684" s="274"/>
      <c r="Q684" s="274"/>
      <c r="R684" s="274"/>
      <c r="S684" s="274"/>
      <c r="T684" s="275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76" t="s">
        <v>236</v>
      </c>
      <c r="AU684" s="276" t="s">
        <v>89</v>
      </c>
      <c r="AV684" s="13" t="s">
        <v>87</v>
      </c>
      <c r="AW684" s="13" t="s">
        <v>34</v>
      </c>
      <c r="AX684" s="13" t="s">
        <v>81</v>
      </c>
      <c r="AY684" s="276" t="s">
        <v>211</v>
      </c>
    </row>
    <row r="685" spans="1:51" s="13" customFormat="1" ht="12">
      <c r="A685" s="13"/>
      <c r="B685" s="266"/>
      <c r="C685" s="267"/>
      <c r="D685" s="268" t="s">
        <v>236</v>
      </c>
      <c r="E685" s="269" t="s">
        <v>1</v>
      </c>
      <c r="F685" s="270" t="s">
        <v>2521</v>
      </c>
      <c r="G685" s="267"/>
      <c r="H685" s="269" t="s">
        <v>1</v>
      </c>
      <c r="I685" s="271"/>
      <c r="J685" s="267"/>
      <c r="K685" s="267"/>
      <c r="L685" s="272"/>
      <c r="M685" s="273"/>
      <c r="N685" s="274"/>
      <c r="O685" s="274"/>
      <c r="P685" s="274"/>
      <c r="Q685" s="274"/>
      <c r="R685" s="274"/>
      <c r="S685" s="274"/>
      <c r="T685" s="275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76" t="s">
        <v>236</v>
      </c>
      <c r="AU685" s="276" t="s">
        <v>89</v>
      </c>
      <c r="AV685" s="13" t="s">
        <v>87</v>
      </c>
      <c r="AW685" s="13" t="s">
        <v>34</v>
      </c>
      <c r="AX685" s="13" t="s">
        <v>81</v>
      </c>
      <c r="AY685" s="276" t="s">
        <v>211</v>
      </c>
    </row>
    <row r="686" spans="1:51" s="13" customFormat="1" ht="12">
      <c r="A686" s="13"/>
      <c r="B686" s="266"/>
      <c r="C686" s="267"/>
      <c r="D686" s="268" t="s">
        <v>236</v>
      </c>
      <c r="E686" s="269" t="s">
        <v>1</v>
      </c>
      <c r="F686" s="270" t="s">
        <v>2070</v>
      </c>
      <c r="G686" s="267"/>
      <c r="H686" s="269" t="s">
        <v>1</v>
      </c>
      <c r="I686" s="271"/>
      <c r="J686" s="267"/>
      <c r="K686" s="267"/>
      <c r="L686" s="272"/>
      <c r="M686" s="273"/>
      <c r="N686" s="274"/>
      <c r="O686" s="274"/>
      <c r="P686" s="274"/>
      <c r="Q686" s="274"/>
      <c r="R686" s="274"/>
      <c r="S686" s="274"/>
      <c r="T686" s="275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76" t="s">
        <v>236</v>
      </c>
      <c r="AU686" s="276" t="s">
        <v>89</v>
      </c>
      <c r="AV686" s="13" t="s">
        <v>87</v>
      </c>
      <c r="AW686" s="13" t="s">
        <v>34</v>
      </c>
      <c r="AX686" s="13" t="s">
        <v>81</v>
      </c>
      <c r="AY686" s="276" t="s">
        <v>211</v>
      </c>
    </row>
    <row r="687" spans="1:51" s="14" customFormat="1" ht="12">
      <c r="A687" s="14"/>
      <c r="B687" s="277"/>
      <c r="C687" s="278"/>
      <c r="D687" s="268" t="s">
        <v>236</v>
      </c>
      <c r="E687" s="279" t="s">
        <v>1</v>
      </c>
      <c r="F687" s="280" t="s">
        <v>89</v>
      </c>
      <c r="G687" s="278"/>
      <c r="H687" s="281">
        <v>2</v>
      </c>
      <c r="I687" s="282"/>
      <c r="J687" s="278"/>
      <c r="K687" s="278"/>
      <c r="L687" s="283"/>
      <c r="M687" s="284"/>
      <c r="N687" s="285"/>
      <c r="O687" s="285"/>
      <c r="P687" s="285"/>
      <c r="Q687" s="285"/>
      <c r="R687" s="285"/>
      <c r="S687" s="285"/>
      <c r="T687" s="286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87" t="s">
        <v>236</v>
      </c>
      <c r="AU687" s="287" t="s">
        <v>89</v>
      </c>
      <c r="AV687" s="14" t="s">
        <v>89</v>
      </c>
      <c r="AW687" s="14" t="s">
        <v>34</v>
      </c>
      <c r="AX687" s="14" t="s">
        <v>87</v>
      </c>
      <c r="AY687" s="287" t="s">
        <v>211</v>
      </c>
    </row>
    <row r="688" spans="1:65" s="2" customFormat="1" ht="44.25" customHeight="1">
      <c r="A688" s="41"/>
      <c r="B688" s="42"/>
      <c r="C688" s="317" t="s">
        <v>1089</v>
      </c>
      <c r="D688" s="317" t="s">
        <v>589</v>
      </c>
      <c r="E688" s="318" t="s">
        <v>2472</v>
      </c>
      <c r="F688" s="319" t="s">
        <v>2525</v>
      </c>
      <c r="G688" s="320" t="s">
        <v>1220</v>
      </c>
      <c r="H688" s="321">
        <v>1</v>
      </c>
      <c r="I688" s="322"/>
      <c r="J688" s="323">
        <f>ROUND(I688*H688,2)</f>
        <v>0</v>
      </c>
      <c r="K688" s="324"/>
      <c r="L688" s="325"/>
      <c r="M688" s="326" t="s">
        <v>1</v>
      </c>
      <c r="N688" s="327" t="s">
        <v>46</v>
      </c>
      <c r="O688" s="94"/>
      <c r="P688" s="263">
        <f>O688*H688</f>
        <v>0</v>
      </c>
      <c r="Q688" s="263">
        <v>0.32</v>
      </c>
      <c r="R688" s="263">
        <f>Q688*H688</f>
        <v>0.32</v>
      </c>
      <c r="S688" s="263">
        <v>0</v>
      </c>
      <c r="T688" s="264">
        <f>S688*H688</f>
        <v>0</v>
      </c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R688" s="265" t="s">
        <v>634</v>
      </c>
      <c r="AT688" s="265" t="s">
        <v>589</v>
      </c>
      <c r="AU688" s="265" t="s">
        <v>89</v>
      </c>
      <c r="AY688" s="18" t="s">
        <v>211</v>
      </c>
      <c r="BE688" s="155">
        <f>IF(N688="základní",J688,0)</f>
        <v>0</v>
      </c>
      <c r="BF688" s="155">
        <f>IF(N688="snížená",J688,0)</f>
        <v>0</v>
      </c>
      <c r="BG688" s="155">
        <f>IF(N688="zákl. přenesená",J688,0)</f>
        <v>0</v>
      </c>
      <c r="BH688" s="155">
        <f>IF(N688="sníž. přenesená",J688,0)</f>
        <v>0</v>
      </c>
      <c r="BI688" s="155">
        <f>IF(N688="nulová",J688,0)</f>
        <v>0</v>
      </c>
      <c r="BJ688" s="18" t="s">
        <v>87</v>
      </c>
      <c r="BK688" s="155">
        <f>ROUND(I688*H688,2)</f>
        <v>0</v>
      </c>
      <c r="BL688" s="18" t="s">
        <v>528</v>
      </c>
      <c r="BM688" s="265" t="s">
        <v>2526</v>
      </c>
    </row>
    <row r="689" spans="1:51" s="13" customFormat="1" ht="12">
      <c r="A689" s="13"/>
      <c r="B689" s="266"/>
      <c r="C689" s="267"/>
      <c r="D689" s="268" t="s">
        <v>236</v>
      </c>
      <c r="E689" s="269" t="s">
        <v>1</v>
      </c>
      <c r="F689" s="270" t="s">
        <v>2516</v>
      </c>
      <c r="G689" s="267"/>
      <c r="H689" s="269" t="s">
        <v>1</v>
      </c>
      <c r="I689" s="271"/>
      <c r="J689" s="267"/>
      <c r="K689" s="267"/>
      <c r="L689" s="272"/>
      <c r="M689" s="273"/>
      <c r="N689" s="274"/>
      <c r="O689" s="274"/>
      <c r="P689" s="274"/>
      <c r="Q689" s="274"/>
      <c r="R689" s="274"/>
      <c r="S689" s="274"/>
      <c r="T689" s="275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76" t="s">
        <v>236</v>
      </c>
      <c r="AU689" s="276" t="s">
        <v>89</v>
      </c>
      <c r="AV689" s="13" t="s">
        <v>87</v>
      </c>
      <c r="AW689" s="13" t="s">
        <v>34</v>
      </c>
      <c r="AX689" s="13" t="s">
        <v>81</v>
      </c>
      <c r="AY689" s="276" t="s">
        <v>211</v>
      </c>
    </row>
    <row r="690" spans="1:51" s="13" customFormat="1" ht="12">
      <c r="A690" s="13"/>
      <c r="B690" s="266"/>
      <c r="C690" s="267"/>
      <c r="D690" s="268" t="s">
        <v>236</v>
      </c>
      <c r="E690" s="269" t="s">
        <v>1</v>
      </c>
      <c r="F690" s="270" t="s">
        <v>2521</v>
      </c>
      <c r="G690" s="267"/>
      <c r="H690" s="269" t="s">
        <v>1</v>
      </c>
      <c r="I690" s="271"/>
      <c r="J690" s="267"/>
      <c r="K690" s="267"/>
      <c r="L690" s="272"/>
      <c r="M690" s="273"/>
      <c r="N690" s="274"/>
      <c r="O690" s="274"/>
      <c r="P690" s="274"/>
      <c r="Q690" s="274"/>
      <c r="R690" s="274"/>
      <c r="S690" s="274"/>
      <c r="T690" s="275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76" t="s">
        <v>236</v>
      </c>
      <c r="AU690" s="276" t="s">
        <v>89</v>
      </c>
      <c r="AV690" s="13" t="s">
        <v>87</v>
      </c>
      <c r="AW690" s="13" t="s">
        <v>34</v>
      </c>
      <c r="AX690" s="13" t="s">
        <v>81</v>
      </c>
      <c r="AY690" s="276" t="s">
        <v>211</v>
      </c>
    </row>
    <row r="691" spans="1:51" s="13" customFormat="1" ht="12">
      <c r="A691" s="13"/>
      <c r="B691" s="266"/>
      <c r="C691" s="267"/>
      <c r="D691" s="268" t="s">
        <v>236</v>
      </c>
      <c r="E691" s="269" t="s">
        <v>1</v>
      </c>
      <c r="F691" s="270" t="s">
        <v>2070</v>
      </c>
      <c r="G691" s="267"/>
      <c r="H691" s="269" t="s">
        <v>1</v>
      </c>
      <c r="I691" s="271"/>
      <c r="J691" s="267"/>
      <c r="K691" s="267"/>
      <c r="L691" s="272"/>
      <c r="M691" s="273"/>
      <c r="N691" s="274"/>
      <c r="O691" s="274"/>
      <c r="P691" s="274"/>
      <c r="Q691" s="274"/>
      <c r="R691" s="274"/>
      <c r="S691" s="274"/>
      <c r="T691" s="275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76" t="s">
        <v>236</v>
      </c>
      <c r="AU691" s="276" t="s">
        <v>89</v>
      </c>
      <c r="AV691" s="13" t="s">
        <v>87</v>
      </c>
      <c r="AW691" s="13" t="s">
        <v>34</v>
      </c>
      <c r="AX691" s="13" t="s">
        <v>81</v>
      </c>
      <c r="AY691" s="276" t="s">
        <v>211</v>
      </c>
    </row>
    <row r="692" spans="1:51" s="14" customFormat="1" ht="12">
      <c r="A692" s="14"/>
      <c r="B692" s="277"/>
      <c r="C692" s="278"/>
      <c r="D692" s="268" t="s">
        <v>236</v>
      </c>
      <c r="E692" s="279" t="s">
        <v>1</v>
      </c>
      <c r="F692" s="280" t="s">
        <v>87</v>
      </c>
      <c r="G692" s="278"/>
      <c r="H692" s="281">
        <v>1</v>
      </c>
      <c r="I692" s="282"/>
      <c r="J692" s="278"/>
      <c r="K692" s="278"/>
      <c r="L692" s="283"/>
      <c r="M692" s="284"/>
      <c r="N692" s="285"/>
      <c r="O692" s="285"/>
      <c r="P692" s="285"/>
      <c r="Q692" s="285"/>
      <c r="R692" s="285"/>
      <c r="S692" s="285"/>
      <c r="T692" s="286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87" t="s">
        <v>236</v>
      </c>
      <c r="AU692" s="287" t="s">
        <v>89</v>
      </c>
      <c r="AV692" s="14" t="s">
        <v>89</v>
      </c>
      <c r="AW692" s="14" t="s">
        <v>34</v>
      </c>
      <c r="AX692" s="14" t="s">
        <v>87</v>
      </c>
      <c r="AY692" s="287" t="s">
        <v>211</v>
      </c>
    </row>
    <row r="693" spans="1:65" s="2" customFormat="1" ht="37.8" customHeight="1">
      <c r="A693" s="41"/>
      <c r="B693" s="42"/>
      <c r="C693" s="317" t="s">
        <v>1095</v>
      </c>
      <c r="D693" s="317" t="s">
        <v>589</v>
      </c>
      <c r="E693" s="318" t="s">
        <v>2474</v>
      </c>
      <c r="F693" s="319" t="s">
        <v>2527</v>
      </c>
      <c r="G693" s="320" t="s">
        <v>1220</v>
      </c>
      <c r="H693" s="321">
        <v>1</v>
      </c>
      <c r="I693" s="322"/>
      <c r="J693" s="323">
        <f>ROUND(I693*H693,2)</f>
        <v>0</v>
      </c>
      <c r="K693" s="324"/>
      <c r="L693" s="325"/>
      <c r="M693" s="326" t="s">
        <v>1</v>
      </c>
      <c r="N693" s="327" t="s">
        <v>46</v>
      </c>
      <c r="O693" s="94"/>
      <c r="P693" s="263">
        <f>O693*H693</f>
        <v>0</v>
      </c>
      <c r="Q693" s="263">
        <v>0.24</v>
      </c>
      <c r="R693" s="263">
        <f>Q693*H693</f>
        <v>0.24</v>
      </c>
      <c r="S693" s="263">
        <v>0</v>
      </c>
      <c r="T693" s="264">
        <f>S693*H693</f>
        <v>0</v>
      </c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R693" s="265" t="s">
        <v>634</v>
      </c>
      <c r="AT693" s="265" t="s">
        <v>589</v>
      </c>
      <c r="AU693" s="265" t="s">
        <v>89</v>
      </c>
      <c r="AY693" s="18" t="s">
        <v>211</v>
      </c>
      <c r="BE693" s="155">
        <f>IF(N693="základní",J693,0)</f>
        <v>0</v>
      </c>
      <c r="BF693" s="155">
        <f>IF(N693="snížená",J693,0)</f>
        <v>0</v>
      </c>
      <c r="BG693" s="155">
        <f>IF(N693="zákl. přenesená",J693,0)</f>
        <v>0</v>
      </c>
      <c r="BH693" s="155">
        <f>IF(N693="sníž. přenesená",J693,0)</f>
        <v>0</v>
      </c>
      <c r="BI693" s="155">
        <f>IF(N693="nulová",J693,0)</f>
        <v>0</v>
      </c>
      <c r="BJ693" s="18" t="s">
        <v>87</v>
      </c>
      <c r="BK693" s="155">
        <f>ROUND(I693*H693,2)</f>
        <v>0</v>
      </c>
      <c r="BL693" s="18" t="s">
        <v>528</v>
      </c>
      <c r="BM693" s="265" t="s">
        <v>2528</v>
      </c>
    </row>
    <row r="694" spans="1:51" s="13" customFormat="1" ht="12">
      <c r="A694" s="13"/>
      <c r="B694" s="266"/>
      <c r="C694" s="267"/>
      <c r="D694" s="268" t="s">
        <v>236</v>
      </c>
      <c r="E694" s="269" t="s">
        <v>1</v>
      </c>
      <c r="F694" s="270" t="s">
        <v>2516</v>
      </c>
      <c r="G694" s="267"/>
      <c r="H694" s="269" t="s">
        <v>1</v>
      </c>
      <c r="I694" s="271"/>
      <c r="J694" s="267"/>
      <c r="K694" s="267"/>
      <c r="L694" s="272"/>
      <c r="M694" s="273"/>
      <c r="N694" s="274"/>
      <c r="O694" s="274"/>
      <c r="P694" s="274"/>
      <c r="Q694" s="274"/>
      <c r="R694" s="274"/>
      <c r="S694" s="274"/>
      <c r="T694" s="275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76" t="s">
        <v>236</v>
      </c>
      <c r="AU694" s="276" t="s">
        <v>89</v>
      </c>
      <c r="AV694" s="13" t="s">
        <v>87</v>
      </c>
      <c r="AW694" s="13" t="s">
        <v>34</v>
      </c>
      <c r="AX694" s="13" t="s">
        <v>81</v>
      </c>
      <c r="AY694" s="276" t="s">
        <v>211</v>
      </c>
    </row>
    <row r="695" spans="1:51" s="13" customFormat="1" ht="12">
      <c r="A695" s="13"/>
      <c r="B695" s="266"/>
      <c r="C695" s="267"/>
      <c r="D695" s="268" t="s">
        <v>236</v>
      </c>
      <c r="E695" s="269" t="s">
        <v>1</v>
      </c>
      <c r="F695" s="270" t="s">
        <v>2070</v>
      </c>
      <c r="G695" s="267"/>
      <c r="H695" s="269" t="s">
        <v>1</v>
      </c>
      <c r="I695" s="271"/>
      <c r="J695" s="267"/>
      <c r="K695" s="267"/>
      <c r="L695" s="272"/>
      <c r="M695" s="273"/>
      <c r="N695" s="274"/>
      <c r="O695" s="274"/>
      <c r="P695" s="274"/>
      <c r="Q695" s="274"/>
      <c r="R695" s="274"/>
      <c r="S695" s="274"/>
      <c r="T695" s="275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76" t="s">
        <v>236</v>
      </c>
      <c r="AU695" s="276" t="s">
        <v>89</v>
      </c>
      <c r="AV695" s="13" t="s">
        <v>87</v>
      </c>
      <c r="AW695" s="13" t="s">
        <v>34</v>
      </c>
      <c r="AX695" s="13" t="s">
        <v>81</v>
      </c>
      <c r="AY695" s="276" t="s">
        <v>211</v>
      </c>
    </row>
    <row r="696" spans="1:51" s="14" customFormat="1" ht="12">
      <c r="A696" s="14"/>
      <c r="B696" s="277"/>
      <c r="C696" s="278"/>
      <c r="D696" s="268" t="s">
        <v>236</v>
      </c>
      <c r="E696" s="279" t="s">
        <v>1</v>
      </c>
      <c r="F696" s="280" t="s">
        <v>87</v>
      </c>
      <c r="G696" s="278"/>
      <c r="H696" s="281">
        <v>1</v>
      </c>
      <c r="I696" s="282"/>
      <c r="J696" s="278"/>
      <c r="K696" s="278"/>
      <c r="L696" s="283"/>
      <c r="M696" s="284"/>
      <c r="N696" s="285"/>
      <c r="O696" s="285"/>
      <c r="P696" s="285"/>
      <c r="Q696" s="285"/>
      <c r="R696" s="285"/>
      <c r="S696" s="285"/>
      <c r="T696" s="286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87" t="s">
        <v>236</v>
      </c>
      <c r="AU696" s="287" t="s">
        <v>89</v>
      </c>
      <c r="AV696" s="14" t="s">
        <v>89</v>
      </c>
      <c r="AW696" s="14" t="s">
        <v>34</v>
      </c>
      <c r="AX696" s="14" t="s">
        <v>87</v>
      </c>
      <c r="AY696" s="287" t="s">
        <v>211</v>
      </c>
    </row>
    <row r="697" spans="1:65" s="2" customFormat="1" ht="24.15" customHeight="1">
      <c r="A697" s="41"/>
      <c r="B697" s="42"/>
      <c r="C697" s="253" t="s">
        <v>1103</v>
      </c>
      <c r="D697" s="253" t="s">
        <v>214</v>
      </c>
      <c r="E697" s="254" t="s">
        <v>2529</v>
      </c>
      <c r="F697" s="255" t="s">
        <v>2530</v>
      </c>
      <c r="G697" s="256" t="s">
        <v>702</v>
      </c>
      <c r="H697" s="257">
        <v>3</v>
      </c>
      <c r="I697" s="258"/>
      <c r="J697" s="259">
        <f>ROUND(I697*H697,2)</f>
        <v>0</v>
      </c>
      <c r="K697" s="260"/>
      <c r="L697" s="44"/>
      <c r="M697" s="261" t="s">
        <v>1</v>
      </c>
      <c r="N697" s="262" t="s">
        <v>46</v>
      </c>
      <c r="O697" s="94"/>
      <c r="P697" s="263">
        <f>O697*H697</f>
        <v>0</v>
      </c>
      <c r="Q697" s="263">
        <v>0</v>
      </c>
      <c r="R697" s="263">
        <f>Q697*H697</f>
        <v>0</v>
      </c>
      <c r="S697" s="263">
        <v>0</v>
      </c>
      <c r="T697" s="264">
        <f>S697*H697</f>
        <v>0</v>
      </c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R697" s="265" t="s">
        <v>528</v>
      </c>
      <c r="AT697" s="265" t="s">
        <v>214</v>
      </c>
      <c r="AU697" s="265" t="s">
        <v>89</v>
      </c>
      <c r="AY697" s="18" t="s">
        <v>211</v>
      </c>
      <c r="BE697" s="155">
        <f>IF(N697="základní",J697,0)</f>
        <v>0</v>
      </c>
      <c r="BF697" s="155">
        <f>IF(N697="snížená",J697,0)</f>
        <v>0</v>
      </c>
      <c r="BG697" s="155">
        <f>IF(N697="zákl. přenesená",J697,0)</f>
        <v>0</v>
      </c>
      <c r="BH697" s="155">
        <f>IF(N697="sníž. přenesená",J697,0)</f>
        <v>0</v>
      </c>
      <c r="BI697" s="155">
        <f>IF(N697="nulová",J697,0)</f>
        <v>0</v>
      </c>
      <c r="BJ697" s="18" t="s">
        <v>87</v>
      </c>
      <c r="BK697" s="155">
        <f>ROUND(I697*H697,2)</f>
        <v>0</v>
      </c>
      <c r="BL697" s="18" t="s">
        <v>528</v>
      </c>
      <c r="BM697" s="265" t="s">
        <v>2531</v>
      </c>
    </row>
    <row r="698" spans="1:51" s="13" customFormat="1" ht="12">
      <c r="A698" s="13"/>
      <c r="B698" s="266"/>
      <c r="C698" s="267"/>
      <c r="D698" s="268" t="s">
        <v>236</v>
      </c>
      <c r="E698" s="269" t="s">
        <v>1</v>
      </c>
      <c r="F698" s="270" t="s">
        <v>2532</v>
      </c>
      <c r="G698" s="267"/>
      <c r="H698" s="269" t="s">
        <v>1</v>
      </c>
      <c r="I698" s="271"/>
      <c r="J698" s="267"/>
      <c r="K698" s="267"/>
      <c r="L698" s="272"/>
      <c r="M698" s="273"/>
      <c r="N698" s="274"/>
      <c r="O698" s="274"/>
      <c r="P698" s="274"/>
      <c r="Q698" s="274"/>
      <c r="R698" s="274"/>
      <c r="S698" s="274"/>
      <c r="T698" s="275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76" t="s">
        <v>236</v>
      </c>
      <c r="AU698" s="276" t="s">
        <v>89</v>
      </c>
      <c r="AV698" s="13" t="s">
        <v>87</v>
      </c>
      <c r="AW698" s="13" t="s">
        <v>34</v>
      </c>
      <c r="AX698" s="13" t="s">
        <v>81</v>
      </c>
      <c r="AY698" s="276" t="s">
        <v>211</v>
      </c>
    </row>
    <row r="699" spans="1:51" s="13" customFormat="1" ht="12">
      <c r="A699" s="13"/>
      <c r="B699" s="266"/>
      <c r="C699" s="267"/>
      <c r="D699" s="268" t="s">
        <v>236</v>
      </c>
      <c r="E699" s="269" t="s">
        <v>1</v>
      </c>
      <c r="F699" s="270" t="s">
        <v>2533</v>
      </c>
      <c r="G699" s="267"/>
      <c r="H699" s="269" t="s">
        <v>1</v>
      </c>
      <c r="I699" s="271"/>
      <c r="J699" s="267"/>
      <c r="K699" s="267"/>
      <c r="L699" s="272"/>
      <c r="M699" s="273"/>
      <c r="N699" s="274"/>
      <c r="O699" s="274"/>
      <c r="P699" s="274"/>
      <c r="Q699" s="274"/>
      <c r="R699" s="274"/>
      <c r="S699" s="274"/>
      <c r="T699" s="275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76" t="s">
        <v>236</v>
      </c>
      <c r="AU699" s="276" t="s">
        <v>89</v>
      </c>
      <c r="AV699" s="13" t="s">
        <v>87</v>
      </c>
      <c r="AW699" s="13" t="s">
        <v>34</v>
      </c>
      <c r="AX699" s="13" t="s">
        <v>81</v>
      </c>
      <c r="AY699" s="276" t="s">
        <v>211</v>
      </c>
    </row>
    <row r="700" spans="1:51" s="14" customFormat="1" ht="12">
      <c r="A700" s="14"/>
      <c r="B700" s="277"/>
      <c r="C700" s="278"/>
      <c r="D700" s="268" t="s">
        <v>236</v>
      </c>
      <c r="E700" s="279" t="s">
        <v>1</v>
      </c>
      <c r="F700" s="280" t="s">
        <v>96</v>
      </c>
      <c r="G700" s="278"/>
      <c r="H700" s="281">
        <v>3</v>
      </c>
      <c r="I700" s="282"/>
      <c r="J700" s="278"/>
      <c r="K700" s="278"/>
      <c r="L700" s="283"/>
      <c r="M700" s="284"/>
      <c r="N700" s="285"/>
      <c r="O700" s="285"/>
      <c r="P700" s="285"/>
      <c r="Q700" s="285"/>
      <c r="R700" s="285"/>
      <c r="S700" s="285"/>
      <c r="T700" s="286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87" t="s">
        <v>236</v>
      </c>
      <c r="AU700" s="287" t="s">
        <v>89</v>
      </c>
      <c r="AV700" s="14" t="s">
        <v>89</v>
      </c>
      <c r="AW700" s="14" t="s">
        <v>34</v>
      </c>
      <c r="AX700" s="14" t="s">
        <v>87</v>
      </c>
      <c r="AY700" s="287" t="s">
        <v>211</v>
      </c>
    </row>
    <row r="701" spans="1:65" s="2" customFormat="1" ht="16.5" customHeight="1">
      <c r="A701" s="41"/>
      <c r="B701" s="42"/>
      <c r="C701" s="317" t="s">
        <v>1113</v>
      </c>
      <c r="D701" s="317" t="s">
        <v>589</v>
      </c>
      <c r="E701" s="318" t="s">
        <v>2534</v>
      </c>
      <c r="F701" s="319" t="s">
        <v>2535</v>
      </c>
      <c r="G701" s="320" t="s">
        <v>1220</v>
      </c>
      <c r="H701" s="321">
        <v>3</v>
      </c>
      <c r="I701" s="322"/>
      <c r="J701" s="323">
        <f>ROUND(I701*H701,2)</f>
        <v>0</v>
      </c>
      <c r="K701" s="324"/>
      <c r="L701" s="325"/>
      <c r="M701" s="326" t="s">
        <v>1</v>
      </c>
      <c r="N701" s="327" t="s">
        <v>46</v>
      </c>
      <c r="O701" s="94"/>
      <c r="P701" s="263">
        <f>O701*H701</f>
        <v>0</v>
      </c>
      <c r="Q701" s="263">
        <v>0</v>
      </c>
      <c r="R701" s="263">
        <f>Q701*H701</f>
        <v>0</v>
      </c>
      <c r="S701" s="263">
        <v>0</v>
      </c>
      <c r="T701" s="264">
        <f>S701*H701</f>
        <v>0</v>
      </c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R701" s="265" t="s">
        <v>634</v>
      </c>
      <c r="AT701" s="265" t="s">
        <v>589</v>
      </c>
      <c r="AU701" s="265" t="s">
        <v>89</v>
      </c>
      <c r="AY701" s="18" t="s">
        <v>211</v>
      </c>
      <c r="BE701" s="155">
        <f>IF(N701="základní",J701,0)</f>
        <v>0</v>
      </c>
      <c r="BF701" s="155">
        <f>IF(N701="snížená",J701,0)</f>
        <v>0</v>
      </c>
      <c r="BG701" s="155">
        <f>IF(N701="zákl. přenesená",J701,0)</f>
        <v>0</v>
      </c>
      <c r="BH701" s="155">
        <f>IF(N701="sníž. přenesená",J701,0)</f>
        <v>0</v>
      </c>
      <c r="BI701" s="155">
        <f>IF(N701="nulová",J701,0)</f>
        <v>0</v>
      </c>
      <c r="BJ701" s="18" t="s">
        <v>87</v>
      </c>
      <c r="BK701" s="155">
        <f>ROUND(I701*H701,2)</f>
        <v>0</v>
      </c>
      <c r="BL701" s="18" t="s">
        <v>528</v>
      </c>
      <c r="BM701" s="265" t="s">
        <v>2536</v>
      </c>
    </row>
    <row r="702" spans="1:65" s="2" customFormat="1" ht="21.75" customHeight="1">
      <c r="A702" s="41"/>
      <c r="B702" s="42"/>
      <c r="C702" s="253" t="s">
        <v>1118</v>
      </c>
      <c r="D702" s="253" t="s">
        <v>214</v>
      </c>
      <c r="E702" s="254" t="s">
        <v>2537</v>
      </c>
      <c r="F702" s="255" t="s">
        <v>2538</v>
      </c>
      <c r="G702" s="256" t="s">
        <v>269</v>
      </c>
      <c r="H702" s="257">
        <v>4.5</v>
      </c>
      <c r="I702" s="258"/>
      <c r="J702" s="259">
        <f>ROUND(I702*H702,2)</f>
        <v>0</v>
      </c>
      <c r="K702" s="260"/>
      <c r="L702" s="44"/>
      <c r="M702" s="261" t="s">
        <v>1</v>
      </c>
      <c r="N702" s="262" t="s">
        <v>46</v>
      </c>
      <c r="O702" s="94"/>
      <c r="P702" s="263">
        <f>O702*H702</f>
        <v>0</v>
      </c>
      <c r="Q702" s="263">
        <v>0.001</v>
      </c>
      <c r="R702" s="263">
        <f>Q702*H702</f>
        <v>0.0045000000000000005</v>
      </c>
      <c r="S702" s="263">
        <v>0</v>
      </c>
      <c r="T702" s="264">
        <f>S702*H702</f>
        <v>0</v>
      </c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R702" s="265" t="s">
        <v>528</v>
      </c>
      <c r="AT702" s="265" t="s">
        <v>214</v>
      </c>
      <c r="AU702" s="265" t="s">
        <v>89</v>
      </c>
      <c r="AY702" s="18" t="s">
        <v>211</v>
      </c>
      <c r="BE702" s="155">
        <f>IF(N702="základní",J702,0)</f>
        <v>0</v>
      </c>
      <c r="BF702" s="155">
        <f>IF(N702="snížená",J702,0)</f>
        <v>0</v>
      </c>
      <c r="BG702" s="155">
        <f>IF(N702="zákl. přenesená",J702,0)</f>
        <v>0</v>
      </c>
      <c r="BH702" s="155">
        <f>IF(N702="sníž. přenesená",J702,0)</f>
        <v>0</v>
      </c>
      <c r="BI702" s="155">
        <f>IF(N702="nulová",J702,0)</f>
        <v>0</v>
      </c>
      <c r="BJ702" s="18" t="s">
        <v>87</v>
      </c>
      <c r="BK702" s="155">
        <f>ROUND(I702*H702,2)</f>
        <v>0</v>
      </c>
      <c r="BL702" s="18" t="s">
        <v>528</v>
      </c>
      <c r="BM702" s="265" t="s">
        <v>2539</v>
      </c>
    </row>
    <row r="703" spans="1:51" s="13" customFormat="1" ht="12">
      <c r="A703" s="13"/>
      <c r="B703" s="266"/>
      <c r="C703" s="267"/>
      <c r="D703" s="268" t="s">
        <v>236</v>
      </c>
      <c r="E703" s="269" t="s">
        <v>1</v>
      </c>
      <c r="F703" s="270" t="s">
        <v>2540</v>
      </c>
      <c r="G703" s="267"/>
      <c r="H703" s="269" t="s">
        <v>1</v>
      </c>
      <c r="I703" s="271"/>
      <c r="J703" s="267"/>
      <c r="K703" s="267"/>
      <c r="L703" s="272"/>
      <c r="M703" s="273"/>
      <c r="N703" s="274"/>
      <c r="O703" s="274"/>
      <c r="P703" s="274"/>
      <c r="Q703" s="274"/>
      <c r="R703" s="274"/>
      <c r="S703" s="274"/>
      <c r="T703" s="275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76" t="s">
        <v>236</v>
      </c>
      <c r="AU703" s="276" t="s">
        <v>89</v>
      </c>
      <c r="AV703" s="13" t="s">
        <v>87</v>
      </c>
      <c r="AW703" s="13" t="s">
        <v>34</v>
      </c>
      <c r="AX703" s="13" t="s">
        <v>81</v>
      </c>
      <c r="AY703" s="276" t="s">
        <v>211</v>
      </c>
    </row>
    <row r="704" spans="1:51" s="13" customFormat="1" ht="12">
      <c r="A704" s="13"/>
      <c r="B704" s="266"/>
      <c r="C704" s="267"/>
      <c r="D704" s="268" t="s">
        <v>236</v>
      </c>
      <c r="E704" s="269" t="s">
        <v>1</v>
      </c>
      <c r="F704" s="270" t="s">
        <v>2541</v>
      </c>
      <c r="G704" s="267"/>
      <c r="H704" s="269" t="s">
        <v>1</v>
      </c>
      <c r="I704" s="271"/>
      <c r="J704" s="267"/>
      <c r="K704" s="267"/>
      <c r="L704" s="272"/>
      <c r="M704" s="273"/>
      <c r="N704" s="274"/>
      <c r="O704" s="274"/>
      <c r="P704" s="274"/>
      <c r="Q704" s="274"/>
      <c r="R704" s="274"/>
      <c r="S704" s="274"/>
      <c r="T704" s="275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76" t="s">
        <v>236</v>
      </c>
      <c r="AU704" s="276" t="s">
        <v>89</v>
      </c>
      <c r="AV704" s="13" t="s">
        <v>87</v>
      </c>
      <c r="AW704" s="13" t="s">
        <v>34</v>
      </c>
      <c r="AX704" s="13" t="s">
        <v>81</v>
      </c>
      <c r="AY704" s="276" t="s">
        <v>211</v>
      </c>
    </row>
    <row r="705" spans="1:51" s="13" customFormat="1" ht="12">
      <c r="A705" s="13"/>
      <c r="B705" s="266"/>
      <c r="C705" s="267"/>
      <c r="D705" s="268" t="s">
        <v>236</v>
      </c>
      <c r="E705" s="269" t="s">
        <v>1</v>
      </c>
      <c r="F705" s="270" t="s">
        <v>2542</v>
      </c>
      <c r="G705" s="267"/>
      <c r="H705" s="269" t="s">
        <v>1</v>
      </c>
      <c r="I705" s="271"/>
      <c r="J705" s="267"/>
      <c r="K705" s="267"/>
      <c r="L705" s="272"/>
      <c r="M705" s="273"/>
      <c r="N705" s="274"/>
      <c r="O705" s="274"/>
      <c r="P705" s="274"/>
      <c r="Q705" s="274"/>
      <c r="R705" s="274"/>
      <c r="S705" s="274"/>
      <c r="T705" s="275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76" t="s">
        <v>236</v>
      </c>
      <c r="AU705" s="276" t="s">
        <v>89</v>
      </c>
      <c r="AV705" s="13" t="s">
        <v>87</v>
      </c>
      <c r="AW705" s="13" t="s">
        <v>34</v>
      </c>
      <c r="AX705" s="13" t="s">
        <v>81</v>
      </c>
      <c r="AY705" s="276" t="s">
        <v>211</v>
      </c>
    </row>
    <row r="706" spans="1:51" s="14" customFormat="1" ht="12">
      <c r="A706" s="14"/>
      <c r="B706" s="277"/>
      <c r="C706" s="278"/>
      <c r="D706" s="268" t="s">
        <v>236</v>
      </c>
      <c r="E706" s="279" t="s">
        <v>1</v>
      </c>
      <c r="F706" s="280" t="s">
        <v>615</v>
      </c>
      <c r="G706" s="278"/>
      <c r="H706" s="281">
        <v>4.5</v>
      </c>
      <c r="I706" s="282"/>
      <c r="J706" s="278"/>
      <c r="K706" s="278"/>
      <c r="L706" s="283"/>
      <c r="M706" s="284"/>
      <c r="N706" s="285"/>
      <c r="O706" s="285"/>
      <c r="P706" s="285"/>
      <c r="Q706" s="285"/>
      <c r="R706" s="285"/>
      <c r="S706" s="285"/>
      <c r="T706" s="286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87" t="s">
        <v>236</v>
      </c>
      <c r="AU706" s="287" t="s">
        <v>89</v>
      </c>
      <c r="AV706" s="14" t="s">
        <v>89</v>
      </c>
      <c r="AW706" s="14" t="s">
        <v>34</v>
      </c>
      <c r="AX706" s="14" t="s">
        <v>87</v>
      </c>
      <c r="AY706" s="287" t="s">
        <v>211</v>
      </c>
    </row>
    <row r="707" spans="1:65" s="2" customFormat="1" ht="16.5" customHeight="1">
      <c r="A707" s="41"/>
      <c r="B707" s="42"/>
      <c r="C707" s="253" t="s">
        <v>1128</v>
      </c>
      <c r="D707" s="253" t="s">
        <v>214</v>
      </c>
      <c r="E707" s="254" t="s">
        <v>2543</v>
      </c>
      <c r="F707" s="255" t="s">
        <v>2544</v>
      </c>
      <c r="G707" s="256" t="s">
        <v>269</v>
      </c>
      <c r="H707" s="257">
        <v>4.5</v>
      </c>
      <c r="I707" s="258"/>
      <c r="J707" s="259">
        <f>ROUND(I707*H707,2)</f>
        <v>0</v>
      </c>
      <c r="K707" s="260"/>
      <c r="L707" s="44"/>
      <c r="M707" s="261" t="s">
        <v>1</v>
      </c>
      <c r="N707" s="262" t="s">
        <v>46</v>
      </c>
      <c r="O707" s="94"/>
      <c r="P707" s="263">
        <f>O707*H707</f>
        <v>0</v>
      </c>
      <c r="Q707" s="263">
        <v>0</v>
      </c>
      <c r="R707" s="263">
        <f>Q707*H707</f>
        <v>0</v>
      </c>
      <c r="S707" s="263">
        <v>0</v>
      </c>
      <c r="T707" s="264">
        <f>S707*H707</f>
        <v>0</v>
      </c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R707" s="265" t="s">
        <v>528</v>
      </c>
      <c r="AT707" s="265" t="s">
        <v>214</v>
      </c>
      <c r="AU707" s="265" t="s">
        <v>89</v>
      </c>
      <c r="AY707" s="18" t="s">
        <v>211</v>
      </c>
      <c r="BE707" s="155">
        <f>IF(N707="základní",J707,0)</f>
        <v>0</v>
      </c>
      <c r="BF707" s="155">
        <f>IF(N707="snížená",J707,0)</f>
        <v>0</v>
      </c>
      <c r="BG707" s="155">
        <f>IF(N707="zákl. přenesená",J707,0)</f>
        <v>0</v>
      </c>
      <c r="BH707" s="155">
        <f>IF(N707="sníž. přenesená",J707,0)</f>
        <v>0</v>
      </c>
      <c r="BI707" s="155">
        <f>IF(N707="nulová",J707,0)</f>
        <v>0</v>
      </c>
      <c r="BJ707" s="18" t="s">
        <v>87</v>
      </c>
      <c r="BK707" s="155">
        <f>ROUND(I707*H707,2)</f>
        <v>0</v>
      </c>
      <c r="BL707" s="18" t="s">
        <v>528</v>
      </c>
      <c r="BM707" s="265" t="s">
        <v>2545</v>
      </c>
    </row>
    <row r="708" spans="1:51" s="13" customFormat="1" ht="12">
      <c r="A708" s="13"/>
      <c r="B708" s="266"/>
      <c r="C708" s="267"/>
      <c r="D708" s="268" t="s">
        <v>236</v>
      </c>
      <c r="E708" s="269" t="s">
        <v>1</v>
      </c>
      <c r="F708" s="270" t="s">
        <v>2546</v>
      </c>
      <c r="G708" s="267"/>
      <c r="H708" s="269" t="s">
        <v>1</v>
      </c>
      <c r="I708" s="271"/>
      <c r="J708" s="267"/>
      <c r="K708" s="267"/>
      <c r="L708" s="272"/>
      <c r="M708" s="273"/>
      <c r="N708" s="274"/>
      <c r="O708" s="274"/>
      <c r="P708" s="274"/>
      <c r="Q708" s="274"/>
      <c r="R708" s="274"/>
      <c r="S708" s="274"/>
      <c r="T708" s="275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76" t="s">
        <v>236</v>
      </c>
      <c r="AU708" s="276" t="s">
        <v>89</v>
      </c>
      <c r="AV708" s="13" t="s">
        <v>87</v>
      </c>
      <c r="AW708" s="13" t="s">
        <v>34</v>
      </c>
      <c r="AX708" s="13" t="s">
        <v>81</v>
      </c>
      <c r="AY708" s="276" t="s">
        <v>211</v>
      </c>
    </row>
    <row r="709" spans="1:51" s="13" customFormat="1" ht="12">
      <c r="A709" s="13"/>
      <c r="B709" s="266"/>
      <c r="C709" s="267"/>
      <c r="D709" s="268" t="s">
        <v>236</v>
      </c>
      <c r="E709" s="269" t="s">
        <v>1</v>
      </c>
      <c r="F709" s="270" t="s">
        <v>2547</v>
      </c>
      <c r="G709" s="267"/>
      <c r="H709" s="269" t="s">
        <v>1</v>
      </c>
      <c r="I709" s="271"/>
      <c r="J709" s="267"/>
      <c r="K709" s="267"/>
      <c r="L709" s="272"/>
      <c r="M709" s="273"/>
      <c r="N709" s="274"/>
      <c r="O709" s="274"/>
      <c r="P709" s="274"/>
      <c r="Q709" s="274"/>
      <c r="R709" s="274"/>
      <c r="S709" s="274"/>
      <c r="T709" s="275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76" t="s">
        <v>236</v>
      </c>
      <c r="AU709" s="276" t="s">
        <v>89</v>
      </c>
      <c r="AV709" s="13" t="s">
        <v>87</v>
      </c>
      <c r="AW709" s="13" t="s">
        <v>34</v>
      </c>
      <c r="AX709" s="13" t="s">
        <v>81</v>
      </c>
      <c r="AY709" s="276" t="s">
        <v>211</v>
      </c>
    </row>
    <row r="710" spans="1:51" s="14" customFormat="1" ht="12">
      <c r="A710" s="14"/>
      <c r="B710" s="277"/>
      <c r="C710" s="278"/>
      <c r="D710" s="268" t="s">
        <v>236</v>
      </c>
      <c r="E710" s="279" t="s">
        <v>1</v>
      </c>
      <c r="F710" s="280" t="s">
        <v>615</v>
      </c>
      <c r="G710" s="278"/>
      <c r="H710" s="281">
        <v>4.5</v>
      </c>
      <c r="I710" s="282"/>
      <c r="J710" s="278"/>
      <c r="K710" s="278"/>
      <c r="L710" s="283"/>
      <c r="M710" s="284"/>
      <c r="N710" s="285"/>
      <c r="O710" s="285"/>
      <c r="P710" s="285"/>
      <c r="Q710" s="285"/>
      <c r="R710" s="285"/>
      <c r="S710" s="285"/>
      <c r="T710" s="286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87" t="s">
        <v>236</v>
      </c>
      <c r="AU710" s="287" t="s">
        <v>89</v>
      </c>
      <c r="AV710" s="14" t="s">
        <v>89</v>
      </c>
      <c r="AW710" s="14" t="s">
        <v>34</v>
      </c>
      <c r="AX710" s="14" t="s">
        <v>87</v>
      </c>
      <c r="AY710" s="287" t="s">
        <v>211</v>
      </c>
    </row>
    <row r="711" spans="1:65" s="2" customFormat="1" ht="16.5" customHeight="1">
      <c r="A711" s="41"/>
      <c r="B711" s="42"/>
      <c r="C711" s="253" t="s">
        <v>1131</v>
      </c>
      <c r="D711" s="253" t="s">
        <v>214</v>
      </c>
      <c r="E711" s="254" t="s">
        <v>2548</v>
      </c>
      <c r="F711" s="255" t="s">
        <v>2549</v>
      </c>
      <c r="G711" s="256" t="s">
        <v>307</v>
      </c>
      <c r="H711" s="257">
        <v>6</v>
      </c>
      <c r="I711" s="258"/>
      <c r="J711" s="259">
        <f>ROUND(I711*H711,2)</f>
        <v>0</v>
      </c>
      <c r="K711" s="260"/>
      <c r="L711" s="44"/>
      <c r="M711" s="261" t="s">
        <v>1</v>
      </c>
      <c r="N711" s="262" t="s">
        <v>46</v>
      </c>
      <c r="O711" s="94"/>
      <c r="P711" s="263">
        <f>O711*H711</f>
        <v>0</v>
      </c>
      <c r="Q711" s="263">
        <v>0.1</v>
      </c>
      <c r="R711" s="263">
        <f>Q711*H711</f>
        <v>0.6000000000000001</v>
      </c>
      <c r="S711" s="263">
        <v>0</v>
      </c>
      <c r="T711" s="264">
        <f>S711*H711</f>
        <v>0</v>
      </c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R711" s="265" t="s">
        <v>528</v>
      </c>
      <c r="AT711" s="265" t="s">
        <v>214</v>
      </c>
      <c r="AU711" s="265" t="s">
        <v>89</v>
      </c>
      <c r="AY711" s="18" t="s">
        <v>211</v>
      </c>
      <c r="BE711" s="155">
        <f>IF(N711="základní",J711,0)</f>
        <v>0</v>
      </c>
      <c r="BF711" s="155">
        <f>IF(N711="snížená",J711,0)</f>
        <v>0</v>
      </c>
      <c r="BG711" s="155">
        <f>IF(N711="zákl. přenesená",J711,0)</f>
        <v>0</v>
      </c>
      <c r="BH711" s="155">
        <f>IF(N711="sníž. přenesená",J711,0)</f>
        <v>0</v>
      </c>
      <c r="BI711" s="155">
        <f>IF(N711="nulová",J711,0)</f>
        <v>0</v>
      </c>
      <c r="BJ711" s="18" t="s">
        <v>87</v>
      </c>
      <c r="BK711" s="155">
        <f>ROUND(I711*H711,2)</f>
        <v>0</v>
      </c>
      <c r="BL711" s="18" t="s">
        <v>528</v>
      </c>
      <c r="BM711" s="265" t="s">
        <v>2550</v>
      </c>
    </row>
    <row r="712" spans="1:51" s="13" customFormat="1" ht="12">
      <c r="A712" s="13"/>
      <c r="B712" s="266"/>
      <c r="C712" s="267"/>
      <c r="D712" s="268" t="s">
        <v>236</v>
      </c>
      <c r="E712" s="269" t="s">
        <v>1</v>
      </c>
      <c r="F712" s="270" t="s">
        <v>2551</v>
      </c>
      <c r="G712" s="267"/>
      <c r="H712" s="269" t="s">
        <v>1</v>
      </c>
      <c r="I712" s="271"/>
      <c r="J712" s="267"/>
      <c r="K712" s="267"/>
      <c r="L712" s="272"/>
      <c r="M712" s="273"/>
      <c r="N712" s="274"/>
      <c r="O712" s="274"/>
      <c r="P712" s="274"/>
      <c r="Q712" s="274"/>
      <c r="R712" s="274"/>
      <c r="S712" s="274"/>
      <c r="T712" s="275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76" t="s">
        <v>236</v>
      </c>
      <c r="AU712" s="276" t="s">
        <v>89</v>
      </c>
      <c r="AV712" s="13" t="s">
        <v>87</v>
      </c>
      <c r="AW712" s="13" t="s">
        <v>34</v>
      </c>
      <c r="AX712" s="13" t="s">
        <v>81</v>
      </c>
      <c r="AY712" s="276" t="s">
        <v>211</v>
      </c>
    </row>
    <row r="713" spans="1:51" s="13" customFormat="1" ht="12">
      <c r="A713" s="13"/>
      <c r="B713" s="266"/>
      <c r="C713" s="267"/>
      <c r="D713" s="268" t="s">
        <v>236</v>
      </c>
      <c r="E713" s="269" t="s">
        <v>1</v>
      </c>
      <c r="F713" s="270" t="s">
        <v>1251</v>
      </c>
      <c r="G713" s="267"/>
      <c r="H713" s="269" t="s">
        <v>1</v>
      </c>
      <c r="I713" s="271"/>
      <c r="J713" s="267"/>
      <c r="K713" s="267"/>
      <c r="L713" s="272"/>
      <c r="M713" s="273"/>
      <c r="N713" s="274"/>
      <c r="O713" s="274"/>
      <c r="P713" s="274"/>
      <c r="Q713" s="274"/>
      <c r="R713" s="274"/>
      <c r="S713" s="274"/>
      <c r="T713" s="275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76" t="s">
        <v>236</v>
      </c>
      <c r="AU713" s="276" t="s">
        <v>89</v>
      </c>
      <c r="AV713" s="13" t="s">
        <v>87</v>
      </c>
      <c r="AW713" s="13" t="s">
        <v>34</v>
      </c>
      <c r="AX713" s="13" t="s">
        <v>81</v>
      </c>
      <c r="AY713" s="276" t="s">
        <v>211</v>
      </c>
    </row>
    <row r="714" spans="1:51" s="13" customFormat="1" ht="12">
      <c r="A714" s="13"/>
      <c r="B714" s="266"/>
      <c r="C714" s="267"/>
      <c r="D714" s="268" t="s">
        <v>236</v>
      </c>
      <c r="E714" s="269" t="s">
        <v>1</v>
      </c>
      <c r="F714" s="270" t="s">
        <v>2552</v>
      </c>
      <c r="G714" s="267"/>
      <c r="H714" s="269" t="s">
        <v>1</v>
      </c>
      <c r="I714" s="271"/>
      <c r="J714" s="267"/>
      <c r="K714" s="267"/>
      <c r="L714" s="272"/>
      <c r="M714" s="273"/>
      <c r="N714" s="274"/>
      <c r="O714" s="274"/>
      <c r="P714" s="274"/>
      <c r="Q714" s="274"/>
      <c r="R714" s="274"/>
      <c r="S714" s="274"/>
      <c r="T714" s="275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76" t="s">
        <v>236</v>
      </c>
      <c r="AU714" s="276" t="s">
        <v>89</v>
      </c>
      <c r="AV714" s="13" t="s">
        <v>87</v>
      </c>
      <c r="AW714" s="13" t="s">
        <v>34</v>
      </c>
      <c r="AX714" s="13" t="s">
        <v>81</v>
      </c>
      <c r="AY714" s="276" t="s">
        <v>211</v>
      </c>
    </row>
    <row r="715" spans="1:51" s="14" customFormat="1" ht="12">
      <c r="A715" s="14"/>
      <c r="B715" s="277"/>
      <c r="C715" s="278"/>
      <c r="D715" s="268" t="s">
        <v>236</v>
      </c>
      <c r="E715" s="279" t="s">
        <v>1</v>
      </c>
      <c r="F715" s="280" t="s">
        <v>232</v>
      </c>
      <c r="G715" s="278"/>
      <c r="H715" s="281">
        <v>6</v>
      </c>
      <c r="I715" s="282"/>
      <c r="J715" s="278"/>
      <c r="K715" s="278"/>
      <c r="L715" s="283"/>
      <c r="M715" s="284"/>
      <c r="N715" s="285"/>
      <c r="O715" s="285"/>
      <c r="P715" s="285"/>
      <c r="Q715" s="285"/>
      <c r="R715" s="285"/>
      <c r="S715" s="285"/>
      <c r="T715" s="286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87" t="s">
        <v>236</v>
      </c>
      <c r="AU715" s="287" t="s">
        <v>89</v>
      </c>
      <c r="AV715" s="14" t="s">
        <v>89</v>
      </c>
      <c r="AW715" s="14" t="s">
        <v>34</v>
      </c>
      <c r="AX715" s="14" t="s">
        <v>87</v>
      </c>
      <c r="AY715" s="287" t="s">
        <v>211</v>
      </c>
    </row>
    <row r="716" spans="1:65" s="2" customFormat="1" ht="24.15" customHeight="1">
      <c r="A716" s="41"/>
      <c r="B716" s="42"/>
      <c r="C716" s="253" t="s">
        <v>1136</v>
      </c>
      <c r="D716" s="253" t="s">
        <v>214</v>
      </c>
      <c r="E716" s="254" t="s">
        <v>1889</v>
      </c>
      <c r="F716" s="255" t="s">
        <v>1890</v>
      </c>
      <c r="G716" s="256" t="s">
        <v>507</v>
      </c>
      <c r="H716" s="257">
        <v>5.918</v>
      </c>
      <c r="I716" s="258"/>
      <c r="J716" s="259">
        <f>ROUND(I716*H716,2)</f>
        <v>0</v>
      </c>
      <c r="K716" s="260"/>
      <c r="L716" s="44"/>
      <c r="M716" s="261" t="s">
        <v>1</v>
      </c>
      <c r="N716" s="262" t="s">
        <v>46</v>
      </c>
      <c r="O716" s="94"/>
      <c r="P716" s="263">
        <f>O716*H716</f>
        <v>0</v>
      </c>
      <c r="Q716" s="263">
        <v>0</v>
      </c>
      <c r="R716" s="263">
        <f>Q716*H716</f>
        <v>0</v>
      </c>
      <c r="S716" s="263">
        <v>0</v>
      </c>
      <c r="T716" s="264">
        <f>S716*H716</f>
        <v>0</v>
      </c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R716" s="265" t="s">
        <v>528</v>
      </c>
      <c r="AT716" s="265" t="s">
        <v>214</v>
      </c>
      <c r="AU716" s="265" t="s">
        <v>89</v>
      </c>
      <c r="AY716" s="18" t="s">
        <v>211</v>
      </c>
      <c r="BE716" s="155">
        <f>IF(N716="základní",J716,0)</f>
        <v>0</v>
      </c>
      <c r="BF716" s="155">
        <f>IF(N716="snížená",J716,0)</f>
        <v>0</v>
      </c>
      <c r="BG716" s="155">
        <f>IF(N716="zákl. přenesená",J716,0)</f>
        <v>0</v>
      </c>
      <c r="BH716" s="155">
        <f>IF(N716="sníž. přenesená",J716,0)</f>
        <v>0</v>
      </c>
      <c r="BI716" s="155">
        <f>IF(N716="nulová",J716,0)</f>
        <v>0</v>
      </c>
      <c r="BJ716" s="18" t="s">
        <v>87</v>
      </c>
      <c r="BK716" s="155">
        <f>ROUND(I716*H716,2)</f>
        <v>0</v>
      </c>
      <c r="BL716" s="18" t="s">
        <v>528</v>
      </c>
      <c r="BM716" s="265" t="s">
        <v>2553</v>
      </c>
    </row>
    <row r="717" spans="1:65" s="2" customFormat="1" ht="24.15" customHeight="1">
      <c r="A717" s="41"/>
      <c r="B717" s="42"/>
      <c r="C717" s="253" t="s">
        <v>1141</v>
      </c>
      <c r="D717" s="253" t="s">
        <v>214</v>
      </c>
      <c r="E717" s="254" t="s">
        <v>1893</v>
      </c>
      <c r="F717" s="255" t="s">
        <v>1894</v>
      </c>
      <c r="G717" s="256" t="s">
        <v>507</v>
      </c>
      <c r="H717" s="257">
        <v>5.918</v>
      </c>
      <c r="I717" s="258"/>
      <c r="J717" s="259">
        <f>ROUND(I717*H717,2)</f>
        <v>0</v>
      </c>
      <c r="K717" s="260"/>
      <c r="L717" s="44"/>
      <c r="M717" s="261" t="s">
        <v>1</v>
      </c>
      <c r="N717" s="262" t="s">
        <v>46</v>
      </c>
      <c r="O717" s="94"/>
      <c r="P717" s="263">
        <f>O717*H717</f>
        <v>0</v>
      </c>
      <c r="Q717" s="263">
        <v>0</v>
      </c>
      <c r="R717" s="263">
        <f>Q717*H717</f>
        <v>0</v>
      </c>
      <c r="S717" s="263">
        <v>0</v>
      </c>
      <c r="T717" s="264">
        <f>S717*H717</f>
        <v>0</v>
      </c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R717" s="265" t="s">
        <v>528</v>
      </c>
      <c r="AT717" s="265" t="s">
        <v>214</v>
      </c>
      <c r="AU717" s="265" t="s">
        <v>89</v>
      </c>
      <c r="AY717" s="18" t="s">
        <v>211</v>
      </c>
      <c r="BE717" s="155">
        <f>IF(N717="základní",J717,0)</f>
        <v>0</v>
      </c>
      <c r="BF717" s="155">
        <f>IF(N717="snížená",J717,0)</f>
        <v>0</v>
      </c>
      <c r="BG717" s="155">
        <f>IF(N717="zákl. přenesená",J717,0)</f>
        <v>0</v>
      </c>
      <c r="BH717" s="155">
        <f>IF(N717="sníž. přenesená",J717,0)</f>
        <v>0</v>
      </c>
      <c r="BI717" s="155">
        <f>IF(N717="nulová",J717,0)</f>
        <v>0</v>
      </c>
      <c r="BJ717" s="18" t="s">
        <v>87</v>
      </c>
      <c r="BK717" s="155">
        <f>ROUND(I717*H717,2)</f>
        <v>0</v>
      </c>
      <c r="BL717" s="18" t="s">
        <v>528</v>
      </c>
      <c r="BM717" s="265" t="s">
        <v>2554</v>
      </c>
    </row>
    <row r="718" spans="1:63" s="12" customFormat="1" ht="22.8" customHeight="1">
      <c r="A718" s="12"/>
      <c r="B718" s="237"/>
      <c r="C718" s="238"/>
      <c r="D718" s="239" t="s">
        <v>80</v>
      </c>
      <c r="E718" s="251" t="s">
        <v>2555</v>
      </c>
      <c r="F718" s="251" t="s">
        <v>2556</v>
      </c>
      <c r="G718" s="238"/>
      <c r="H718" s="238"/>
      <c r="I718" s="241"/>
      <c r="J718" s="252">
        <f>BK718</f>
        <v>0</v>
      </c>
      <c r="K718" s="238"/>
      <c r="L718" s="243"/>
      <c r="M718" s="244"/>
      <c r="N718" s="245"/>
      <c r="O718" s="245"/>
      <c r="P718" s="246">
        <f>SUM(P719:P743)</f>
        <v>0</v>
      </c>
      <c r="Q718" s="245"/>
      <c r="R718" s="246">
        <f>SUM(R719:R743)</f>
        <v>6.97385856</v>
      </c>
      <c r="S718" s="245"/>
      <c r="T718" s="247">
        <f>SUM(T719:T743)</f>
        <v>0</v>
      </c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R718" s="248" t="s">
        <v>89</v>
      </c>
      <c r="AT718" s="249" t="s">
        <v>80</v>
      </c>
      <c r="AU718" s="249" t="s">
        <v>87</v>
      </c>
      <c r="AY718" s="248" t="s">
        <v>211</v>
      </c>
      <c r="BK718" s="250">
        <f>SUM(BK719:BK743)</f>
        <v>0</v>
      </c>
    </row>
    <row r="719" spans="1:65" s="2" customFormat="1" ht="21.75" customHeight="1">
      <c r="A719" s="41"/>
      <c r="B719" s="42"/>
      <c r="C719" s="253" t="s">
        <v>1147</v>
      </c>
      <c r="D719" s="253" t="s">
        <v>214</v>
      </c>
      <c r="E719" s="254" t="s">
        <v>2557</v>
      </c>
      <c r="F719" s="255" t="s">
        <v>2558</v>
      </c>
      <c r="G719" s="256" t="s">
        <v>269</v>
      </c>
      <c r="H719" s="257">
        <v>702.2</v>
      </c>
      <c r="I719" s="258"/>
      <c r="J719" s="259">
        <f>ROUND(I719*H719,2)</f>
        <v>0</v>
      </c>
      <c r="K719" s="260"/>
      <c r="L719" s="44"/>
      <c r="M719" s="261" t="s">
        <v>1</v>
      </c>
      <c r="N719" s="262" t="s">
        <v>46</v>
      </c>
      <c r="O719" s="94"/>
      <c r="P719" s="263">
        <f>O719*H719</f>
        <v>0</v>
      </c>
      <c r="Q719" s="263">
        <v>0</v>
      </c>
      <c r="R719" s="263">
        <f>Q719*H719</f>
        <v>0</v>
      </c>
      <c r="S719" s="263">
        <v>0</v>
      </c>
      <c r="T719" s="264">
        <f>S719*H719</f>
        <v>0</v>
      </c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R719" s="265" t="s">
        <v>528</v>
      </c>
      <c r="AT719" s="265" t="s">
        <v>214</v>
      </c>
      <c r="AU719" s="265" t="s">
        <v>89</v>
      </c>
      <c r="AY719" s="18" t="s">
        <v>211</v>
      </c>
      <c r="BE719" s="155">
        <f>IF(N719="základní",J719,0)</f>
        <v>0</v>
      </c>
      <c r="BF719" s="155">
        <f>IF(N719="snížená",J719,0)</f>
        <v>0</v>
      </c>
      <c r="BG719" s="155">
        <f>IF(N719="zákl. přenesená",J719,0)</f>
        <v>0</v>
      </c>
      <c r="BH719" s="155">
        <f>IF(N719="sníž. přenesená",J719,0)</f>
        <v>0</v>
      </c>
      <c r="BI719" s="155">
        <f>IF(N719="nulová",J719,0)</f>
        <v>0</v>
      </c>
      <c r="BJ719" s="18" t="s">
        <v>87</v>
      </c>
      <c r="BK719" s="155">
        <f>ROUND(I719*H719,2)</f>
        <v>0</v>
      </c>
      <c r="BL719" s="18" t="s">
        <v>528</v>
      </c>
      <c r="BM719" s="265" t="s">
        <v>2559</v>
      </c>
    </row>
    <row r="720" spans="1:51" s="13" customFormat="1" ht="12">
      <c r="A720" s="13"/>
      <c r="B720" s="266"/>
      <c r="C720" s="267"/>
      <c r="D720" s="268" t="s">
        <v>236</v>
      </c>
      <c r="E720" s="269" t="s">
        <v>1</v>
      </c>
      <c r="F720" s="270" t="s">
        <v>2378</v>
      </c>
      <c r="G720" s="267"/>
      <c r="H720" s="269" t="s">
        <v>1</v>
      </c>
      <c r="I720" s="271"/>
      <c r="J720" s="267"/>
      <c r="K720" s="267"/>
      <c r="L720" s="272"/>
      <c r="M720" s="273"/>
      <c r="N720" s="274"/>
      <c r="O720" s="274"/>
      <c r="P720" s="274"/>
      <c r="Q720" s="274"/>
      <c r="R720" s="274"/>
      <c r="S720" s="274"/>
      <c r="T720" s="275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76" t="s">
        <v>236</v>
      </c>
      <c r="AU720" s="276" t="s">
        <v>89</v>
      </c>
      <c r="AV720" s="13" t="s">
        <v>87</v>
      </c>
      <c r="AW720" s="13" t="s">
        <v>34</v>
      </c>
      <c r="AX720" s="13" t="s">
        <v>81</v>
      </c>
      <c r="AY720" s="276" t="s">
        <v>211</v>
      </c>
    </row>
    <row r="721" spans="1:51" s="14" customFormat="1" ht="12">
      <c r="A721" s="14"/>
      <c r="B721" s="277"/>
      <c r="C721" s="278"/>
      <c r="D721" s="268" t="s">
        <v>236</v>
      </c>
      <c r="E721" s="279" t="s">
        <v>1971</v>
      </c>
      <c r="F721" s="280" t="s">
        <v>2560</v>
      </c>
      <c r="G721" s="278"/>
      <c r="H721" s="281">
        <v>702.2</v>
      </c>
      <c r="I721" s="282"/>
      <c r="J721" s="278"/>
      <c r="K721" s="278"/>
      <c r="L721" s="283"/>
      <c r="M721" s="284"/>
      <c r="N721" s="285"/>
      <c r="O721" s="285"/>
      <c r="P721" s="285"/>
      <c r="Q721" s="285"/>
      <c r="R721" s="285"/>
      <c r="S721" s="285"/>
      <c r="T721" s="286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87" t="s">
        <v>236</v>
      </c>
      <c r="AU721" s="287" t="s">
        <v>89</v>
      </c>
      <c r="AV721" s="14" t="s">
        <v>89</v>
      </c>
      <c r="AW721" s="14" t="s">
        <v>34</v>
      </c>
      <c r="AX721" s="14" t="s">
        <v>87</v>
      </c>
      <c r="AY721" s="287" t="s">
        <v>211</v>
      </c>
    </row>
    <row r="722" spans="1:65" s="2" customFormat="1" ht="16.5" customHeight="1">
      <c r="A722" s="41"/>
      <c r="B722" s="42"/>
      <c r="C722" s="253" t="s">
        <v>1150</v>
      </c>
      <c r="D722" s="253" t="s">
        <v>214</v>
      </c>
      <c r="E722" s="254" t="s">
        <v>2561</v>
      </c>
      <c r="F722" s="255" t="s">
        <v>2562</v>
      </c>
      <c r="G722" s="256" t="s">
        <v>269</v>
      </c>
      <c r="H722" s="257">
        <v>702.2</v>
      </c>
      <c r="I722" s="258"/>
      <c r="J722" s="259">
        <f>ROUND(I722*H722,2)</f>
        <v>0</v>
      </c>
      <c r="K722" s="260"/>
      <c r="L722" s="44"/>
      <c r="M722" s="261" t="s">
        <v>1</v>
      </c>
      <c r="N722" s="262" t="s">
        <v>46</v>
      </c>
      <c r="O722" s="94"/>
      <c r="P722" s="263">
        <f>O722*H722</f>
        <v>0</v>
      </c>
      <c r="Q722" s="263">
        <v>0</v>
      </c>
      <c r="R722" s="263">
        <f>Q722*H722</f>
        <v>0</v>
      </c>
      <c r="S722" s="263">
        <v>0</v>
      </c>
      <c r="T722" s="264">
        <f>S722*H722</f>
        <v>0</v>
      </c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R722" s="265" t="s">
        <v>528</v>
      </c>
      <c r="AT722" s="265" t="s">
        <v>214</v>
      </c>
      <c r="AU722" s="265" t="s">
        <v>89</v>
      </c>
      <c r="AY722" s="18" t="s">
        <v>211</v>
      </c>
      <c r="BE722" s="155">
        <f>IF(N722="základní",J722,0)</f>
        <v>0</v>
      </c>
      <c r="BF722" s="155">
        <f>IF(N722="snížená",J722,0)</f>
        <v>0</v>
      </c>
      <c r="BG722" s="155">
        <f>IF(N722="zákl. přenesená",J722,0)</f>
        <v>0</v>
      </c>
      <c r="BH722" s="155">
        <f>IF(N722="sníž. přenesená",J722,0)</f>
        <v>0</v>
      </c>
      <c r="BI722" s="155">
        <f>IF(N722="nulová",J722,0)</f>
        <v>0</v>
      </c>
      <c r="BJ722" s="18" t="s">
        <v>87</v>
      </c>
      <c r="BK722" s="155">
        <f>ROUND(I722*H722,2)</f>
        <v>0</v>
      </c>
      <c r="BL722" s="18" t="s">
        <v>528</v>
      </c>
      <c r="BM722" s="265" t="s">
        <v>2563</v>
      </c>
    </row>
    <row r="723" spans="1:51" s="14" customFormat="1" ht="12">
      <c r="A723" s="14"/>
      <c r="B723" s="277"/>
      <c r="C723" s="278"/>
      <c r="D723" s="268" t="s">
        <v>236</v>
      </c>
      <c r="E723" s="279" t="s">
        <v>1</v>
      </c>
      <c r="F723" s="280" t="s">
        <v>1971</v>
      </c>
      <c r="G723" s="278"/>
      <c r="H723" s="281">
        <v>702.2</v>
      </c>
      <c r="I723" s="282"/>
      <c r="J723" s="278"/>
      <c r="K723" s="278"/>
      <c r="L723" s="283"/>
      <c r="M723" s="284"/>
      <c r="N723" s="285"/>
      <c r="O723" s="285"/>
      <c r="P723" s="285"/>
      <c r="Q723" s="285"/>
      <c r="R723" s="285"/>
      <c r="S723" s="285"/>
      <c r="T723" s="286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87" t="s">
        <v>236</v>
      </c>
      <c r="AU723" s="287" t="s">
        <v>89</v>
      </c>
      <c r="AV723" s="14" t="s">
        <v>89</v>
      </c>
      <c r="AW723" s="14" t="s">
        <v>34</v>
      </c>
      <c r="AX723" s="14" t="s">
        <v>87</v>
      </c>
      <c r="AY723" s="287" t="s">
        <v>211</v>
      </c>
    </row>
    <row r="724" spans="1:65" s="2" customFormat="1" ht="24.15" customHeight="1">
      <c r="A724" s="41"/>
      <c r="B724" s="42"/>
      <c r="C724" s="253" t="s">
        <v>1155</v>
      </c>
      <c r="D724" s="253" t="s">
        <v>214</v>
      </c>
      <c r="E724" s="254" t="s">
        <v>2564</v>
      </c>
      <c r="F724" s="255" t="s">
        <v>2565</v>
      </c>
      <c r="G724" s="256" t="s">
        <v>269</v>
      </c>
      <c r="H724" s="257">
        <v>702.2</v>
      </c>
      <c r="I724" s="258"/>
      <c r="J724" s="259">
        <f>ROUND(I724*H724,2)</f>
        <v>0</v>
      </c>
      <c r="K724" s="260"/>
      <c r="L724" s="44"/>
      <c r="M724" s="261" t="s">
        <v>1</v>
      </c>
      <c r="N724" s="262" t="s">
        <v>46</v>
      </c>
      <c r="O724" s="94"/>
      <c r="P724" s="263">
        <f>O724*H724</f>
        <v>0</v>
      </c>
      <c r="Q724" s="263">
        <v>0.00758</v>
      </c>
      <c r="R724" s="263">
        <f>Q724*H724</f>
        <v>5.322676</v>
      </c>
      <c r="S724" s="263">
        <v>0</v>
      </c>
      <c r="T724" s="264">
        <f>S724*H724</f>
        <v>0</v>
      </c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R724" s="265" t="s">
        <v>528</v>
      </c>
      <c r="AT724" s="265" t="s">
        <v>214</v>
      </c>
      <c r="AU724" s="265" t="s">
        <v>89</v>
      </c>
      <c r="AY724" s="18" t="s">
        <v>211</v>
      </c>
      <c r="BE724" s="155">
        <f>IF(N724="základní",J724,0)</f>
        <v>0</v>
      </c>
      <c r="BF724" s="155">
        <f>IF(N724="snížená",J724,0)</f>
        <v>0</v>
      </c>
      <c r="BG724" s="155">
        <f>IF(N724="zákl. přenesená",J724,0)</f>
        <v>0</v>
      </c>
      <c r="BH724" s="155">
        <f>IF(N724="sníž. přenesená",J724,0)</f>
        <v>0</v>
      </c>
      <c r="BI724" s="155">
        <f>IF(N724="nulová",J724,0)</f>
        <v>0</v>
      </c>
      <c r="BJ724" s="18" t="s">
        <v>87</v>
      </c>
      <c r="BK724" s="155">
        <f>ROUND(I724*H724,2)</f>
        <v>0</v>
      </c>
      <c r="BL724" s="18" t="s">
        <v>528</v>
      </c>
      <c r="BM724" s="265" t="s">
        <v>2566</v>
      </c>
    </row>
    <row r="725" spans="1:51" s="13" customFormat="1" ht="12">
      <c r="A725" s="13"/>
      <c r="B725" s="266"/>
      <c r="C725" s="267"/>
      <c r="D725" s="268" t="s">
        <v>236</v>
      </c>
      <c r="E725" s="269" t="s">
        <v>1</v>
      </c>
      <c r="F725" s="270" t="s">
        <v>2567</v>
      </c>
      <c r="G725" s="267"/>
      <c r="H725" s="269" t="s">
        <v>1</v>
      </c>
      <c r="I725" s="271"/>
      <c r="J725" s="267"/>
      <c r="K725" s="267"/>
      <c r="L725" s="272"/>
      <c r="M725" s="273"/>
      <c r="N725" s="274"/>
      <c r="O725" s="274"/>
      <c r="P725" s="274"/>
      <c r="Q725" s="274"/>
      <c r="R725" s="274"/>
      <c r="S725" s="274"/>
      <c r="T725" s="275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76" t="s">
        <v>236</v>
      </c>
      <c r="AU725" s="276" t="s">
        <v>89</v>
      </c>
      <c r="AV725" s="13" t="s">
        <v>87</v>
      </c>
      <c r="AW725" s="13" t="s">
        <v>34</v>
      </c>
      <c r="AX725" s="13" t="s">
        <v>81</v>
      </c>
      <c r="AY725" s="276" t="s">
        <v>211</v>
      </c>
    </row>
    <row r="726" spans="1:51" s="14" customFormat="1" ht="12">
      <c r="A726" s="14"/>
      <c r="B726" s="277"/>
      <c r="C726" s="278"/>
      <c r="D726" s="268" t="s">
        <v>236</v>
      </c>
      <c r="E726" s="279" t="s">
        <v>1</v>
      </c>
      <c r="F726" s="280" t="s">
        <v>1971</v>
      </c>
      <c r="G726" s="278"/>
      <c r="H726" s="281">
        <v>702.2</v>
      </c>
      <c r="I726" s="282"/>
      <c r="J726" s="278"/>
      <c r="K726" s="278"/>
      <c r="L726" s="283"/>
      <c r="M726" s="284"/>
      <c r="N726" s="285"/>
      <c r="O726" s="285"/>
      <c r="P726" s="285"/>
      <c r="Q726" s="285"/>
      <c r="R726" s="285"/>
      <c r="S726" s="285"/>
      <c r="T726" s="286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87" t="s">
        <v>236</v>
      </c>
      <c r="AU726" s="287" t="s">
        <v>89</v>
      </c>
      <c r="AV726" s="14" t="s">
        <v>89</v>
      </c>
      <c r="AW726" s="14" t="s">
        <v>34</v>
      </c>
      <c r="AX726" s="14" t="s">
        <v>81</v>
      </c>
      <c r="AY726" s="287" t="s">
        <v>211</v>
      </c>
    </row>
    <row r="727" spans="1:51" s="15" customFormat="1" ht="12">
      <c r="A727" s="15"/>
      <c r="B727" s="295"/>
      <c r="C727" s="296"/>
      <c r="D727" s="268" t="s">
        <v>236</v>
      </c>
      <c r="E727" s="297" t="s">
        <v>2568</v>
      </c>
      <c r="F727" s="298" t="s">
        <v>438</v>
      </c>
      <c r="G727" s="296"/>
      <c r="H727" s="299">
        <v>702.2</v>
      </c>
      <c r="I727" s="300"/>
      <c r="J727" s="296"/>
      <c r="K727" s="296"/>
      <c r="L727" s="301"/>
      <c r="M727" s="302"/>
      <c r="N727" s="303"/>
      <c r="O727" s="303"/>
      <c r="P727" s="303"/>
      <c r="Q727" s="303"/>
      <c r="R727" s="303"/>
      <c r="S727" s="303"/>
      <c r="T727" s="304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T727" s="305" t="s">
        <v>236</v>
      </c>
      <c r="AU727" s="305" t="s">
        <v>89</v>
      </c>
      <c r="AV727" s="15" t="s">
        <v>100</v>
      </c>
      <c r="AW727" s="15" t="s">
        <v>34</v>
      </c>
      <c r="AX727" s="15" t="s">
        <v>87</v>
      </c>
      <c r="AY727" s="305" t="s">
        <v>211</v>
      </c>
    </row>
    <row r="728" spans="1:65" s="2" customFormat="1" ht="16.5" customHeight="1">
      <c r="A728" s="41"/>
      <c r="B728" s="42"/>
      <c r="C728" s="253" t="s">
        <v>1161</v>
      </c>
      <c r="D728" s="253" t="s">
        <v>214</v>
      </c>
      <c r="E728" s="254" t="s">
        <v>2569</v>
      </c>
      <c r="F728" s="255" t="s">
        <v>2570</v>
      </c>
      <c r="G728" s="256" t="s">
        <v>269</v>
      </c>
      <c r="H728" s="257">
        <v>33.3</v>
      </c>
      <c r="I728" s="258"/>
      <c r="J728" s="259">
        <f>ROUND(I728*H728,2)</f>
        <v>0</v>
      </c>
      <c r="K728" s="260"/>
      <c r="L728" s="44"/>
      <c r="M728" s="261" t="s">
        <v>1</v>
      </c>
      <c r="N728" s="262" t="s">
        <v>46</v>
      </c>
      <c r="O728" s="94"/>
      <c r="P728" s="263">
        <f>O728*H728</f>
        <v>0</v>
      </c>
      <c r="Q728" s="263">
        <v>0.0005</v>
      </c>
      <c r="R728" s="263">
        <f>Q728*H728</f>
        <v>0.016649999999999998</v>
      </c>
      <c r="S728" s="263">
        <v>0</v>
      </c>
      <c r="T728" s="264">
        <f>S728*H728</f>
        <v>0</v>
      </c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R728" s="265" t="s">
        <v>528</v>
      </c>
      <c r="AT728" s="265" t="s">
        <v>214</v>
      </c>
      <c r="AU728" s="265" t="s">
        <v>89</v>
      </c>
      <c r="AY728" s="18" t="s">
        <v>211</v>
      </c>
      <c r="BE728" s="155">
        <f>IF(N728="základní",J728,0)</f>
        <v>0</v>
      </c>
      <c r="BF728" s="155">
        <f>IF(N728="snížená",J728,0)</f>
        <v>0</v>
      </c>
      <c r="BG728" s="155">
        <f>IF(N728="zákl. přenesená",J728,0)</f>
        <v>0</v>
      </c>
      <c r="BH728" s="155">
        <f>IF(N728="sníž. přenesená",J728,0)</f>
        <v>0</v>
      </c>
      <c r="BI728" s="155">
        <f>IF(N728="nulová",J728,0)</f>
        <v>0</v>
      </c>
      <c r="BJ728" s="18" t="s">
        <v>87</v>
      </c>
      <c r="BK728" s="155">
        <f>ROUND(I728*H728,2)</f>
        <v>0</v>
      </c>
      <c r="BL728" s="18" t="s">
        <v>528</v>
      </c>
      <c r="BM728" s="265" t="s">
        <v>2571</v>
      </c>
    </row>
    <row r="729" spans="1:51" s="13" customFormat="1" ht="12">
      <c r="A729" s="13"/>
      <c r="B729" s="266"/>
      <c r="C729" s="267"/>
      <c r="D729" s="268" t="s">
        <v>236</v>
      </c>
      <c r="E729" s="269" t="s">
        <v>1</v>
      </c>
      <c r="F729" s="270" t="s">
        <v>638</v>
      </c>
      <c r="G729" s="267"/>
      <c r="H729" s="269" t="s">
        <v>1</v>
      </c>
      <c r="I729" s="271"/>
      <c r="J729" s="267"/>
      <c r="K729" s="267"/>
      <c r="L729" s="272"/>
      <c r="M729" s="273"/>
      <c r="N729" s="274"/>
      <c r="O729" s="274"/>
      <c r="P729" s="274"/>
      <c r="Q729" s="274"/>
      <c r="R729" s="274"/>
      <c r="S729" s="274"/>
      <c r="T729" s="275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76" t="s">
        <v>236</v>
      </c>
      <c r="AU729" s="276" t="s">
        <v>89</v>
      </c>
      <c r="AV729" s="13" t="s">
        <v>87</v>
      </c>
      <c r="AW729" s="13" t="s">
        <v>34</v>
      </c>
      <c r="AX729" s="13" t="s">
        <v>81</v>
      </c>
      <c r="AY729" s="276" t="s">
        <v>211</v>
      </c>
    </row>
    <row r="730" spans="1:51" s="14" customFormat="1" ht="12">
      <c r="A730" s="14"/>
      <c r="B730" s="277"/>
      <c r="C730" s="278"/>
      <c r="D730" s="268" t="s">
        <v>236</v>
      </c>
      <c r="E730" s="279" t="s">
        <v>1952</v>
      </c>
      <c r="F730" s="280" t="s">
        <v>1954</v>
      </c>
      <c r="G730" s="278"/>
      <c r="H730" s="281">
        <v>33.3</v>
      </c>
      <c r="I730" s="282"/>
      <c r="J730" s="278"/>
      <c r="K730" s="278"/>
      <c r="L730" s="283"/>
      <c r="M730" s="284"/>
      <c r="N730" s="285"/>
      <c r="O730" s="285"/>
      <c r="P730" s="285"/>
      <c r="Q730" s="285"/>
      <c r="R730" s="285"/>
      <c r="S730" s="285"/>
      <c r="T730" s="286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87" t="s">
        <v>236</v>
      </c>
      <c r="AU730" s="287" t="s">
        <v>89</v>
      </c>
      <c r="AV730" s="14" t="s">
        <v>89</v>
      </c>
      <c r="AW730" s="14" t="s">
        <v>34</v>
      </c>
      <c r="AX730" s="14" t="s">
        <v>87</v>
      </c>
      <c r="AY730" s="287" t="s">
        <v>211</v>
      </c>
    </row>
    <row r="731" spans="1:65" s="2" customFormat="1" ht="24.15" customHeight="1">
      <c r="A731" s="41"/>
      <c r="B731" s="42"/>
      <c r="C731" s="317" t="s">
        <v>1167</v>
      </c>
      <c r="D731" s="317" t="s">
        <v>589</v>
      </c>
      <c r="E731" s="318" t="s">
        <v>2572</v>
      </c>
      <c r="F731" s="319" t="s">
        <v>2573</v>
      </c>
      <c r="G731" s="320" t="s">
        <v>269</v>
      </c>
      <c r="H731" s="321">
        <v>36.872</v>
      </c>
      <c r="I731" s="322"/>
      <c r="J731" s="323">
        <f>ROUND(I731*H731,2)</f>
        <v>0</v>
      </c>
      <c r="K731" s="324"/>
      <c r="L731" s="325"/>
      <c r="M731" s="326" t="s">
        <v>1</v>
      </c>
      <c r="N731" s="327" t="s">
        <v>46</v>
      </c>
      <c r="O731" s="94"/>
      <c r="P731" s="263">
        <f>O731*H731</f>
        <v>0</v>
      </c>
      <c r="Q731" s="263">
        <v>0.002</v>
      </c>
      <c r="R731" s="263">
        <f>Q731*H731</f>
        <v>0.073744</v>
      </c>
      <c r="S731" s="263">
        <v>0</v>
      </c>
      <c r="T731" s="264">
        <f>S731*H731</f>
        <v>0</v>
      </c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R731" s="265" t="s">
        <v>634</v>
      </c>
      <c r="AT731" s="265" t="s">
        <v>589</v>
      </c>
      <c r="AU731" s="265" t="s">
        <v>89</v>
      </c>
      <c r="AY731" s="18" t="s">
        <v>211</v>
      </c>
      <c r="BE731" s="155">
        <f>IF(N731="základní",J731,0)</f>
        <v>0</v>
      </c>
      <c r="BF731" s="155">
        <f>IF(N731="snížená",J731,0)</f>
        <v>0</v>
      </c>
      <c r="BG731" s="155">
        <f>IF(N731="zákl. přenesená",J731,0)</f>
        <v>0</v>
      </c>
      <c r="BH731" s="155">
        <f>IF(N731="sníž. přenesená",J731,0)</f>
        <v>0</v>
      </c>
      <c r="BI731" s="155">
        <f>IF(N731="nulová",J731,0)</f>
        <v>0</v>
      </c>
      <c r="BJ731" s="18" t="s">
        <v>87</v>
      </c>
      <c r="BK731" s="155">
        <f>ROUND(I731*H731,2)</f>
        <v>0</v>
      </c>
      <c r="BL731" s="18" t="s">
        <v>528</v>
      </c>
      <c r="BM731" s="265" t="s">
        <v>2574</v>
      </c>
    </row>
    <row r="732" spans="1:51" s="14" customFormat="1" ht="12">
      <c r="A732" s="14"/>
      <c r="B732" s="277"/>
      <c r="C732" s="278"/>
      <c r="D732" s="268" t="s">
        <v>236</v>
      </c>
      <c r="E732" s="278"/>
      <c r="F732" s="280" t="s">
        <v>2575</v>
      </c>
      <c r="G732" s="278"/>
      <c r="H732" s="281">
        <v>36.872</v>
      </c>
      <c r="I732" s="282"/>
      <c r="J732" s="278"/>
      <c r="K732" s="278"/>
      <c r="L732" s="283"/>
      <c r="M732" s="284"/>
      <c r="N732" s="285"/>
      <c r="O732" s="285"/>
      <c r="P732" s="285"/>
      <c r="Q732" s="285"/>
      <c r="R732" s="285"/>
      <c r="S732" s="285"/>
      <c r="T732" s="286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87" t="s">
        <v>236</v>
      </c>
      <c r="AU732" s="287" t="s">
        <v>89</v>
      </c>
      <c r="AV732" s="14" t="s">
        <v>89</v>
      </c>
      <c r="AW732" s="14" t="s">
        <v>4</v>
      </c>
      <c r="AX732" s="14" t="s">
        <v>87</v>
      </c>
      <c r="AY732" s="287" t="s">
        <v>211</v>
      </c>
    </row>
    <row r="733" spans="1:65" s="2" customFormat="1" ht="24.15" customHeight="1">
      <c r="A733" s="41"/>
      <c r="B733" s="42"/>
      <c r="C733" s="253" t="s">
        <v>1172</v>
      </c>
      <c r="D733" s="253" t="s">
        <v>214</v>
      </c>
      <c r="E733" s="254" t="s">
        <v>2576</v>
      </c>
      <c r="F733" s="255" t="s">
        <v>2577</v>
      </c>
      <c r="G733" s="256" t="s">
        <v>269</v>
      </c>
      <c r="H733" s="257">
        <v>341.05</v>
      </c>
      <c r="I733" s="258"/>
      <c r="J733" s="259">
        <f>ROUND(I733*H733,2)</f>
        <v>0</v>
      </c>
      <c r="K733" s="260"/>
      <c r="L733" s="44"/>
      <c r="M733" s="261" t="s">
        <v>1</v>
      </c>
      <c r="N733" s="262" t="s">
        <v>46</v>
      </c>
      <c r="O733" s="94"/>
      <c r="P733" s="263">
        <f>O733*H733</f>
        <v>0</v>
      </c>
      <c r="Q733" s="263">
        <v>0.0004</v>
      </c>
      <c r="R733" s="263">
        <f>Q733*H733</f>
        <v>0.13642</v>
      </c>
      <c r="S733" s="263">
        <v>0</v>
      </c>
      <c r="T733" s="264">
        <f>S733*H733</f>
        <v>0</v>
      </c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R733" s="265" t="s">
        <v>528</v>
      </c>
      <c r="AT733" s="265" t="s">
        <v>214</v>
      </c>
      <c r="AU733" s="265" t="s">
        <v>89</v>
      </c>
      <c r="AY733" s="18" t="s">
        <v>211</v>
      </c>
      <c r="BE733" s="155">
        <f>IF(N733="základní",J733,0)</f>
        <v>0</v>
      </c>
      <c r="BF733" s="155">
        <f>IF(N733="snížená",J733,0)</f>
        <v>0</v>
      </c>
      <c r="BG733" s="155">
        <f>IF(N733="zákl. přenesená",J733,0)</f>
        <v>0</v>
      </c>
      <c r="BH733" s="155">
        <f>IF(N733="sníž. přenesená",J733,0)</f>
        <v>0</v>
      </c>
      <c r="BI733" s="155">
        <f>IF(N733="nulová",J733,0)</f>
        <v>0</v>
      </c>
      <c r="BJ733" s="18" t="s">
        <v>87</v>
      </c>
      <c r="BK733" s="155">
        <f>ROUND(I733*H733,2)</f>
        <v>0</v>
      </c>
      <c r="BL733" s="18" t="s">
        <v>528</v>
      </c>
      <c r="BM733" s="265" t="s">
        <v>2578</v>
      </c>
    </row>
    <row r="734" spans="1:51" s="14" customFormat="1" ht="12">
      <c r="A734" s="14"/>
      <c r="B734" s="277"/>
      <c r="C734" s="278"/>
      <c r="D734" s="268" t="s">
        <v>236</v>
      </c>
      <c r="E734" s="279" t="s">
        <v>1974</v>
      </c>
      <c r="F734" s="280" t="s">
        <v>2579</v>
      </c>
      <c r="G734" s="278"/>
      <c r="H734" s="281">
        <v>341.05</v>
      </c>
      <c r="I734" s="282"/>
      <c r="J734" s="278"/>
      <c r="K734" s="278"/>
      <c r="L734" s="283"/>
      <c r="M734" s="284"/>
      <c r="N734" s="285"/>
      <c r="O734" s="285"/>
      <c r="P734" s="285"/>
      <c r="Q734" s="285"/>
      <c r="R734" s="285"/>
      <c r="S734" s="285"/>
      <c r="T734" s="286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87" t="s">
        <v>236</v>
      </c>
      <c r="AU734" s="287" t="s">
        <v>89</v>
      </c>
      <c r="AV734" s="14" t="s">
        <v>89</v>
      </c>
      <c r="AW734" s="14" t="s">
        <v>34</v>
      </c>
      <c r="AX734" s="14" t="s">
        <v>87</v>
      </c>
      <c r="AY734" s="287" t="s">
        <v>211</v>
      </c>
    </row>
    <row r="735" spans="1:65" s="2" customFormat="1" ht="24.15" customHeight="1">
      <c r="A735" s="41"/>
      <c r="B735" s="42"/>
      <c r="C735" s="317" t="s">
        <v>1177</v>
      </c>
      <c r="D735" s="317" t="s">
        <v>589</v>
      </c>
      <c r="E735" s="318" t="s">
        <v>2580</v>
      </c>
      <c r="F735" s="319" t="s">
        <v>2581</v>
      </c>
      <c r="G735" s="320" t="s">
        <v>269</v>
      </c>
      <c r="H735" s="321">
        <v>375.155</v>
      </c>
      <c r="I735" s="322"/>
      <c r="J735" s="323">
        <f>ROUND(I735*H735,2)</f>
        <v>0</v>
      </c>
      <c r="K735" s="324"/>
      <c r="L735" s="325"/>
      <c r="M735" s="326" t="s">
        <v>1</v>
      </c>
      <c r="N735" s="327" t="s">
        <v>46</v>
      </c>
      <c r="O735" s="94"/>
      <c r="P735" s="263">
        <f>O735*H735</f>
        <v>0</v>
      </c>
      <c r="Q735" s="263">
        <v>0.0034</v>
      </c>
      <c r="R735" s="263">
        <f>Q735*H735</f>
        <v>1.2755269999999999</v>
      </c>
      <c r="S735" s="263">
        <v>0</v>
      </c>
      <c r="T735" s="264">
        <f>S735*H735</f>
        <v>0</v>
      </c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R735" s="265" t="s">
        <v>634</v>
      </c>
      <c r="AT735" s="265" t="s">
        <v>589</v>
      </c>
      <c r="AU735" s="265" t="s">
        <v>89</v>
      </c>
      <c r="AY735" s="18" t="s">
        <v>211</v>
      </c>
      <c r="BE735" s="155">
        <f>IF(N735="základní",J735,0)</f>
        <v>0</v>
      </c>
      <c r="BF735" s="155">
        <f>IF(N735="snížená",J735,0)</f>
        <v>0</v>
      </c>
      <c r="BG735" s="155">
        <f>IF(N735="zákl. přenesená",J735,0)</f>
        <v>0</v>
      </c>
      <c r="BH735" s="155">
        <f>IF(N735="sníž. přenesená",J735,0)</f>
        <v>0</v>
      </c>
      <c r="BI735" s="155">
        <f>IF(N735="nulová",J735,0)</f>
        <v>0</v>
      </c>
      <c r="BJ735" s="18" t="s">
        <v>87</v>
      </c>
      <c r="BK735" s="155">
        <f>ROUND(I735*H735,2)</f>
        <v>0</v>
      </c>
      <c r="BL735" s="18" t="s">
        <v>528</v>
      </c>
      <c r="BM735" s="265" t="s">
        <v>2582</v>
      </c>
    </row>
    <row r="736" spans="1:51" s="14" customFormat="1" ht="12">
      <c r="A736" s="14"/>
      <c r="B736" s="277"/>
      <c r="C736" s="278"/>
      <c r="D736" s="268" t="s">
        <v>236</v>
      </c>
      <c r="E736" s="278"/>
      <c r="F736" s="280" t="s">
        <v>2583</v>
      </c>
      <c r="G736" s="278"/>
      <c r="H736" s="281">
        <v>375.155</v>
      </c>
      <c r="I736" s="282"/>
      <c r="J736" s="278"/>
      <c r="K736" s="278"/>
      <c r="L736" s="283"/>
      <c r="M736" s="284"/>
      <c r="N736" s="285"/>
      <c r="O736" s="285"/>
      <c r="P736" s="285"/>
      <c r="Q736" s="285"/>
      <c r="R736" s="285"/>
      <c r="S736" s="285"/>
      <c r="T736" s="286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87" t="s">
        <v>236</v>
      </c>
      <c r="AU736" s="287" t="s">
        <v>89</v>
      </c>
      <c r="AV736" s="14" t="s">
        <v>89</v>
      </c>
      <c r="AW736" s="14" t="s">
        <v>4</v>
      </c>
      <c r="AX736" s="14" t="s">
        <v>87</v>
      </c>
      <c r="AY736" s="287" t="s">
        <v>211</v>
      </c>
    </row>
    <row r="737" spans="1:65" s="2" customFormat="1" ht="16.5" customHeight="1">
      <c r="A737" s="41"/>
      <c r="B737" s="42"/>
      <c r="C737" s="253" t="s">
        <v>1183</v>
      </c>
      <c r="D737" s="253" t="s">
        <v>214</v>
      </c>
      <c r="E737" s="254" t="s">
        <v>2584</v>
      </c>
      <c r="F737" s="255" t="s">
        <v>2585</v>
      </c>
      <c r="G737" s="256" t="s">
        <v>307</v>
      </c>
      <c r="H737" s="257">
        <v>374.35</v>
      </c>
      <c r="I737" s="258"/>
      <c r="J737" s="259">
        <f>ROUND(I737*H737,2)</f>
        <v>0</v>
      </c>
      <c r="K737" s="260"/>
      <c r="L737" s="44"/>
      <c r="M737" s="261" t="s">
        <v>1</v>
      </c>
      <c r="N737" s="262" t="s">
        <v>46</v>
      </c>
      <c r="O737" s="94"/>
      <c r="P737" s="263">
        <f>O737*H737</f>
        <v>0</v>
      </c>
      <c r="Q737" s="263">
        <v>1E-05</v>
      </c>
      <c r="R737" s="263">
        <f>Q737*H737</f>
        <v>0.0037435000000000007</v>
      </c>
      <c r="S737" s="263">
        <v>0</v>
      </c>
      <c r="T737" s="264">
        <f>S737*H737</f>
        <v>0</v>
      </c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R737" s="265" t="s">
        <v>528</v>
      </c>
      <c r="AT737" s="265" t="s">
        <v>214</v>
      </c>
      <c r="AU737" s="265" t="s">
        <v>89</v>
      </c>
      <c r="AY737" s="18" t="s">
        <v>211</v>
      </c>
      <c r="BE737" s="155">
        <f>IF(N737="základní",J737,0)</f>
        <v>0</v>
      </c>
      <c r="BF737" s="155">
        <f>IF(N737="snížená",J737,0)</f>
        <v>0</v>
      </c>
      <c r="BG737" s="155">
        <f>IF(N737="zákl. přenesená",J737,0)</f>
        <v>0</v>
      </c>
      <c r="BH737" s="155">
        <f>IF(N737="sníž. přenesená",J737,0)</f>
        <v>0</v>
      </c>
      <c r="BI737" s="155">
        <f>IF(N737="nulová",J737,0)</f>
        <v>0</v>
      </c>
      <c r="BJ737" s="18" t="s">
        <v>87</v>
      </c>
      <c r="BK737" s="155">
        <f>ROUND(I737*H737,2)</f>
        <v>0</v>
      </c>
      <c r="BL737" s="18" t="s">
        <v>528</v>
      </c>
      <c r="BM737" s="265" t="s">
        <v>2586</v>
      </c>
    </row>
    <row r="738" spans="1:51" s="14" customFormat="1" ht="12">
      <c r="A738" s="14"/>
      <c r="B738" s="277"/>
      <c r="C738" s="278"/>
      <c r="D738" s="268" t="s">
        <v>236</v>
      </c>
      <c r="E738" s="279" t="s">
        <v>1</v>
      </c>
      <c r="F738" s="280" t="s">
        <v>2587</v>
      </c>
      <c r="G738" s="278"/>
      <c r="H738" s="281">
        <v>374.35</v>
      </c>
      <c r="I738" s="282"/>
      <c r="J738" s="278"/>
      <c r="K738" s="278"/>
      <c r="L738" s="283"/>
      <c r="M738" s="284"/>
      <c r="N738" s="285"/>
      <c r="O738" s="285"/>
      <c r="P738" s="285"/>
      <c r="Q738" s="285"/>
      <c r="R738" s="285"/>
      <c r="S738" s="285"/>
      <c r="T738" s="286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87" t="s">
        <v>236</v>
      </c>
      <c r="AU738" s="287" t="s">
        <v>89</v>
      </c>
      <c r="AV738" s="14" t="s">
        <v>89</v>
      </c>
      <c r="AW738" s="14" t="s">
        <v>34</v>
      </c>
      <c r="AX738" s="14" t="s">
        <v>87</v>
      </c>
      <c r="AY738" s="287" t="s">
        <v>211</v>
      </c>
    </row>
    <row r="739" spans="1:65" s="2" customFormat="1" ht="24.15" customHeight="1">
      <c r="A739" s="41"/>
      <c r="B739" s="42"/>
      <c r="C739" s="317" t="s">
        <v>1188</v>
      </c>
      <c r="D739" s="317" t="s">
        <v>589</v>
      </c>
      <c r="E739" s="318" t="s">
        <v>2588</v>
      </c>
      <c r="F739" s="319" t="s">
        <v>2589</v>
      </c>
      <c r="G739" s="320" t="s">
        <v>307</v>
      </c>
      <c r="H739" s="321">
        <v>381.837</v>
      </c>
      <c r="I739" s="322"/>
      <c r="J739" s="323">
        <f>ROUND(I739*H739,2)</f>
        <v>0</v>
      </c>
      <c r="K739" s="324"/>
      <c r="L739" s="325"/>
      <c r="M739" s="326" t="s">
        <v>1</v>
      </c>
      <c r="N739" s="327" t="s">
        <v>46</v>
      </c>
      <c r="O739" s="94"/>
      <c r="P739" s="263">
        <f>O739*H739</f>
        <v>0</v>
      </c>
      <c r="Q739" s="263">
        <v>0.00038</v>
      </c>
      <c r="R739" s="263">
        <f>Q739*H739</f>
        <v>0.14509806</v>
      </c>
      <c r="S739" s="263">
        <v>0</v>
      </c>
      <c r="T739" s="264">
        <f>S739*H739</f>
        <v>0</v>
      </c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R739" s="265" t="s">
        <v>634</v>
      </c>
      <c r="AT739" s="265" t="s">
        <v>589</v>
      </c>
      <c r="AU739" s="265" t="s">
        <v>89</v>
      </c>
      <c r="AY739" s="18" t="s">
        <v>211</v>
      </c>
      <c r="BE739" s="155">
        <f>IF(N739="základní",J739,0)</f>
        <v>0</v>
      </c>
      <c r="BF739" s="155">
        <f>IF(N739="snížená",J739,0)</f>
        <v>0</v>
      </c>
      <c r="BG739" s="155">
        <f>IF(N739="zákl. přenesená",J739,0)</f>
        <v>0</v>
      </c>
      <c r="BH739" s="155">
        <f>IF(N739="sníž. přenesená",J739,0)</f>
        <v>0</v>
      </c>
      <c r="BI739" s="155">
        <f>IF(N739="nulová",J739,0)</f>
        <v>0</v>
      </c>
      <c r="BJ739" s="18" t="s">
        <v>87</v>
      </c>
      <c r="BK739" s="155">
        <f>ROUND(I739*H739,2)</f>
        <v>0</v>
      </c>
      <c r="BL739" s="18" t="s">
        <v>528</v>
      </c>
      <c r="BM739" s="265" t="s">
        <v>2590</v>
      </c>
    </row>
    <row r="740" spans="1:51" s="14" customFormat="1" ht="12">
      <c r="A740" s="14"/>
      <c r="B740" s="277"/>
      <c r="C740" s="278"/>
      <c r="D740" s="268" t="s">
        <v>236</v>
      </c>
      <c r="E740" s="279" t="s">
        <v>1</v>
      </c>
      <c r="F740" s="280" t="s">
        <v>2587</v>
      </c>
      <c r="G740" s="278"/>
      <c r="H740" s="281">
        <v>374.35</v>
      </c>
      <c r="I740" s="282"/>
      <c r="J740" s="278"/>
      <c r="K740" s="278"/>
      <c r="L740" s="283"/>
      <c r="M740" s="284"/>
      <c r="N740" s="285"/>
      <c r="O740" s="285"/>
      <c r="P740" s="285"/>
      <c r="Q740" s="285"/>
      <c r="R740" s="285"/>
      <c r="S740" s="285"/>
      <c r="T740" s="286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87" t="s">
        <v>236</v>
      </c>
      <c r="AU740" s="287" t="s">
        <v>89</v>
      </c>
      <c r="AV740" s="14" t="s">
        <v>89</v>
      </c>
      <c r="AW740" s="14" t="s">
        <v>34</v>
      </c>
      <c r="AX740" s="14" t="s">
        <v>87</v>
      </c>
      <c r="AY740" s="287" t="s">
        <v>211</v>
      </c>
    </row>
    <row r="741" spans="1:51" s="14" customFormat="1" ht="12">
      <c r="A741" s="14"/>
      <c r="B741" s="277"/>
      <c r="C741" s="278"/>
      <c r="D741" s="268" t="s">
        <v>236</v>
      </c>
      <c r="E741" s="278"/>
      <c r="F741" s="280" t="s">
        <v>2591</v>
      </c>
      <c r="G741" s="278"/>
      <c r="H741" s="281">
        <v>381.837</v>
      </c>
      <c r="I741" s="282"/>
      <c r="J741" s="278"/>
      <c r="K741" s="278"/>
      <c r="L741" s="283"/>
      <c r="M741" s="284"/>
      <c r="N741" s="285"/>
      <c r="O741" s="285"/>
      <c r="P741" s="285"/>
      <c r="Q741" s="285"/>
      <c r="R741" s="285"/>
      <c r="S741" s="285"/>
      <c r="T741" s="286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87" t="s">
        <v>236</v>
      </c>
      <c r="AU741" s="287" t="s">
        <v>89</v>
      </c>
      <c r="AV741" s="14" t="s">
        <v>89</v>
      </c>
      <c r="AW741" s="14" t="s">
        <v>4</v>
      </c>
      <c r="AX741" s="14" t="s">
        <v>87</v>
      </c>
      <c r="AY741" s="287" t="s">
        <v>211</v>
      </c>
    </row>
    <row r="742" spans="1:65" s="2" customFormat="1" ht="24.15" customHeight="1">
      <c r="A742" s="41"/>
      <c r="B742" s="42"/>
      <c r="C742" s="253" t="s">
        <v>1193</v>
      </c>
      <c r="D742" s="253" t="s">
        <v>214</v>
      </c>
      <c r="E742" s="254" t="s">
        <v>2592</v>
      </c>
      <c r="F742" s="255" t="s">
        <v>2593</v>
      </c>
      <c r="G742" s="256" t="s">
        <v>507</v>
      </c>
      <c r="H742" s="257">
        <v>6.974</v>
      </c>
      <c r="I742" s="258"/>
      <c r="J742" s="259">
        <f>ROUND(I742*H742,2)</f>
        <v>0</v>
      </c>
      <c r="K742" s="260"/>
      <c r="L742" s="44"/>
      <c r="M742" s="261" t="s">
        <v>1</v>
      </c>
      <c r="N742" s="262" t="s">
        <v>46</v>
      </c>
      <c r="O742" s="94"/>
      <c r="P742" s="263">
        <f>O742*H742</f>
        <v>0</v>
      </c>
      <c r="Q742" s="263">
        <v>0</v>
      </c>
      <c r="R742" s="263">
        <f>Q742*H742</f>
        <v>0</v>
      </c>
      <c r="S742" s="263">
        <v>0</v>
      </c>
      <c r="T742" s="264">
        <f>S742*H742</f>
        <v>0</v>
      </c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R742" s="265" t="s">
        <v>528</v>
      </c>
      <c r="AT742" s="265" t="s">
        <v>214</v>
      </c>
      <c r="AU742" s="265" t="s">
        <v>89</v>
      </c>
      <c r="AY742" s="18" t="s">
        <v>211</v>
      </c>
      <c r="BE742" s="155">
        <f>IF(N742="základní",J742,0)</f>
        <v>0</v>
      </c>
      <c r="BF742" s="155">
        <f>IF(N742="snížená",J742,0)</f>
        <v>0</v>
      </c>
      <c r="BG742" s="155">
        <f>IF(N742="zákl. přenesená",J742,0)</f>
        <v>0</v>
      </c>
      <c r="BH742" s="155">
        <f>IF(N742="sníž. přenesená",J742,0)</f>
        <v>0</v>
      </c>
      <c r="BI742" s="155">
        <f>IF(N742="nulová",J742,0)</f>
        <v>0</v>
      </c>
      <c r="BJ742" s="18" t="s">
        <v>87</v>
      </c>
      <c r="BK742" s="155">
        <f>ROUND(I742*H742,2)</f>
        <v>0</v>
      </c>
      <c r="BL742" s="18" t="s">
        <v>528</v>
      </c>
      <c r="BM742" s="265" t="s">
        <v>2594</v>
      </c>
    </row>
    <row r="743" spans="1:65" s="2" customFormat="1" ht="24.15" customHeight="1">
      <c r="A743" s="41"/>
      <c r="B743" s="42"/>
      <c r="C743" s="253" t="s">
        <v>1198</v>
      </c>
      <c r="D743" s="253" t="s">
        <v>214</v>
      </c>
      <c r="E743" s="254" t="s">
        <v>2595</v>
      </c>
      <c r="F743" s="255" t="s">
        <v>2596</v>
      </c>
      <c r="G743" s="256" t="s">
        <v>507</v>
      </c>
      <c r="H743" s="257">
        <v>6.974</v>
      </c>
      <c r="I743" s="258"/>
      <c r="J743" s="259">
        <f>ROUND(I743*H743,2)</f>
        <v>0</v>
      </c>
      <c r="K743" s="260"/>
      <c r="L743" s="44"/>
      <c r="M743" s="261" t="s">
        <v>1</v>
      </c>
      <c r="N743" s="262" t="s">
        <v>46</v>
      </c>
      <c r="O743" s="94"/>
      <c r="P743" s="263">
        <f>O743*H743</f>
        <v>0</v>
      </c>
      <c r="Q743" s="263">
        <v>0</v>
      </c>
      <c r="R743" s="263">
        <f>Q743*H743</f>
        <v>0</v>
      </c>
      <c r="S743" s="263">
        <v>0</v>
      </c>
      <c r="T743" s="264">
        <f>S743*H743</f>
        <v>0</v>
      </c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R743" s="265" t="s">
        <v>528</v>
      </c>
      <c r="AT743" s="265" t="s">
        <v>214</v>
      </c>
      <c r="AU743" s="265" t="s">
        <v>89</v>
      </c>
      <c r="AY743" s="18" t="s">
        <v>211</v>
      </c>
      <c r="BE743" s="155">
        <f>IF(N743="základní",J743,0)</f>
        <v>0</v>
      </c>
      <c r="BF743" s="155">
        <f>IF(N743="snížená",J743,0)</f>
        <v>0</v>
      </c>
      <c r="BG743" s="155">
        <f>IF(N743="zákl. přenesená",J743,0)</f>
        <v>0</v>
      </c>
      <c r="BH743" s="155">
        <f>IF(N743="sníž. přenesená",J743,0)</f>
        <v>0</v>
      </c>
      <c r="BI743" s="155">
        <f>IF(N743="nulová",J743,0)</f>
        <v>0</v>
      </c>
      <c r="BJ743" s="18" t="s">
        <v>87</v>
      </c>
      <c r="BK743" s="155">
        <f>ROUND(I743*H743,2)</f>
        <v>0</v>
      </c>
      <c r="BL743" s="18" t="s">
        <v>528</v>
      </c>
      <c r="BM743" s="265" t="s">
        <v>2597</v>
      </c>
    </row>
    <row r="744" spans="1:63" s="12" customFormat="1" ht="22.8" customHeight="1">
      <c r="A744" s="12"/>
      <c r="B744" s="237"/>
      <c r="C744" s="238"/>
      <c r="D744" s="239" t="s">
        <v>80</v>
      </c>
      <c r="E744" s="251" t="s">
        <v>2598</v>
      </c>
      <c r="F744" s="251" t="s">
        <v>2599</v>
      </c>
      <c r="G744" s="238"/>
      <c r="H744" s="238"/>
      <c r="I744" s="241"/>
      <c r="J744" s="252">
        <f>BK744</f>
        <v>0</v>
      </c>
      <c r="K744" s="238"/>
      <c r="L744" s="243"/>
      <c r="M744" s="244"/>
      <c r="N744" s="245"/>
      <c r="O744" s="245"/>
      <c r="P744" s="246">
        <f>SUM(P745:P764)</f>
        <v>0</v>
      </c>
      <c r="Q744" s="245"/>
      <c r="R744" s="246">
        <f>SUM(R745:R764)</f>
        <v>2.1767117000000002</v>
      </c>
      <c r="S744" s="245"/>
      <c r="T744" s="247">
        <f>SUM(T745:T764)</f>
        <v>0</v>
      </c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R744" s="248" t="s">
        <v>89</v>
      </c>
      <c r="AT744" s="249" t="s">
        <v>80</v>
      </c>
      <c r="AU744" s="249" t="s">
        <v>87</v>
      </c>
      <c r="AY744" s="248" t="s">
        <v>211</v>
      </c>
      <c r="BK744" s="250">
        <f>SUM(BK745:BK764)</f>
        <v>0</v>
      </c>
    </row>
    <row r="745" spans="1:65" s="2" customFormat="1" ht="16.5" customHeight="1">
      <c r="A745" s="41"/>
      <c r="B745" s="42"/>
      <c r="C745" s="253" t="s">
        <v>1203</v>
      </c>
      <c r="D745" s="253" t="s">
        <v>214</v>
      </c>
      <c r="E745" s="254" t="s">
        <v>2600</v>
      </c>
      <c r="F745" s="255" t="s">
        <v>2601</v>
      </c>
      <c r="G745" s="256" t="s">
        <v>269</v>
      </c>
      <c r="H745" s="257">
        <v>303.73</v>
      </c>
      <c r="I745" s="258"/>
      <c r="J745" s="259">
        <f>ROUND(I745*H745,2)</f>
        <v>0</v>
      </c>
      <c r="K745" s="260"/>
      <c r="L745" s="44"/>
      <c r="M745" s="261" t="s">
        <v>1</v>
      </c>
      <c r="N745" s="262" t="s">
        <v>46</v>
      </c>
      <c r="O745" s="94"/>
      <c r="P745" s="263">
        <f>O745*H745</f>
        <v>0</v>
      </c>
      <c r="Q745" s="263">
        <v>0</v>
      </c>
      <c r="R745" s="263">
        <f>Q745*H745</f>
        <v>0</v>
      </c>
      <c r="S745" s="263">
        <v>0</v>
      </c>
      <c r="T745" s="264">
        <f>S745*H745</f>
        <v>0</v>
      </c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R745" s="265" t="s">
        <v>528</v>
      </c>
      <c r="AT745" s="265" t="s">
        <v>214</v>
      </c>
      <c r="AU745" s="265" t="s">
        <v>89</v>
      </c>
      <c r="AY745" s="18" t="s">
        <v>211</v>
      </c>
      <c r="BE745" s="155">
        <f>IF(N745="základní",J745,0)</f>
        <v>0</v>
      </c>
      <c r="BF745" s="155">
        <f>IF(N745="snížená",J745,0)</f>
        <v>0</v>
      </c>
      <c r="BG745" s="155">
        <f>IF(N745="zákl. přenesená",J745,0)</f>
        <v>0</v>
      </c>
      <c r="BH745" s="155">
        <f>IF(N745="sníž. přenesená",J745,0)</f>
        <v>0</v>
      </c>
      <c r="BI745" s="155">
        <f>IF(N745="nulová",J745,0)</f>
        <v>0</v>
      </c>
      <c r="BJ745" s="18" t="s">
        <v>87</v>
      </c>
      <c r="BK745" s="155">
        <f>ROUND(I745*H745,2)</f>
        <v>0</v>
      </c>
      <c r="BL745" s="18" t="s">
        <v>528</v>
      </c>
      <c r="BM745" s="265" t="s">
        <v>2602</v>
      </c>
    </row>
    <row r="746" spans="1:51" s="13" customFormat="1" ht="12">
      <c r="A746" s="13"/>
      <c r="B746" s="266"/>
      <c r="C746" s="267"/>
      <c r="D746" s="268" t="s">
        <v>236</v>
      </c>
      <c r="E746" s="269" t="s">
        <v>1</v>
      </c>
      <c r="F746" s="270" t="s">
        <v>2378</v>
      </c>
      <c r="G746" s="267"/>
      <c r="H746" s="269" t="s">
        <v>1</v>
      </c>
      <c r="I746" s="271"/>
      <c r="J746" s="267"/>
      <c r="K746" s="267"/>
      <c r="L746" s="272"/>
      <c r="M746" s="273"/>
      <c r="N746" s="274"/>
      <c r="O746" s="274"/>
      <c r="P746" s="274"/>
      <c r="Q746" s="274"/>
      <c r="R746" s="274"/>
      <c r="S746" s="274"/>
      <c r="T746" s="275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76" t="s">
        <v>236</v>
      </c>
      <c r="AU746" s="276" t="s">
        <v>89</v>
      </c>
      <c r="AV746" s="13" t="s">
        <v>87</v>
      </c>
      <c r="AW746" s="13" t="s">
        <v>34</v>
      </c>
      <c r="AX746" s="13" t="s">
        <v>81</v>
      </c>
      <c r="AY746" s="276" t="s">
        <v>211</v>
      </c>
    </row>
    <row r="747" spans="1:51" s="14" customFormat="1" ht="12">
      <c r="A747" s="14"/>
      <c r="B747" s="277"/>
      <c r="C747" s="278"/>
      <c r="D747" s="268" t="s">
        <v>236</v>
      </c>
      <c r="E747" s="279" t="s">
        <v>1</v>
      </c>
      <c r="F747" s="280" t="s">
        <v>2603</v>
      </c>
      <c r="G747" s="278"/>
      <c r="H747" s="281">
        <v>303.73</v>
      </c>
      <c r="I747" s="282"/>
      <c r="J747" s="278"/>
      <c r="K747" s="278"/>
      <c r="L747" s="283"/>
      <c r="M747" s="284"/>
      <c r="N747" s="285"/>
      <c r="O747" s="285"/>
      <c r="P747" s="285"/>
      <c r="Q747" s="285"/>
      <c r="R747" s="285"/>
      <c r="S747" s="285"/>
      <c r="T747" s="286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87" t="s">
        <v>236</v>
      </c>
      <c r="AU747" s="287" t="s">
        <v>89</v>
      </c>
      <c r="AV747" s="14" t="s">
        <v>89</v>
      </c>
      <c r="AW747" s="14" t="s">
        <v>34</v>
      </c>
      <c r="AX747" s="14" t="s">
        <v>87</v>
      </c>
      <c r="AY747" s="287" t="s">
        <v>211</v>
      </c>
    </row>
    <row r="748" spans="1:65" s="2" customFormat="1" ht="24.15" customHeight="1">
      <c r="A748" s="41"/>
      <c r="B748" s="42"/>
      <c r="C748" s="253" t="s">
        <v>1208</v>
      </c>
      <c r="D748" s="253" t="s">
        <v>214</v>
      </c>
      <c r="E748" s="254" t="s">
        <v>2604</v>
      </c>
      <c r="F748" s="255" t="s">
        <v>2605</v>
      </c>
      <c r="G748" s="256" t="s">
        <v>269</v>
      </c>
      <c r="H748" s="257">
        <v>303.73</v>
      </c>
      <c r="I748" s="258"/>
      <c r="J748" s="259">
        <f>ROUND(I748*H748,2)</f>
        <v>0</v>
      </c>
      <c r="K748" s="260"/>
      <c r="L748" s="44"/>
      <c r="M748" s="261" t="s">
        <v>1</v>
      </c>
      <c r="N748" s="262" t="s">
        <v>46</v>
      </c>
      <c r="O748" s="94"/>
      <c r="P748" s="263">
        <f>O748*H748</f>
        <v>0</v>
      </c>
      <c r="Q748" s="263">
        <v>4E-05</v>
      </c>
      <c r="R748" s="263">
        <f>Q748*H748</f>
        <v>0.012149200000000002</v>
      </c>
      <c r="S748" s="263">
        <v>0</v>
      </c>
      <c r="T748" s="264">
        <f>S748*H748</f>
        <v>0</v>
      </c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R748" s="265" t="s">
        <v>528</v>
      </c>
      <c r="AT748" s="265" t="s">
        <v>214</v>
      </c>
      <c r="AU748" s="265" t="s">
        <v>89</v>
      </c>
      <c r="AY748" s="18" t="s">
        <v>211</v>
      </c>
      <c r="BE748" s="155">
        <f>IF(N748="základní",J748,0)</f>
        <v>0</v>
      </c>
      <c r="BF748" s="155">
        <f>IF(N748="snížená",J748,0)</f>
        <v>0</v>
      </c>
      <c r="BG748" s="155">
        <f>IF(N748="zákl. přenesená",J748,0)</f>
        <v>0</v>
      </c>
      <c r="BH748" s="155">
        <f>IF(N748="sníž. přenesená",J748,0)</f>
        <v>0</v>
      </c>
      <c r="BI748" s="155">
        <f>IF(N748="nulová",J748,0)</f>
        <v>0</v>
      </c>
      <c r="BJ748" s="18" t="s">
        <v>87</v>
      </c>
      <c r="BK748" s="155">
        <f>ROUND(I748*H748,2)</f>
        <v>0</v>
      </c>
      <c r="BL748" s="18" t="s">
        <v>528</v>
      </c>
      <c r="BM748" s="265" t="s">
        <v>2606</v>
      </c>
    </row>
    <row r="749" spans="1:51" s="13" customFormat="1" ht="12">
      <c r="A749" s="13"/>
      <c r="B749" s="266"/>
      <c r="C749" s="267"/>
      <c r="D749" s="268" t="s">
        <v>236</v>
      </c>
      <c r="E749" s="269" t="s">
        <v>1</v>
      </c>
      <c r="F749" s="270" t="s">
        <v>2378</v>
      </c>
      <c r="G749" s="267"/>
      <c r="H749" s="269" t="s">
        <v>1</v>
      </c>
      <c r="I749" s="271"/>
      <c r="J749" s="267"/>
      <c r="K749" s="267"/>
      <c r="L749" s="272"/>
      <c r="M749" s="273"/>
      <c r="N749" s="274"/>
      <c r="O749" s="274"/>
      <c r="P749" s="274"/>
      <c r="Q749" s="274"/>
      <c r="R749" s="274"/>
      <c r="S749" s="274"/>
      <c r="T749" s="275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76" t="s">
        <v>236</v>
      </c>
      <c r="AU749" s="276" t="s">
        <v>89</v>
      </c>
      <c r="AV749" s="13" t="s">
        <v>87</v>
      </c>
      <c r="AW749" s="13" t="s">
        <v>34</v>
      </c>
      <c r="AX749" s="13" t="s">
        <v>81</v>
      </c>
      <c r="AY749" s="276" t="s">
        <v>211</v>
      </c>
    </row>
    <row r="750" spans="1:51" s="14" customFormat="1" ht="12">
      <c r="A750" s="14"/>
      <c r="B750" s="277"/>
      <c r="C750" s="278"/>
      <c r="D750" s="268" t="s">
        <v>236</v>
      </c>
      <c r="E750" s="279" t="s">
        <v>1</v>
      </c>
      <c r="F750" s="280" t="s">
        <v>2603</v>
      </c>
      <c r="G750" s="278"/>
      <c r="H750" s="281">
        <v>303.73</v>
      </c>
      <c r="I750" s="282"/>
      <c r="J750" s="278"/>
      <c r="K750" s="278"/>
      <c r="L750" s="283"/>
      <c r="M750" s="284"/>
      <c r="N750" s="285"/>
      <c r="O750" s="285"/>
      <c r="P750" s="285"/>
      <c r="Q750" s="285"/>
      <c r="R750" s="285"/>
      <c r="S750" s="285"/>
      <c r="T750" s="286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87" t="s">
        <v>236</v>
      </c>
      <c r="AU750" s="287" t="s">
        <v>89</v>
      </c>
      <c r="AV750" s="14" t="s">
        <v>89</v>
      </c>
      <c r="AW750" s="14" t="s">
        <v>34</v>
      </c>
      <c r="AX750" s="14" t="s">
        <v>87</v>
      </c>
      <c r="AY750" s="287" t="s">
        <v>211</v>
      </c>
    </row>
    <row r="751" spans="1:65" s="2" customFormat="1" ht="21.75" customHeight="1">
      <c r="A751" s="41"/>
      <c r="B751" s="42"/>
      <c r="C751" s="253" t="s">
        <v>1213</v>
      </c>
      <c r="D751" s="253" t="s">
        <v>214</v>
      </c>
      <c r="E751" s="254" t="s">
        <v>2607</v>
      </c>
      <c r="F751" s="255" t="s">
        <v>2608</v>
      </c>
      <c r="G751" s="256" t="s">
        <v>269</v>
      </c>
      <c r="H751" s="257">
        <v>303.73</v>
      </c>
      <c r="I751" s="258"/>
      <c r="J751" s="259">
        <f>ROUND(I751*H751,2)</f>
        <v>0</v>
      </c>
      <c r="K751" s="260"/>
      <c r="L751" s="44"/>
      <c r="M751" s="261" t="s">
        <v>1</v>
      </c>
      <c r="N751" s="262" t="s">
        <v>46</v>
      </c>
      <c r="O751" s="94"/>
      <c r="P751" s="263">
        <f>O751*H751</f>
        <v>0</v>
      </c>
      <c r="Q751" s="263">
        <v>0.00055</v>
      </c>
      <c r="R751" s="263">
        <f>Q751*H751</f>
        <v>0.16705150000000002</v>
      </c>
      <c r="S751" s="263">
        <v>0</v>
      </c>
      <c r="T751" s="264">
        <f>S751*H751</f>
        <v>0</v>
      </c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R751" s="265" t="s">
        <v>528</v>
      </c>
      <c r="AT751" s="265" t="s">
        <v>214</v>
      </c>
      <c r="AU751" s="265" t="s">
        <v>89</v>
      </c>
      <c r="AY751" s="18" t="s">
        <v>211</v>
      </c>
      <c r="BE751" s="155">
        <f>IF(N751="základní",J751,0)</f>
        <v>0</v>
      </c>
      <c r="BF751" s="155">
        <f>IF(N751="snížená",J751,0)</f>
        <v>0</v>
      </c>
      <c r="BG751" s="155">
        <f>IF(N751="zákl. přenesená",J751,0)</f>
        <v>0</v>
      </c>
      <c r="BH751" s="155">
        <f>IF(N751="sníž. přenesená",J751,0)</f>
        <v>0</v>
      </c>
      <c r="BI751" s="155">
        <f>IF(N751="nulová",J751,0)</f>
        <v>0</v>
      </c>
      <c r="BJ751" s="18" t="s">
        <v>87</v>
      </c>
      <c r="BK751" s="155">
        <f>ROUND(I751*H751,2)</f>
        <v>0</v>
      </c>
      <c r="BL751" s="18" t="s">
        <v>528</v>
      </c>
      <c r="BM751" s="265" t="s">
        <v>2609</v>
      </c>
    </row>
    <row r="752" spans="1:51" s="13" customFormat="1" ht="12">
      <c r="A752" s="13"/>
      <c r="B752" s="266"/>
      <c r="C752" s="267"/>
      <c r="D752" s="268" t="s">
        <v>236</v>
      </c>
      <c r="E752" s="269" t="s">
        <v>1</v>
      </c>
      <c r="F752" s="270" t="s">
        <v>2378</v>
      </c>
      <c r="G752" s="267"/>
      <c r="H752" s="269" t="s">
        <v>1</v>
      </c>
      <c r="I752" s="271"/>
      <c r="J752" s="267"/>
      <c r="K752" s="267"/>
      <c r="L752" s="272"/>
      <c r="M752" s="273"/>
      <c r="N752" s="274"/>
      <c r="O752" s="274"/>
      <c r="P752" s="274"/>
      <c r="Q752" s="274"/>
      <c r="R752" s="274"/>
      <c r="S752" s="274"/>
      <c r="T752" s="275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76" t="s">
        <v>236</v>
      </c>
      <c r="AU752" s="276" t="s">
        <v>89</v>
      </c>
      <c r="AV752" s="13" t="s">
        <v>87</v>
      </c>
      <c r="AW752" s="13" t="s">
        <v>34</v>
      </c>
      <c r="AX752" s="13" t="s">
        <v>81</v>
      </c>
      <c r="AY752" s="276" t="s">
        <v>211</v>
      </c>
    </row>
    <row r="753" spans="1:51" s="14" customFormat="1" ht="12">
      <c r="A753" s="14"/>
      <c r="B753" s="277"/>
      <c r="C753" s="278"/>
      <c r="D753" s="268" t="s">
        <v>236</v>
      </c>
      <c r="E753" s="279" t="s">
        <v>1</v>
      </c>
      <c r="F753" s="280" t="s">
        <v>2603</v>
      </c>
      <c r="G753" s="278"/>
      <c r="H753" s="281">
        <v>303.73</v>
      </c>
      <c r="I753" s="282"/>
      <c r="J753" s="278"/>
      <c r="K753" s="278"/>
      <c r="L753" s="283"/>
      <c r="M753" s="284"/>
      <c r="N753" s="285"/>
      <c r="O753" s="285"/>
      <c r="P753" s="285"/>
      <c r="Q753" s="285"/>
      <c r="R753" s="285"/>
      <c r="S753" s="285"/>
      <c r="T753" s="286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87" t="s">
        <v>236</v>
      </c>
      <c r="AU753" s="287" t="s">
        <v>89</v>
      </c>
      <c r="AV753" s="14" t="s">
        <v>89</v>
      </c>
      <c r="AW753" s="14" t="s">
        <v>34</v>
      </c>
      <c r="AX753" s="14" t="s">
        <v>87</v>
      </c>
      <c r="AY753" s="287" t="s">
        <v>211</v>
      </c>
    </row>
    <row r="754" spans="1:65" s="2" customFormat="1" ht="16.5" customHeight="1">
      <c r="A754" s="41"/>
      <c r="B754" s="42"/>
      <c r="C754" s="253" t="s">
        <v>1217</v>
      </c>
      <c r="D754" s="253" t="s">
        <v>214</v>
      </c>
      <c r="E754" s="254" t="s">
        <v>2610</v>
      </c>
      <c r="F754" s="255" t="s">
        <v>2611</v>
      </c>
      <c r="G754" s="256" t="s">
        <v>269</v>
      </c>
      <c r="H754" s="257">
        <v>257.93</v>
      </c>
      <c r="I754" s="258"/>
      <c r="J754" s="259">
        <f>ROUND(I754*H754,2)</f>
        <v>0</v>
      </c>
      <c r="K754" s="260"/>
      <c r="L754" s="44"/>
      <c r="M754" s="261" t="s">
        <v>1</v>
      </c>
      <c r="N754" s="262" t="s">
        <v>46</v>
      </c>
      <c r="O754" s="94"/>
      <c r="P754" s="263">
        <f>O754*H754</f>
        <v>0</v>
      </c>
      <c r="Q754" s="263">
        <v>0.0045</v>
      </c>
      <c r="R754" s="263">
        <f>Q754*H754</f>
        <v>1.160685</v>
      </c>
      <c r="S754" s="263">
        <v>0</v>
      </c>
      <c r="T754" s="264">
        <f>S754*H754</f>
        <v>0</v>
      </c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R754" s="265" t="s">
        <v>528</v>
      </c>
      <c r="AT754" s="265" t="s">
        <v>214</v>
      </c>
      <c r="AU754" s="265" t="s">
        <v>89</v>
      </c>
      <c r="AY754" s="18" t="s">
        <v>211</v>
      </c>
      <c r="BE754" s="155">
        <f>IF(N754="základní",J754,0)</f>
        <v>0</v>
      </c>
      <c r="BF754" s="155">
        <f>IF(N754="snížená",J754,0)</f>
        <v>0</v>
      </c>
      <c r="BG754" s="155">
        <f>IF(N754="zákl. přenesená",J754,0)</f>
        <v>0</v>
      </c>
      <c r="BH754" s="155">
        <f>IF(N754="sníž. přenesená",J754,0)</f>
        <v>0</v>
      </c>
      <c r="BI754" s="155">
        <f>IF(N754="nulová",J754,0)</f>
        <v>0</v>
      </c>
      <c r="BJ754" s="18" t="s">
        <v>87</v>
      </c>
      <c r="BK754" s="155">
        <f>ROUND(I754*H754,2)</f>
        <v>0</v>
      </c>
      <c r="BL754" s="18" t="s">
        <v>528</v>
      </c>
      <c r="BM754" s="265" t="s">
        <v>2612</v>
      </c>
    </row>
    <row r="755" spans="1:51" s="13" customFormat="1" ht="12">
      <c r="A755" s="13"/>
      <c r="B755" s="266"/>
      <c r="C755" s="267"/>
      <c r="D755" s="268" t="s">
        <v>236</v>
      </c>
      <c r="E755" s="269" t="s">
        <v>1</v>
      </c>
      <c r="F755" s="270" t="s">
        <v>2378</v>
      </c>
      <c r="G755" s="267"/>
      <c r="H755" s="269" t="s">
        <v>1</v>
      </c>
      <c r="I755" s="271"/>
      <c r="J755" s="267"/>
      <c r="K755" s="267"/>
      <c r="L755" s="272"/>
      <c r="M755" s="273"/>
      <c r="N755" s="274"/>
      <c r="O755" s="274"/>
      <c r="P755" s="274"/>
      <c r="Q755" s="274"/>
      <c r="R755" s="274"/>
      <c r="S755" s="274"/>
      <c r="T755" s="275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76" t="s">
        <v>236</v>
      </c>
      <c r="AU755" s="276" t="s">
        <v>89</v>
      </c>
      <c r="AV755" s="13" t="s">
        <v>87</v>
      </c>
      <c r="AW755" s="13" t="s">
        <v>34</v>
      </c>
      <c r="AX755" s="13" t="s">
        <v>81</v>
      </c>
      <c r="AY755" s="276" t="s">
        <v>211</v>
      </c>
    </row>
    <row r="756" spans="1:51" s="14" customFormat="1" ht="12">
      <c r="A756" s="14"/>
      <c r="B756" s="277"/>
      <c r="C756" s="278"/>
      <c r="D756" s="268" t="s">
        <v>236</v>
      </c>
      <c r="E756" s="279" t="s">
        <v>1</v>
      </c>
      <c r="F756" s="280" t="s">
        <v>2613</v>
      </c>
      <c r="G756" s="278"/>
      <c r="H756" s="281">
        <v>257.93</v>
      </c>
      <c r="I756" s="282"/>
      <c r="J756" s="278"/>
      <c r="K756" s="278"/>
      <c r="L756" s="283"/>
      <c r="M756" s="284"/>
      <c r="N756" s="285"/>
      <c r="O756" s="285"/>
      <c r="P756" s="285"/>
      <c r="Q756" s="285"/>
      <c r="R756" s="285"/>
      <c r="S756" s="285"/>
      <c r="T756" s="286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87" t="s">
        <v>236</v>
      </c>
      <c r="AU756" s="287" t="s">
        <v>89</v>
      </c>
      <c r="AV756" s="14" t="s">
        <v>89</v>
      </c>
      <c r="AW756" s="14" t="s">
        <v>34</v>
      </c>
      <c r="AX756" s="14" t="s">
        <v>81</v>
      </c>
      <c r="AY756" s="287" t="s">
        <v>211</v>
      </c>
    </row>
    <row r="757" spans="1:51" s="15" customFormat="1" ht="12">
      <c r="A757" s="15"/>
      <c r="B757" s="295"/>
      <c r="C757" s="296"/>
      <c r="D757" s="268" t="s">
        <v>236</v>
      </c>
      <c r="E757" s="297" t="s">
        <v>1962</v>
      </c>
      <c r="F757" s="298" t="s">
        <v>438</v>
      </c>
      <c r="G757" s="296"/>
      <c r="H757" s="299">
        <v>257.93</v>
      </c>
      <c r="I757" s="300"/>
      <c r="J757" s="296"/>
      <c r="K757" s="296"/>
      <c r="L757" s="301"/>
      <c r="M757" s="302"/>
      <c r="N757" s="303"/>
      <c r="O757" s="303"/>
      <c r="P757" s="303"/>
      <c r="Q757" s="303"/>
      <c r="R757" s="303"/>
      <c r="S757" s="303"/>
      <c r="T757" s="304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T757" s="305" t="s">
        <v>236</v>
      </c>
      <c r="AU757" s="305" t="s">
        <v>89</v>
      </c>
      <c r="AV757" s="15" t="s">
        <v>100</v>
      </c>
      <c r="AW757" s="15" t="s">
        <v>34</v>
      </c>
      <c r="AX757" s="15" t="s">
        <v>87</v>
      </c>
      <c r="AY757" s="305" t="s">
        <v>211</v>
      </c>
    </row>
    <row r="758" spans="1:65" s="2" customFormat="1" ht="24.15" customHeight="1">
      <c r="A758" s="41"/>
      <c r="B758" s="42"/>
      <c r="C758" s="253" t="s">
        <v>1222</v>
      </c>
      <c r="D758" s="253" t="s">
        <v>214</v>
      </c>
      <c r="E758" s="254" t="s">
        <v>2614</v>
      </c>
      <c r="F758" s="255" t="s">
        <v>2615</v>
      </c>
      <c r="G758" s="256" t="s">
        <v>269</v>
      </c>
      <c r="H758" s="257">
        <v>257.93</v>
      </c>
      <c r="I758" s="258"/>
      <c r="J758" s="259">
        <f>ROUND(I758*H758,2)</f>
        <v>0</v>
      </c>
      <c r="K758" s="260"/>
      <c r="L758" s="44"/>
      <c r="M758" s="261" t="s">
        <v>1</v>
      </c>
      <c r="N758" s="262" t="s">
        <v>46</v>
      </c>
      <c r="O758" s="94"/>
      <c r="P758" s="263">
        <f>O758*H758</f>
        <v>0</v>
      </c>
      <c r="Q758" s="263">
        <v>0.0032</v>
      </c>
      <c r="R758" s="263">
        <f>Q758*H758</f>
        <v>0.8253760000000001</v>
      </c>
      <c r="S758" s="263">
        <v>0</v>
      </c>
      <c r="T758" s="264">
        <f>S758*H758</f>
        <v>0</v>
      </c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R758" s="265" t="s">
        <v>528</v>
      </c>
      <c r="AT758" s="265" t="s">
        <v>214</v>
      </c>
      <c r="AU758" s="265" t="s">
        <v>89</v>
      </c>
      <c r="AY758" s="18" t="s">
        <v>211</v>
      </c>
      <c r="BE758" s="155">
        <f>IF(N758="základní",J758,0)</f>
        <v>0</v>
      </c>
      <c r="BF758" s="155">
        <f>IF(N758="snížená",J758,0)</f>
        <v>0</v>
      </c>
      <c r="BG758" s="155">
        <f>IF(N758="zákl. přenesená",J758,0)</f>
        <v>0</v>
      </c>
      <c r="BH758" s="155">
        <f>IF(N758="sníž. přenesená",J758,0)</f>
        <v>0</v>
      </c>
      <c r="BI758" s="155">
        <f>IF(N758="nulová",J758,0)</f>
        <v>0</v>
      </c>
      <c r="BJ758" s="18" t="s">
        <v>87</v>
      </c>
      <c r="BK758" s="155">
        <f>ROUND(I758*H758,2)</f>
        <v>0</v>
      </c>
      <c r="BL758" s="18" t="s">
        <v>528</v>
      </c>
      <c r="BM758" s="265" t="s">
        <v>2616</v>
      </c>
    </row>
    <row r="759" spans="1:51" s="14" customFormat="1" ht="12">
      <c r="A759" s="14"/>
      <c r="B759" s="277"/>
      <c r="C759" s="278"/>
      <c r="D759" s="268" t="s">
        <v>236</v>
      </c>
      <c r="E759" s="279" t="s">
        <v>1</v>
      </c>
      <c r="F759" s="280" t="s">
        <v>1962</v>
      </c>
      <c r="G759" s="278"/>
      <c r="H759" s="281">
        <v>257.93</v>
      </c>
      <c r="I759" s="282"/>
      <c r="J759" s="278"/>
      <c r="K759" s="278"/>
      <c r="L759" s="283"/>
      <c r="M759" s="284"/>
      <c r="N759" s="285"/>
      <c r="O759" s="285"/>
      <c r="P759" s="285"/>
      <c r="Q759" s="285"/>
      <c r="R759" s="285"/>
      <c r="S759" s="285"/>
      <c r="T759" s="286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87" t="s">
        <v>236</v>
      </c>
      <c r="AU759" s="287" t="s">
        <v>89</v>
      </c>
      <c r="AV759" s="14" t="s">
        <v>89</v>
      </c>
      <c r="AW759" s="14" t="s">
        <v>34</v>
      </c>
      <c r="AX759" s="14" t="s">
        <v>87</v>
      </c>
      <c r="AY759" s="287" t="s">
        <v>211</v>
      </c>
    </row>
    <row r="760" spans="1:65" s="2" customFormat="1" ht="16.5" customHeight="1">
      <c r="A760" s="41"/>
      <c r="B760" s="42"/>
      <c r="C760" s="253" t="s">
        <v>1226</v>
      </c>
      <c r="D760" s="253" t="s">
        <v>214</v>
      </c>
      <c r="E760" s="254" t="s">
        <v>2617</v>
      </c>
      <c r="F760" s="255" t="s">
        <v>2618</v>
      </c>
      <c r="G760" s="256" t="s">
        <v>269</v>
      </c>
      <c r="H760" s="257">
        <v>45.8</v>
      </c>
      <c r="I760" s="258"/>
      <c r="J760" s="259">
        <f>ROUND(I760*H760,2)</f>
        <v>0</v>
      </c>
      <c r="K760" s="260"/>
      <c r="L760" s="44"/>
      <c r="M760" s="261" t="s">
        <v>1</v>
      </c>
      <c r="N760" s="262" t="s">
        <v>46</v>
      </c>
      <c r="O760" s="94"/>
      <c r="P760" s="263">
        <f>O760*H760</f>
        <v>0</v>
      </c>
      <c r="Q760" s="263">
        <v>0.00025</v>
      </c>
      <c r="R760" s="263">
        <f>Q760*H760</f>
        <v>0.01145</v>
      </c>
      <c r="S760" s="263">
        <v>0</v>
      </c>
      <c r="T760" s="264">
        <f>S760*H760</f>
        <v>0</v>
      </c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R760" s="265" t="s">
        <v>528</v>
      </c>
      <c r="AT760" s="265" t="s">
        <v>214</v>
      </c>
      <c r="AU760" s="265" t="s">
        <v>89</v>
      </c>
      <c r="AY760" s="18" t="s">
        <v>211</v>
      </c>
      <c r="BE760" s="155">
        <f>IF(N760="základní",J760,0)</f>
        <v>0</v>
      </c>
      <c r="BF760" s="155">
        <f>IF(N760="snížená",J760,0)</f>
        <v>0</v>
      </c>
      <c r="BG760" s="155">
        <f>IF(N760="zákl. přenesená",J760,0)</f>
        <v>0</v>
      </c>
      <c r="BH760" s="155">
        <f>IF(N760="sníž. přenesená",J760,0)</f>
        <v>0</v>
      </c>
      <c r="BI760" s="155">
        <f>IF(N760="nulová",J760,0)</f>
        <v>0</v>
      </c>
      <c r="BJ760" s="18" t="s">
        <v>87</v>
      </c>
      <c r="BK760" s="155">
        <f>ROUND(I760*H760,2)</f>
        <v>0</v>
      </c>
      <c r="BL760" s="18" t="s">
        <v>528</v>
      </c>
      <c r="BM760" s="265" t="s">
        <v>2619</v>
      </c>
    </row>
    <row r="761" spans="1:51" s="14" customFormat="1" ht="12">
      <c r="A761" s="14"/>
      <c r="B761" s="277"/>
      <c r="C761" s="278"/>
      <c r="D761" s="268" t="s">
        <v>236</v>
      </c>
      <c r="E761" s="279" t="s">
        <v>1965</v>
      </c>
      <c r="F761" s="280" t="s">
        <v>1967</v>
      </c>
      <c r="G761" s="278"/>
      <c r="H761" s="281">
        <v>45.8</v>
      </c>
      <c r="I761" s="282"/>
      <c r="J761" s="278"/>
      <c r="K761" s="278"/>
      <c r="L761" s="283"/>
      <c r="M761" s="284"/>
      <c r="N761" s="285"/>
      <c r="O761" s="285"/>
      <c r="P761" s="285"/>
      <c r="Q761" s="285"/>
      <c r="R761" s="285"/>
      <c r="S761" s="285"/>
      <c r="T761" s="286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87" t="s">
        <v>236</v>
      </c>
      <c r="AU761" s="287" t="s">
        <v>89</v>
      </c>
      <c r="AV761" s="14" t="s">
        <v>89</v>
      </c>
      <c r="AW761" s="14" t="s">
        <v>34</v>
      </c>
      <c r="AX761" s="14" t="s">
        <v>87</v>
      </c>
      <c r="AY761" s="287" t="s">
        <v>211</v>
      </c>
    </row>
    <row r="762" spans="1:65" s="2" customFormat="1" ht="24.15" customHeight="1">
      <c r="A762" s="41"/>
      <c r="B762" s="42"/>
      <c r="C762" s="253" t="s">
        <v>1230</v>
      </c>
      <c r="D762" s="253" t="s">
        <v>214</v>
      </c>
      <c r="E762" s="254" t="s">
        <v>2620</v>
      </c>
      <c r="F762" s="255" t="s">
        <v>2621</v>
      </c>
      <c r="G762" s="256" t="s">
        <v>507</v>
      </c>
      <c r="H762" s="257">
        <v>2.177</v>
      </c>
      <c r="I762" s="258"/>
      <c r="J762" s="259">
        <f>ROUND(I762*H762,2)</f>
        <v>0</v>
      </c>
      <c r="K762" s="260"/>
      <c r="L762" s="44"/>
      <c r="M762" s="261" t="s">
        <v>1</v>
      </c>
      <c r="N762" s="262" t="s">
        <v>46</v>
      </c>
      <c r="O762" s="94"/>
      <c r="P762" s="263">
        <f>O762*H762</f>
        <v>0</v>
      </c>
      <c r="Q762" s="263">
        <v>0</v>
      </c>
      <c r="R762" s="263">
        <f>Q762*H762</f>
        <v>0</v>
      </c>
      <c r="S762" s="263">
        <v>0</v>
      </c>
      <c r="T762" s="264">
        <f>S762*H762</f>
        <v>0</v>
      </c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R762" s="265" t="s">
        <v>528</v>
      </c>
      <c r="AT762" s="265" t="s">
        <v>214</v>
      </c>
      <c r="AU762" s="265" t="s">
        <v>89</v>
      </c>
      <c r="AY762" s="18" t="s">
        <v>211</v>
      </c>
      <c r="BE762" s="155">
        <f>IF(N762="základní",J762,0)</f>
        <v>0</v>
      </c>
      <c r="BF762" s="155">
        <f>IF(N762="snížená",J762,0)</f>
        <v>0</v>
      </c>
      <c r="BG762" s="155">
        <f>IF(N762="zákl. přenesená",J762,0)</f>
        <v>0</v>
      </c>
      <c r="BH762" s="155">
        <f>IF(N762="sníž. přenesená",J762,0)</f>
        <v>0</v>
      </c>
      <c r="BI762" s="155">
        <f>IF(N762="nulová",J762,0)</f>
        <v>0</v>
      </c>
      <c r="BJ762" s="18" t="s">
        <v>87</v>
      </c>
      <c r="BK762" s="155">
        <f>ROUND(I762*H762,2)</f>
        <v>0</v>
      </c>
      <c r="BL762" s="18" t="s">
        <v>528</v>
      </c>
      <c r="BM762" s="265" t="s">
        <v>2622</v>
      </c>
    </row>
    <row r="763" spans="1:65" s="2" customFormat="1" ht="24.15" customHeight="1">
      <c r="A763" s="41"/>
      <c r="B763" s="42"/>
      <c r="C763" s="253" t="s">
        <v>1237</v>
      </c>
      <c r="D763" s="253" t="s">
        <v>214</v>
      </c>
      <c r="E763" s="254" t="s">
        <v>2623</v>
      </c>
      <c r="F763" s="255" t="s">
        <v>2624</v>
      </c>
      <c r="G763" s="256" t="s">
        <v>507</v>
      </c>
      <c r="H763" s="257">
        <v>6.531</v>
      </c>
      <c r="I763" s="258"/>
      <c r="J763" s="259">
        <f>ROUND(I763*H763,2)</f>
        <v>0</v>
      </c>
      <c r="K763" s="260"/>
      <c r="L763" s="44"/>
      <c r="M763" s="261" t="s">
        <v>1</v>
      </c>
      <c r="N763" s="262" t="s">
        <v>46</v>
      </c>
      <c r="O763" s="94"/>
      <c r="P763" s="263">
        <f>O763*H763</f>
        <v>0</v>
      </c>
      <c r="Q763" s="263">
        <v>0</v>
      </c>
      <c r="R763" s="263">
        <f>Q763*H763</f>
        <v>0</v>
      </c>
      <c r="S763" s="263">
        <v>0</v>
      </c>
      <c r="T763" s="264">
        <f>S763*H763</f>
        <v>0</v>
      </c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R763" s="265" t="s">
        <v>528</v>
      </c>
      <c r="AT763" s="265" t="s">
        <v>214</v>
      </c>
      <c r="AU763" s="265" t="s">
        <v>89</v>
      </c>
      <c r="AY763" s="18" t="s">
        <v>211</v>
      </c>
      <c r="BE763" s="155">
        <f>IF(N763="základní",J763,0)</f>
        <v>0</v>
      </c>
      <c r="BF763" s="155">
        <f>IF(N763="snížená",J763,0)</f>
        <v>0</v>
      </c>
      <c r="BG763" s="155">
        <f>IF(N763="zákl. přenesená",J763,0)</f>
        <v>0</v>
      </c>
      <c r="BH763" s="155">
        <f>IF(N763="sníž. přenesená",J763,0)</f>
        <v>0</v>
      </c>
      <c r="BI763" s="155">
        <f>IF(N763="nulová",J763,0)</f>
        <v>0</v>
      </c>
      <c r="BJ763" s="18" t="s">
        <v>87</v>
      </c>
      <c r="BK763" s="155">
        <f>ROUND(I763*H763,2)</f>
        <v>0</v>
      </c>
      <c r="BL763" s="18" t="s">
        <v>528</v>
      </c>
      <c r="BM763" s="265" t="s">
        <v>2625</v>
      </c>
    </row>
    <row r="764" spans="1:51" s="14" customFormat="1" ht="12">
      <c r="A764" s="14"/>
      <c r="B764" s="277"/>
      <c r="C764" s="278"/>
      <c r="D764" s="268" t="s">
        <v>236</v>
      </c>
      <c r="E764" s="278"/>
      <c r="F764" s="280" t="s">
        <v>2626</v>
      </c>
      <c r="G764" s="278"/>
      <c r="H764" s="281">
        <v>6.531</v>
      </c>
      <c r="I764" s="282"/>
      <c r="J764" s="278"/>
      <c r="K764" s="278"/>
      <c r="L764" s="283"/>
      <c r="M764" s="284"/>
      <c r="N764" s="285"/>
      <c r="O764" s="285"/>
      <c r="P764" s="285"/>
      <c r="Q764" s="285"/>
      <c r="R764" s="285"/>
      <c r="S764" s="285"/>
      <c r="T764" s="286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87" t="s">
        <v>236</v>
      </c>
      <c r="AU764" s="287" t="s">
        <v>89</v>
      </c>
      <c r="AV764" s="14" t="s">
        <v>89</v>
      </c>
      <c r="AW764" s="14" t="s">
        <v>4</v>
      </c>
      <c r="AX764" s="14" t="s">
        <v>87</v>
      </c>
      <c r="AY764" s="287" t="s">
        <v>211</v>
      </c>
    </row>
    <row r="765" spans="1:63" s="12" customFormat="1" ht="22.8" customHeight="1">
      <c r="A765" s="12"/>
      <c r="B765" s="237"/>
      <c r="C765" s="238"/>
      <c r="D765" s="239" t="s">
        <v>80</v>
      </c>
      <c r="E765" s="251" t="s">
        <v>2627</v>
      </c>
      <c r="F765" s="251" t="s">
        <v>2628</v>
      </c>
      <c r="G765" s="238"/>
      <c r="H765" s="238"/>
      <c r="I765" s="241"/>
      <c r="J765" s="252">
        <f>BK765</f>
        <v>0</v>
      </c>
      <c r="K765" s="238"/>
      <c r="L765" s="243"/>
      <c r="M765" s="244"/>
      <c r="N765" s="245"/>
      <c r="O765" s="245"/>
      <c r="P765" s="246">
        <f>SUM(P766:P815)</f>
        <v>0</v>
      </c>
      <c r="Q765" s="245"/>
      <c r="R765" s="246">
        <f>SUM(R766:R815)</f>
        <v>4.2806988</v>
      </c>
      <c r="S765" s="245"/>
      <c r="T765" s="247">
        <f>SUM(T766:T815)</f>
        <v>0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R765" s="248" t="s">
        <v>89</v>
      </c>
      <c r="AT765" s="249" t="s">
        <v>80</v>
      </c>
      <c r="AU765" s="249" t="s">
        <v>87</v>
      </c>
      <c r="AY765" s="248" t="s">
        <v>211</v>
      </c>
      <c r="BK765" s="250">
        <f>SUM(BK766:BK815)</f>
        <v>0</v>
      </c>
    </row>
    <row r="766" spans="1:65" s="2" customFormat="1" ht="24.15" customHeight="1">
      <c r="A766" s="41"/>
      <c r="B766" s="42"/>
      <c r="C766" s="253" t="s">
        <v>1242</v>
      </c>
      <c r="D766" s="253" t="s">
        <v>214</v>
      </c>
      <c r="E766" s="254" t="s">
        <v>2629</v>
      </c>
      <c r="F766" s="255" t="s">
        <v>2630</v>
      </c>
      <c r="G766" s="256" t="s">
        <v>269</v>
      </c>
      <c r="H766" s="257">
        <v>242.2</v>
      </c>
      <c r="I766" s="258"/>
      <c r="J766" s="259">
        <f>ROUND(I766*H766,2)</f>
        <v>0</v>
      </c>
      <c r="K766" s="260"/>
      <c r="L766" s="44"/>
      <c r="M766" s="261" t="s">
        <v>1</v>
      </c>
      <c r="N766" s="262" t="s">
        <v>46</v>
      </c>
      <c r="O766" s="94"/>
      <c r="P766" s="263">
        <f>O766*H766</f>
        <v>0</v>
      </c>
      <c r="Q766" s="263">
        <v>0.0029</v>
      </c>
      <c r="R766" s="263">
        <f>Q766*H766</f>
        <v>0.7023799999999999</v>
      </c>
      <c r="S766" s="263">
        <v>0</v>
      </c>
      <c r="T766" s="264">
        <f>S766*H766</f>
        <v>0</v>
      </c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R766" s="265" t="s">
        <v>528</v>
      </c>
      <c r="AT766" s="265" t="s">
        <v>214</v>
      </c>
      <c r="AU766" s="265" t="s">
        <v>89</v>
      </c>
      <c r="AY766" s="18" t="s">
        <v>211</v>
      </c>
      <c r="BE766" s="155">
        <f>IF(N766="základní",J766,0)</f>
        <v>0</v>
      </c>
      <c r="BF766" s="155">
        <f>IF(N766="snížená",J766,0)</f>
        <v>0</v>
      </c>
      <c r="BG766" s="155">
        <f>IF(N766="zákl. přenesená",J766,0)</f>
        <v>0</v>
      </c>
      <c r="BH766" s="155">
        <f>IF(N766="sníž. přenesená",J766,0)</f>
        <v>0</v>
      </c>
      <c r="BI766" s="155">
        <f>IF(N766="nulová",J766,0)</f>
        <v>0</v>
      </c>
      <c r="BJ766" s="18" t="s">
        <v>87</v>
      </c>
      <c r="BK766" s="155">
        <f>ROUND(I766*H766,2)</f>
        <v>0</v>
      </c>
      <c r="BL766" s="18" t="s">
        <v>528</v>
      </c>
      <c r="BM766" s="265" t="s">
        <v>2631</v>
      </c>
    </row>
    <row r="767" spans="1:51" s="13" customFormat="1" ht="12">
      <c r="A767" s="13"/>
      <c r="B767" s="266"/>
      <c r="C767" s="267"/>
      <c r="D767" s="268" t="s">
        <v>236</v>
      </c>
      <c r="E767" s="269" t="s">
        <v>1</v>
      </c>
      <c r="F767" s="270" t="s">
        <v>2632</v>
      </c>
      <c r="G767" s="267"/>
      <c r="H767" s="269" t="s">
        <v>1</v>
      </c>
      <c r="I767" s="271"/>
      <c r="J767" s="267"/>
      <c r="K767" s="267"/>
      <c r="L767" s="272"/>
      <c r="M767" s="273"/>
      <c r="N767" s="274"/>
      <c r="O767" s="274"/>
      <c r="P767" s="274"/>
      <c r="Q767" s="274"/>
      <c r="R767" s="274"/>
      <c r="S767" s="274"/>
      <c r="T767" s="275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76" t="s">
        <v>236</v>
      </c>
      <c r="AU767" s="276" t="s">
        <v>89</v>
      </c>
      <c r="AV767" s="13" t="s">
        <v>87</v>
      </c>
      <c r="AW767" s="13" t="s">
        <v>34</v>
      </c>
      <c r="AX767" s="13" t="s">
        <v>81</v>
      </c>
      <c r="AY767" s="276" t="s">
        <v>211</v>
      </c>
    </row>
    <row r="768" spans="1:51" s="13" customFormat="1" ht="12">
      <c r="A768" s="13"/>
      <c r="B768" s="266"/>
      <c r="C768" s="267"/>
      <c r="D768" s="268" t="s">
        <v>236</v>
      </c>
      <c r="E768" s="269" t="s">
        <v>1</v>
      </c>
      <c r="F768" s="270" t="s">
        <v>2378</v>
      </c>
      <c r="G768" s="267"/>
      <c r="H768" s="269" t="s">
        <v>1</v>
      </c>
      <c r="I768" s="271"/>
      <c r="J768" s="267"/>
      <c r="K768" s="267"/>
      <c r="L768" s="272"/>
      <c r="M768" s="273"/>
      <c r="N768" s="274"/>
      <c r="O768" s="274"/>
      <c r="P768" s="274"/>
      <c r="Q768" s="274"/>
      <c r="R768" s="274"/>
      <c r="S768" s="274"/>
      <c r="T768" s="275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76" t="s">
        <v>236</v>
      </c>
      <c r="AU768" s="276" t="s">
        <v>89</v>
      </c>
      <c r="AV768" s="13" t="s">
        <v>87</v>
      </c>
      <c r="AW768" s="13" t="s">
        <v>34</v>
      </c>
      <c r="AX768" s="13" t="s">
        <v>81</v>
      </c>
      <c r="AY768" s="276" t="s">
        <v>211</v>
      </c>
    </row>
    <row r="769" spans="1:51" s="14" customFormat="1" ht="12">
      <c r="A769" s="14"/>
      <c r="B769" s="277"/>
      <c r="C769" s="278"/>
      <c r="D769" s="268" t="s">
        <v>236</v>
      </c>
      <c r="E769" s="279" t="s">
        <v>1</v>
      </c>
      <c r="F769" s="280" t="s">
        <v>2633</v>
      </c>
      <c r="G769" s="278"/>
      <c r="H769" s="281">
        <v>242.2</v>
      </c>
      <c r="I769" s="282"/>
      <c r="J769" s="278"/>
      <c r="K769" s="278"/>
      <c r="L769" s="283"/>
      <c r="M769" s="284"/>
      <c r="N769" s="285"/>
      <c r="O769" s="285"/>
      <c r="P769" s="285"/>
      <c r="Q769" s="285"/>
      <c r="R769" s="285"/>
      <c r="S769" s="285"/>
      <c r="T769" s="286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87" t="s">
        <v>236</v>
      </c>
      <c r="AU769" s="287" t="s">
        <v>89</v>
      </c>
      <c r="AV769" s="14" t="s">
        <v>89</v>
      </c>
      <c r="AW769" s="14" t="s">
        <v>34</v>
      </c>
      <c r="AX769" s="14" t="s">
        <v>81</v>
      </c>
      <c r="AY769" s="287" t="s">
        <v>211</v>
      </c>
    </row>
    <row r="770" spans="1:51" s="15" customFormat="1" ht="12">
      <c r="A770" s="15"/>
      <c r="B770" s="295"/>
      <c r="C770" s="296"/>
      <c r="D770" s="268" t="s">
        <v>236</v>
      </c>
      <c r="E770" s="297" t="s">
        <v>312</v>
      </c>
      <c r="F770" s="298" t="s">
        <v>438</v>
      </c>
      <c r="G770" s="296"/>
      <c r="H770" s="299">
        <v>242.2</v>
      </c>
      <c r="I770" s="300"/>
      <c r="J770" s="296"/>
      <c r="K770" s="296"/>
      <c r="L770" s="301"/>
      <c r="M770" s="302"/>
      <c r="N770" s="303"/>
      <c r="O770" s="303"/>
      <c r="P770" s="303"/>
      <c r="Q770" s="303"/>
      <c r="R770" s="303"/>
      <c r="S770" s="303"/>
      <c r="T770" s="304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T770" s="305" t="s">
        <v>236</v>
      </c>
      <c r="AU770" s="305" t="s">
        <v>89</v>
      </c>
      <c r="AV770" s="15" t="s">
        <v>100</v>
      </c>
      <c r="AW770" s="15" t="s">
        <v>34</v>
      </c>
      <c r="AX770" s="15" t="s">
        <v>87</v>
      </c>
      <c r="AY770" s="305" t="s">
        <v>211</v>
      </c>
    </row>
    <row r="771" spans="1:65" s="2" customFormat="1" ht="21.75" customHeight="1">
      <c r="A771" s="41"/>
      <c r="B771" s="42"/>
      <c r="C771" s="317" t="s">
        <v>1247</v>
      </c>
      <c r="D771" s="317" t="s">
        <v>589</v>
      </c>
      <c r="E771" s="318" t="s">
        <v>2634</v>
      </c>
      <c r="F771" s="319" t="s">
        <v>2635</v>
      </c>
      <c r="G771" s="320" t="s">
        <v>269</v>
      </c>
      <c r="H771" s="321">
        <v>266.42</v>
      </c>
      <c r="I771" s="322"/>
      <c r="J771" s="323">
        <f>ROUND(I771*H771,2)</f>
        <v>0</v>
      </c>
      <c r="K771" s="324"/>
      <c r="L771" s="325"/>
      <c r="M771" s="326" t="s">
        <v>1</v>
      </c>
      <c r="N771" s="327" t="s">
        <v>46</v>
      </c>
      <c r="O771" s="94"/>
      <c r="P771" s="263">
        <f>O771*H771</f>
        <v>0</v>
      </c>
      <c r="Q771" s="263">
        <v>0.0118</v>
      </c>
      <c r="R771" s="263">
        <f>Q771*H771</f>
        <v>3.143756</v>
      </c>
      <c r="S771" s="263">
        <v>0</v>
      </c>
      <c r="T771" s="264">
        <f>S771*H771</f>
        <v>0</v>
      </c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R771" s="265" t="s">
        <v>634</v>
      </c>
      <c r="AT771" s="265" t="s">
        <v>589</v>
      </c>
      <c r="AU771" s="265" t="s">
        <v>89</v>
      </c>
      <c r="AY771" s="18" t="s">
        <v>211</v>
      </c>
      <c r="BE771" s="155">
        <f>IF(N771="základní",J771,0)</f>
        <v>0</v>
      </c>
      <c r="BF771" s="155">
        <f>IF(N771="snížená",J771,0)</f>
        <v>0</v>
      </c>
      <c r="BG771" s="155">
        <f>IF(N771="zákl. přenesená",J771,0)</f>
        <v>0</v>
      </c>
      <c r="BH771" s="155">
        <f>IF(N771="sníž. přenesená",J771,0)</f>
        <v>0</v>
      </c>
      <c r="BI771" s="155">
        <f>IF(N771="nulová",J771,0)</f>
        <v>0</v>
      </c>
      <c r="BJ771" s="18" t="s">
        <v>87</v>
      </c>
      <c r="BK771" s="155">
        <f>ROUND(I771*H771,2)</f>
        <v>0</v>
      </c>
      <c r="BL771" s="18" t="s">
        <v>528</v>
      </c>
      <c r="BM771" s="265" t="s">
        <v>2636</v>
      </c>
    </row>
    <row r="772" spans="1:51" s="14" customFormat="1" ht="12">
      <c r="A772" s="14"/>
      <c r="B772" s="277"/>
      <c r="C772" s="278"/>
      <c r="D772" s="268" t="s">
        <v>236</v>
      </c>
      <c r="E772" s="279" t="s">
        <v>1</v>
      </c>
      <c r="F772" s="280" t="s">
        <v>1961</v>
      </c>
      <c r="G772" s="278"/>
      <c r="H772" s="281">
        <v>242.2</v>
      </c>
      <c r="I772" s="282"/>
      <c r="J772" s="278"/>
      <c r="K772" s="278"/>
      <c r="L772" s="283"/>
      <c r="M772" s="284"/>
      <c r="N772" s="285"/>
      <c r="O772" s="285"/>
      <c r="P772" s="285"/>
      <c r="Q772" s="285"/>
      <c r="R772" s="285"/>
      <c r="S772" s="285"/>
      <c r="T772" s="286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87" t="s">
        <v>236</v>
      </c>
      <c r="AU772" s="287" t="s">
        <v>89</v>
      </c>
      <c r="AV772" s="14" t="s">
        <v>89</v>
      </c>
      <c r="AW772" s="14" t="s">
        <v>34</v>
      </c>
      <c r="AX772" s="14" t="s">
        <v>87</v>
      </c>
      <c r="AY772" s="287" t="s">
        <v>211</v>
      </c>
    </row>
    <row r="773" spans="1:51" s="14" customFormat="1" ht="12">
      <c r="A773" s="14"/>
      <c r="B773" s="277"/>
      <c r="C773" s="278"/>
      <c r="D773" s="268" t="s">
        <v>236</v>
      </c>
      <c r="E773" s="278"/>
      <c r="F773" s="280" t="s">
        <v>2637</v>
      </c>
      <c r="G773" s="278"/>
      <c r="H773" s="281">
        <v>266.42</v>
      </c>
      <c r="I773" s="282"/>
      <c r="J773" s="278"/>
      <c r="K773" s="278"/>
      <c r="L773" s="283"/>
      <c r="M773" s="284"/>
      <c r="N773" s="285"/>
      <c r="O773" s="285"/>
      <c r="P773" s="285"/>
      <c r="Q773" s="285"/>
      <c r="R773" s="285"/>
      <c r="S773" s="285"/>
      <c r="T773" s="286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87" t="s">
        <v>236</v>
      </c>
      <c r="AU773" s="287" t="s">
        <v>89</v>
      </c>
      <c r="AV773" s="14" t="s">
        <v>89</v>
      </c>
      <c r="AW773" s="14" t="s">
        <v>4</v>
      </c>
      <c r="AX773" s="14" t="s">
        <v>87</v>
      </c>
      <c r="AY773" s="287" t="s">
        <v>211</v>
      </c>
    </row>
    <row r="774" spans="1:65" s="2" customFormat="1" ht="24.15" customHeight="1">
      <c r="A774" s="41"/>
      <c r="B774" s="42"/>
      <c r="C774" s="253" t="s">
        <v>1252</v>
      </c>
      <c r="D774" s="253" t="s">
        <v>214</v>
      </c>
      <c r="E774" s="254" t="s">
        <v>2638</v>
      </c>
      <c r="F774" s="255" t="s">
        <v>2639</v>
      </c>
      <c r="G774" s="256" t="s">
        <v>269</v>
      </c>
      <c r="H774" s="257">
        <v>242.2</v>
      </c>
      <c r="I774" s="258"/>
      <c r="J774" s="259">
        <f>ROUND(I774*H774,2)</f>
        <v>0</v>
      </c>
      <c r="K774" s="260"/>
      <c r="L774" s="44"/>
      <c r="M774" s="261" t="s">
        <v>1</v>
      </c>
      <c r="N774" s="262" t="s">
        <v>46</v>
      </c>
      <c r="O774" s="94"/>
      <c r="P774" s="263">
        <f>O774*H774</f>
        <v>0</v>
      </c>
      <c r="Q774" s="263">
        <v>0</v>
      </c>
      <c r="R774" s="263">
        <f>Q774*H774</f>
        <v>0</v>
      </c>
      <c r="S774" s="263">
        <v>0</v>
      </c>
      <c r="T774" s="264">
        <f>S774*H774</f>
        <v>0</v>
      </c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R774" s="265" t="s">
        <v>528</v>
      </c>
      <c r="AT774" s="265" t="s">
        <v>214</v>
      </c>
      <c r="AU774" s="265" t="s">
        <v>89</v>
      </c>
      <c r="AY774" s="18" t="s">
        <v>211</v>
      </c>
      <c r="BE774" s="155">
        <f>IF(N774="základní",J774,0)</f>
        <v>0</v>
      </c>
      <c r="BF774" s="155">
        <f>IF(N774="snížená",J774,0)</f>
        <v>0</v>
      </c>
      <c r="BG774" s="155">
        <f>IF(N774="zákl. přenesená",J774,0)</f>
        <v>0</v>
      </c>
      <c r="BH774" s="155">
        <f>IF(N774="sníž. přenesená",J774,0)</f>
        <v>0</v>
      </c>
      <c r="BI774" s="155">
        <f>IF(N774="nulová",J774,0)</f>
        <v>0</v>
      </c>
      <c r="BJ774" s="18" t="s">
        <v>87</v>
      </c>
      <c r="BK774" s="155">
        <f>ROUND(I774*H774,2)</f>
        <v>0</v>
      </c>
      <c r="BL774" s="18" t="s">
        <v>528</v>
      </c>
      <c r="BM774" s="265" t="s">
        <v>2640</v>
      </c>
    </row>
    <row r="775" spans="1:51" s="14" customFormat="1" ht="12">
      <c r="A775" s="14"/>
      <c r="B775" s="277"/>
      <c r="C775" s="278"/>
      <c r="D775" s="268" t="s">
        <v>236</v>
      </c>
      <c r="E775" s="279" t="s">
        <v>1</v>
      </c>
      <c r="F775" s="280" t="s">
        <v>312</v>
      </c>
      <c r="G775" s="278"/>
      <c r="H775" s="281">
        <v>242.2</v>
      </c>
      <c r="I775" s="282"/>
      <c r="J775" s="278"/>
      <c r="K775" s="278"/>
      <c r="L775" s="283"/>
      <c r="M775" s="284"/>
      <c r="N775" s="285"/>
      <c r="O775" s="285"/>
      <c r="P775" s="285"/>
      <c r="Q775" s="285"/>
      <c r="R775" s="285"/>
      <c r="S775" s="285"/>
      <c r="T775" s="286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87" t="s">
        <v>236</v>
      </c>
      <c r="AU775" s="287" t="s">
        <v>89</v>
      </c>
      <c r="AV775" s="14" t="s">
        <v>89</v>
      </c>
      <c r="AW775" s="14" t="s">
        <v>34</v>
      </c>
      <c r="AX775" s="14" t="s">
        <v>87</v>
      </c>
      <c r="AY775" s="287" t="s">
        <v>211</v>
      </c>
    </row>
    <row r="776" spans="1:65" s="2" customFormat="1" ht="24.15" customHeight="1">
      <c r="A776" s="41"/>
      <c r="B776" s="42"/>
      <c r="C776" s="253" t="s">
        <v>1257</v>
      </c>
      <c r="D776" s="253" t="s">
        <v>214</v>
      </c>
      <c r="E776" s="254" t="s">
        <v>2641</v>
      </c>
      <c r="F776" s="255" t="s">
        <v>2642</v>
      </c>
      <c r="G776" s="256" t="s">
        <v>269</v>
      </c>
      <c r="H776" s="257">
        <v>9.915</v>
      </c>
      <c r="I776" s="258"/>
      <c r="J776" s="259">
        <f>ROUND(I776*H776,2)</f>
        <v>0</v>
      </c>
      <c r="K776" s="260"/>
      <c r="L776" s="44"/>
      <c r="M776" s="261" t="s">
        <v>1</v>
      </c>
      <c r="N776" s="262" t="s">
        <v>46</v>
      </c>
      <c r="O776" s="94"/>
      <c r="P776" s="263">
        <f>O776*H776</f>
        <v>0</v>
      </c>
      <c r="Q776" s="263">
        <v>0.00052</v>
      </c>
      <c r="R776" s="263">
        <f>Q776*H776</f>
        <v>0.0051557999999999994</v>
      </c>
      <c r="S776" s="263">
        <v>0</v>
      </c>
      <c r="T776" s="264">
        <f>S776*H776</f>
        <v>0</v>
      </c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R776" s="265" t="s">
        <v>100</v>
      </c>
      <c r="AT776" s="265" t="s">
        <v>214</v>
      </c>
      <c r="AU776" s="265" t="s">
        <v>89</v>
      </c>
      <c r="AY776" s="18" t="s">
        <v>211</v>
      </c>
      <c r="BE776" s="155">
        <f>IF(N776="základní",J776,0)</f>
        <v>0</v>
      </c>
      <c r="BF776" s="155">
        <f>IF(N776="snížená",J776,0)</f>
        <v>0</v>
      </c>
      <c r="BG776" s="155">
        <f>IF(N776="zákl. přenesená",J776,0)</f>
        <v>0</v>
      </c>
      <c r="BH776" s="155">
        <f>IF(N776="sníž. přenesená",J776,0)</f>
        <v>0</v>
      </c>
      <c r="BI776" s="155">
        <f>IF(N776="nulová",J776,0)</f>
        <v>0</v>
      </c>
      <c r="BJ776" s="18" t="s">
        <v>87</v>
      </c>
      <c r="BK776" s="155">
        <f>ROUND(I776*H776,2)</f>
        <v>0</v>
      </c>
      <c r="BL776" s="18" t="s">
        <v>100</v>
      </c>
      <c r="BM776" s="265" t="s">
        <v>2643</v>
      </c>
    </row>
    <row r="777" spans="1:51" s="13" customFormat="1" ht="12">
      <c r="A777" s="13"/>
      <c r="B777" s="266"/>
      <c r="C777" s="267"/>
      <c r="D777" s="268" t="s">
        <v>236</v>
      </c>
      <c r="E777" s="269" t="s">
        <v>1</v>
      </c>
      <c r="F777" s="270" t="s">
        <v>638</v>
      </c>
      <c r="G777" s="267"/>
      <c r="H777" s="269" t="s">
        <v>1</v>
      </c>
      <c r="I777" s="271"/>
      <c r="J777" s="267"/>
      <c r="K777" s="267"/>
      <c r="L777" s="272"/>
      <c r="M777" s="273"/>
      <c r="N777" s="274"/>
      <c r="O777" s="274"/>
      <c r="P777" s="274"/>
      <c r="Q777" s="274"/>
      <c r="R777" s="274"/>
      <c r="S777" s="274"/>
      <c r="T777" s="275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76" t="s">
        <v>236</v>
      </c>
      <c r="AU777" s="276" t="s">
        <v>89</v>
      </c>
      <c r="AV777" s="13" t="s">
        <v>87</v>
      </c>
      <c r="AW777" s="13" t="s">
        <v>34</v>
      </c>
      <c r="AX777" s="13" t="s">
        <v>81</v>
      </c>
      <c r="AY777" s="276" t="s">
        <v>211</v>
      </c>
    </row>
    <row r="778" spans="1:51" s="14" customFormat="1" ht="12">
      <c r="A778" s="14"/>
      <c r="B778" s="277"/>
      <c r="C778" s="278"/>
      <c r="D778" s="268" t="s">
        <v>236</v>
      </c>
      <c r="E778" s="279" t="s">
        <v>1</v>
      </c>
      <c r="F778" s="280" t="s">
        <v>2644</v>
      </c>
      <c r="G778" s="278"/>
      <c r="H778" s="281">
        <v>1.08</v>
      </c>
      <c r="I778" s="282"/>
      <c r="J778" s="278"/>
      <c r="K778" s="278"/>
      <c r="L778" s="283"/>
      <c r="M778" s="284"/>
      <c r="N778" s="285"/>
      <c r="O778" s="285"/>
      <c r="P778" s="285"/>
      <c r="Q778" s="285"/>
      <c r="R778" s="285"/>
      <c r="S778" s="285"/>
      <c r="T778" s="286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87" t="s">
        <v>236</v>
      </c>
      <c r="AU778" s="287" t="s">
        <v>89</v>
      </c>
      <c r="AV778" s="14" t="s">
        <v>89</v>
      </c>
      <c r="AW778" s="14" t="s">
        <v>34</v>
      </c>
      <c r="AX778" s="14" t="s">
        <v>81</v>
      </c>
      <c r="AY778" s="287" t="s">
        <v>211</v>
      </c>
    </row>
    <row r="779" spans="1:51" s="13" customFormat="1" ht="12">
      <c r="A779" s="13"/>
      <c r="B779" s="266"/>
      <c r="C779" s="267"/>
      <c r="D779" s="268" t="s">
        <v>236</v>
      </c>
      <c r="E779" s="269" t="s">
        <v>1</v>
      </c>
      <c r="F779" s="270" t="s">
        <v>640</v>
      </c>
      <c r="G779" s="267"/>
      <c r="H779" s="269" t="s">
        <v>1</v>
      </c>
      <c r="I779" s="271"/>
      <c r="J779" s="267"/>
      <c r="K779" s="267"/>
      <c r="L779" s="272"/>
      <c r="M779" s="273"/>
      <c r="N779" s="274"/>
      <c r="O779" s="274"/>
      <c r="P779" s="274"/>
      <c r="Q779" s="274"/>
      <c r="R779" s="274"/>
      <c r="S779" s="274"/>
      <c r="T779" s="275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76" t="s">
        <v>236</v>
      </c>
      <c r="AU779" s="276" t="s">
        <v>89</v>
      </c>
      <c r="AV779" s="13" t="s">
        <v>87</v>
      </c>
      <c r="AW779" s="13" t="s">
        <v>34</v>
      </c>
      <c r="AX779" s="13" t="s">
        <v>81</v>
      </c>
      <c r="AY779" s="276" t="s">
        <v>211</v>
      </c>
    </row>
    <row r="780" spans="1:51" s="14" customFormat="1" ht="12">
      <c r="A780" s="14"/>
      <c r="B780" s="277"/>
      <c r="C780" s="278"/>
      <c r="D780" s="268" t="s">
        <v>236</v>
      </c>
      <c r="E780" s="279" t="s">
        <v>1</v>
      </c>
      <c r="F780" s="280" t="s">
        <v>2645</v>
      </c>
      <c r="G780" s="278"/>
      <c r="H780" s="281">
        <v>0.54</v>
      </c>
      <c r="I780" s="282"/>
      <c r="J780" s="278"/>
      <c r="K780" s="278"/>
      <c r="L780" s="283"/>
      <c r="M780" s="284"/>
      <c r="N780" s="285"/>
      <c r="O780" s="285"/>
      <c r="P780" s="285"/>
      <c r="Q780" s="285"/>
      <c r="R780" s="285"/>
      <c r="S780" s="285"/>
      <c r="T780" s="286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87" t="s">
        <v>236</v>
      </c>
      <c r="AU780" s="287" t="s">
        <v>89</v>
      </c>
      <c r="AV780" s="14" t="s">
        <v>89</v>
      </c>
      <c r="AW780" s="14" t="s">
        <v>34</v>
      </c>
      <c r="AX780" s="14" t="s">
        <v>81</v>
      </c>
      <c r="AY780" s="287" t="s">
        <v>211</v>
      </c>
    </row>
    <row r="781" spans="1:51" s="14" customFormat="1" ht="12">
      <c r="A781" s="14"/>
      <c r="B781" s="277"/>
      <c r="C781" s="278"/>
      <c r="D781" s="268" t="s">
        <v>236</v>
      </c>
      <c r="E781" s="279" t="s">
        <v>1</v>
      </c>
      <c r="F781" s="280" t="s">
        <v>2646</v>
      </c>
      <c r="G781" s="278"/>
      <c r="H781" s="281">
        <v>1.62</v>
      </c>
      <c r="I781" s="282"/>
      <c r="J781" s="278"/>
      <c r="K781" s="278"/>
      <c r="L781" s="283"/>
      <c r="M781" s="284"/>
      <c r="N781" s="285"/>
      <c r="O781" s="285"/>
      <c r="P781" s="285"/>
      <c r="Q781" s="285"/>
      <c r="R781" s="285"/>
      <c r="S781" s="285"/>
      <c r="T781" s="286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87" t="s">
        <v>236</v>
      </c>
      <c r="AU781" s="287" t="s">
        <v>89</v>
      </c>
      <c r="AV781" s="14" t="s">
        <v>89</v>
      </c>
      <c r="AW781" s="14" t="s">
        <v>34</v>
      </c>
      <c r="AX781" s="14" t="s">
        <v>81</v>
      </c>
      <c r="AY781" s="287" t="s">
        <v>211</v>
      </c>
    </row>
    <row r="782" spans="1:51" s="14" customFormat="1" ht="12">
      <c r="A782" s="14"/>
      <c r="B782" s="277"/>
      <c r="C782" s="278"/>
      <c r="D782" s="268" t="s">
        <v>236</v>
      </c>
      <c r="E782" s="279" t="s">
        <v>1</v>
      </c>
      <c r="F782" s="280" t="s">
        <v>2646</v>
      </c>
      <c r="G782" s="278"/>
      <c r="H782" s="281">
        <v>1.62</v>
      </c>
      <c r="I782" s="282"/>
      <c r="J782" s="278"/>
      <c r="K782" s="278"/>
      <c r="L782" s="283"/>
      <c r="M782" s="284"/>
      <c r="N782" s="285"/>
      <c r="O782" s="285"/>
      <c r="P782" s="285"/>
      <c r="Q782" s="285"/>
      <c r="R782" s="285"/>
      <c r="S782" s="285"/>
      <c r="T782" s="286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87" t="s">
        <v>236</v>
      </c>
      <c r="AU782" s="287" t="s">
        <v>89</v>
      </c>
      <c r="AV782" s="14" t="s">
        <v>89</v>
      </c>
      <c r="AW782" s="14" t="s">
        <v>34</v>
      </c>
      <c r="AX782" s="14" t="s">
        <v>81</v>
      </c>
      <c r="AY782" s="287" t="s">
        <v>211</v>
      </c>
    </row>
    <row r="783" spans="1:51" s="14" customFormat="1" ht="12">
      <c r="A783" s="14"/>
      <c r="B783" s="277"/>
      <c r="C783" s="278"/>
      <c r="D783" s="268" t="s">
        <v>236</v>
      </c>
      <c r="E783" s="279" t="s">
        <v>1</v>
      </c>
      <c r="F783" s="280" t="s">
        <v>2647</v>
      </c>
      <c r="G783" s="278"/>
      <c r="H783" s="281">
        <v>0.24</v>
      </c>
      <c r="I783" s="282"/>
      <c r="J783" s="278"/>
      <c r="K783" s="278"/>
      <c r="L783" s="283"/>
      <c r="M783" s="284"/>
      <c r="N783" s="285"/>
      <c r="O783" s="285"/>
      <c r="P783" s="285"/>
      <c r="Q783" s="285"/>
      <c r="R783" s="285"/>
      <c r="S783" s="285"/>
      <c r="T783" s="286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87" t="s">
        <v>236</v>
      </c>
      <c r="AU783" s="287" t="s">
        <v>89</v>
      </c>
      <c r="AV783" s="14" t="s">
        <v>89</v>
      </c>
      <c r="AW783" s="14" t="s">
        <v>34</v>
      </c>
      <c r="AX783" s="14" t="s">
        <v>81</v>
      </c>
      <c r="AY783" s="287" t="s">
        <v>211</v>
      </c>
    </row>
    <row r="784" spans="1:51" s="13" customFormat="1" ht="12">
      <c r="A784" s="13"/>
      <c r="B784" s="266"/>
      <c r="C784" s="267"/>
      <c r="D784" s="268" t="s">
        <v>236</v>
      </c>
      <c r="E784" s="269" t="s">
        <v>1</v>
      </c>
      <c r="F784" s="270" t="s">
        <v>663</v>
      </c>
      <c r="G784" s="267"/>
      <c r="H784" s="269" t="s">
        <v>1</v>
      </c>
      <c r="I784" s="271"/>
      <c r="J784" s="267"/>
      <c r="K784" s="267"/>
      <c r="L784" s="272"/>
      <c r="M784" s="273"/>
      <c r="N784" s="274"/>
      <c r="O784" s="274"/>
      <c r="P784" s="274"/>
      <c r="Q784" s="274"/>
      <c r="R784" s="274"/>
      <c r="S784" s="274"/>
      <c r="T784" s="275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76" t="s">
        <v>236</v>
      </c>
      <c r="AU784" s="276" t="s">
        <v>89</v>
      </c>
      <c r="AV784" s="13" t="s">
        <v>87</v>
      </c>
      <c r="AW784" s="13" t="s">
        <v>34</v>
      </c>
      <c r="AX784" s="13" t="s">
        <v>81</v>
      </c>
      <c r="AY784" s="276" t="s">
        <v>211</v>
      </c>
    </row>
    <row r="785" spans="1:51" s="14" customFormat="1" ht="12">
      <c r="A785" s="14"/>
      <c r="B785" s="277"/>
      <c r="C785" s="278"/>
      <c r="D785" s="268" t="s">
        <v>236</v>
      </c>
      <c r="E785" s="279" t="s">
        <v>1</v>
      </c>
      <c r="F785" s="280" t="s">
        <v>2648</v>
      </c>
      <c r="G785" s="278"/>
      <c r="H785" s="281">
        <v>1.575</v>
      </c>
      <c r="I785" s="282"/>
      <c r="J785" s="278"/>
      <c r="K785" s="278"/>
      <c r="L785" s="283"/>
      <c r="M785" s="284"/>
      <c r="N785" s="285"/>
      <c r="O785" s="285"/>
      <c r="P785" s="285"/>
      <c r="Q785" s="285"/>
      <c r="R785" s="285"/>
      <c r="S785" s="285"/>
      <c r="T785" s="286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87" t="s">
        <v>236</v>
      </c>
      <c r="AU785" s="287" t="s">
        <v>89</v>
      </c>
      <c r="AV785" s="14" t="s">
        <v>89</v>
      </c>
      <c r="AW785" s="14" t="s">
        <v>34</v>
      </c>
      <c r="AX785" s="14" t="s">
        <v>81</v>
      </c>
      <c r="AY785" s="287" t="s">
        <v>211</v>
      </c>
    </row>
    <row r="786" spans="1:51" s="14" customFormat="1" ht="12">
      <c r="A786" s="14"/>
      <c r="B786" s="277"/>
      <c r="C786" s="278"/>
      <c r="D786" s="268" t="s">
        <v>236</v>
      </c>
      <c r="E786" s="279" t="s">
        <v>1</v>
      </c>
      <c r="F786" s="280" t="s">
        <v>2649</v>
      </c>
      <c r="G786" s="278"/>
      <c r="H786" s="281">
        <v>1.62</v>
      </c>
      <c r="I786" s="282"/>
      <c r="J786" s="278"/>
      <c r="K786" s="278"/>
      <c r="L786" s="283"/>
      <c r="M786" s="284"/>
      <c r="N786" s="285"/>
      <c r="O786" s="285"/>
      <c r="P786" s="285"/>
      <c r="Q786" s="285"/>
      <c r="R786" s="285"/>
      <c r="S786" s="285"/>
      <c r="T786" s="286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87" t="s">
        <v>236</v>
      </c>
      <c r="AU786" s="287" t="s">
        <v>89</v>
      </c>
      <c r="AV786" s="14" t="s">
        <v>89</v>
      </c>
      <c r="AW786" s="14" t="s">
        <v>34</v>
      </c>
      <c r="AX786" s="14" t="s">
        <v>81</v>
      </c>
      <c r="AY786" s="287" t="s">
        <v>211</v>
      </c>
    </row>
    <row r="787" spans="1:51" s="14" customFormat="1" ht="12">
      <c r="A787" s="14"/>
      <c r="B787" s="277"/>
      <c r="C787" s="278"/>
      <c r="D787" s="268" t="s">
        <v>236</v>
      </c>
      <c r="E787" s="279" t="s">
        <v>1</v>
      </c>
      <c r="F787" s="280" t="s">
        <v>2650</v>
      </c>
      <c r="G787" s="278"/>
      <c r="H787" s="281">
        <v>1.08</v>
      </c>
      <c r="I787" s="282"/>
      <c r="J787" s="278"/>
      <c r="K787" s="278"/>
      <c r="L787" s="283"/>
      <c r="M787" s="284"/>
      <c r="N787" s="285"/>
      <c r="O787" s="285"/>
      <c r="P787" s="285"/>
      <c r="Q787" s="285"/>
      <c r="R787" s="285"/>
      <c r="S787" s="285"/>
      <c r="T787" s="286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87" t="s">
        <v>236</v>
      </c>
      <c r="AU787" s="287" t="s">
        <v>89</v>
      </c>
      <c r="AV787" s="14" t="s">
        <v>89</v>
      </c>
      <c r="AW787" s="14" t="s">
        <v>34</v>
      </c>
      <c r="AX787" s="14" t="s">
        <v>81</v>
      </c>
      <c r="AY787" s="287" t="s">
        <v>211</v>
      </c>
    </row>
    <row r="788" spans="1:51" s="13" customFormat="1" ht="12">
      <c r="A788" s="13"/>
      <c r="B788" s="266"/>
      <c r="C788" s="267"/>
      <c r="D788" s="268" t="s">
        <v>236</v>
      </c>
      <c r="E788" s="269" t="s">
        <v>1</v>
      </c>
      <c r="F788" s="270" t="s">
        <v>666</v>
      </c>
      <c r="G788" s="267"/>
      <c r="H788" s="269" t="s">
        <v>1</v>
      </c>
      <c r="I788" s="271"/>
      <c r="J788" s="267"/>
      <c r="K788" s="267"/>
      <c r="L788" s="272"/>
      <c r="M788" s="273"/>
      <c r="N788" s="274"/>
      <c r="O788" s="274"/>
      <c r="P788" s="274"/>
      <c r="Q788" s="274"/>
      <c r="R788" s="274"/>
      <c r="S788" s="274"/>
      <c r="T788" s="275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76" t="s">
        <v>236</v>
      </c>
      <c r="AU788" s="276" t="s">
        <v>89</v>
      </c>
      <c r="AV788" s="13" t="s">
        <v>87</v>
      </c>
      <c r="AW788" s="13" t="s">
        <v>34</v>
      </c>
      <c r="AX788" s="13" t="s">
        <v>81</v>
      </c>
      <c r="AY788" s="276" t="s">
        <v>211</v>
      </c>
    </row>
    <row r="789" spans="1:51" s="14" customFormat="1" ht="12">
      <c r="A789" s="14"/>
      <c r="B789" s="277"/>
      <c r="C789" s="278"/>
      <c r="D789" s="268" t="s">
        <v>236</v>
      </c>
      <c r="E789" s="279" t="s">
        <v>1</v>
      </c>
      <c r="F789" s="280" t="s">
        <v>2645</v>
      </c>
      <c r="G789" s="278"/>
      <c r="H789" s="281">
        <v>0.54</v>
      </c>
      <c r="I789" s="282"/>
      <c r="J789" s="278"/>
      <c r="K789" s="278"/>
      <c r="L789" s="283"/>
      <c r="M789" s="284"/>
      <c r="N789" s="285"/>
      <c r="O789" s="285"/>
      <c r="P789" s="285"/>
      <c r="Q789" s="285"/>
      <c r="R789" s="285"/>
      <c r="S789" s="285"/>
      <c r="T789" s="286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87" t="s">
        <v>236</v>
      </c>
      <c r="AU789" s="287" t="s">
        <v>89</v>
      </c>
      <c r="AV789" s="14" t="s">
        <v>89</v>
      </c>
      <c r="AW789" s="14" t="s">
        <v>34</v>
      </c>
      <c r="AX789" s="14" t="s">
        <v>81</v>
      </c>
      <c r="AY789" s="287" t="s">
        <v>211</v>
      </c>
    </row>
    <row r="790" spans="1:51" s="15" customFormat="1" ht="12">
      <c r="A790" s="15"/>
      <c r="B790" s="295"/>
      <c r="C790" s="296"/>
      <c r="D790" s="268" t="s">
        <v>236</v>
      </c>
      <c r="E790" s="297" t="s">
        <v>1</v>
      </c>
      <c r="F790" s="298" t="s">
        <v>438</v>
      </c>
      <c r="G790" s="296"/>
      <c r="H790" s="299">
        <v>9.915</v>
      </c>
      <c r="I790" s="300"/>
      <c r="J790" s="296"/>
      <c r="K790" s="296"/>
      <c r="L790" s="301"/>
      <c r="M790" s="302"/>
      <c r="N790" s="303"/>
      <c r="O790" s="303"/>
      <c r="P790" s="303"/>
      <c r="Q790" s="303"/>
      <c r="R790" s="303"/>
      <c r="S790" s="303"/>
      <c r="T790" s="304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T790" s="305" t="s">
        <v>236</v>
      </c>
      <c r="AU790" s="305" t="s">
        <v>89</v>
      </c>
      <c r="AV790" s="15" t="s">
        <v>100</v>
      </c>
      <c r="AW790" s="15" t="s">
        <v>34</v>
      </c>
      <c r="AX790" s="15" t="s">
        <v>87</v>
      </c>
      <c r="AY790" s="305" t="s">
        <v>211</v>
      </c>
    </row>
    <row r="791" spans="1:65" s="2" customFormat="1" ht="24.15" customHeight="1">
      <c r="A791" s="41"/>
      <c r="B791" s="42"/>
      <c r="C791" s="317" t="s">
        <v>1261</v>
      </c>
      <c r="D791" s="317" t="s">
        <v>589</v>
      </c>
      <c r="E791" s="318" t="s">
        <v>2651</v>
      </c>
      <c r="F791" s="319" t="s">
        <v>2652</v>
      </c>
      <c r="G791" s="320" t="s">
        <v>269</v>
      </c>
      <c r="H791" s="321">
        <v>10.907</v>
      </c>
      <c r="I791" s="322"/>
      <c r="J791" s="323">
        <f>ROUND(I791*H791,2)</f>
        <v>0</v>
      </c>
      <c r="K791" s="324"/>
      <c r="L791" s="325"/>
      <c r="M791" s="326" t="s">
        <v>1</v>
      </c>
      <c r="N791" s="327" t="s">
        <v>46</v>
      </c>
      <c r="O791" s="94"/>
      <c r="P791" s="263">
        <f>O791*H791</f>
        <v>0</v>
      </c>
      <c r="Q791" s="263">
        <v>0.01</v>
      </c>
      <c r="R791" s="263">
        <f>Q791*H791</f>
        <v>0.10907</v>
      </c>
      <c r="S791" s="263">
        <v>0</v>
      </c>
      <c r="T791" s="264">
        <f>S791*H791</f>
        <v>0</v>
      </c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R791" s="265" t="s">
        <v>247</v>
      </c>
      <c r="AT791" s="265" t="s">
        <v>589</v>
      </c>
      <c r="AU791" s="265" t="s">
        <v>89</v>
      </c>
      <c r="AY791" s="18" t="s">
        <v>211</v>
      </c>
      <c r="BE791" s="155">
        <f>IF(N791="základní",J791,0)</f>
        <v>0</v>
      </c>
      <c r="BF791" s="155">
        <f>IF(N791="snížená",J791,0)</f>
        <v>0</v>
      </c>
      <c r="BG791" s="155">
        <f>IF(N791="zákl. přenesená",J791,0)</f>
        <v>0</v>
      </c>
      <c r="BH791" s="155">
        <f>IF(N791="sníž. přenesená",J791,0)</f>
        <v>0</v>
      </c>
      <c r="BI791" s="155">
        <f>IF(N791="nulová",J791,0)</f>
        <v>0</v>
      </c>
      <c r="BJ791" s="18" t="s">
        <v>87</v>
      </c>
      <c r="BK791" s="155">
        <f>ROUND(I791*H791,2)</f>
        <v>0</v>
      </c>
      <c r="BL791" s="18" t="s">
        <v>100</v>
      </c>
      <c r="BM791" s="265" t="s">
        <v>2653</v>
      </c>
    </row>
    <row r="792" spans="1:51" s="14" customFormat="1" ht="12">
      <c r="A792" s="14"/>
      <c r="B792" s="277"/>
      <c r="C792" s="278"/>
      <c r="D792" s="268" t="s">
        <v>236</v>
      </c>
      <c r="E792" s="278"/>
      <c r="F792" s="280" t="s">
        <v>2654</v>
      </c>
      <c r="G792" s="278"/>
      <c r="H792" s="281">
        <v>10.907</v>
      </c>
      <c r="I792" s="282"/>
      <c r="J792" s="278"/>
      <c r="K792" s="278"/>
      <c r="L792" s="283"/>
      <c r="M792" s="284"/>
      <c r="N792" s="285"/>
      <c r="O792" s="285"/>
      <c r="P792" s="285"/>
      <c r="Q792" s="285"/>
      <c r="R792" s="285"/>
      <c r="S792" s="285"/>
      <c r="T792" s="286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87" t="s">
        <v>236</v>
      </c>
      <c r="AU792" s="287" t="s">
        <v>89</v>
      </c>
      <c r="AV792" s="14" t="s">
        <v>89</v>
      </c>
      <c r="AW792" s="14" t="s">
        <v>4</v>
      </c>
      <c r="AX792" s="14" t="s">
        <v>87</v>
      </c>
      <c r="AY792" s="287" t="s">
        <v>211</v>
      </c>
    </row>
    <row r="793" spans="1:65" s="2" customFormat="1" ht="24.15" customHeight="1">
      <c r="A793" s="41"/>
      <c r="B793" s="42"/>
      <c r="C793" s="253" t="s">
        <v>1265</v>
      </c>
      <c r="D793" s="253" t="s">
        <v>214</v>
      </c>
      <c r="E793" s="254" t="s">
        <v>2655</v>
      </c>
      <c r="F793" s="255" t="s">
        <v>2656</v>
      </c>
      <c r="G793" s="256" t="s">
        <v>269</v>
      </c>
      <c r="H793" s="257">
        <v>13</v>
      </c>
      <c r="I793" s="258"/>
      <c r="J793" s="259">
        <f>ROUND(I793*H793,2)</f>
        <v>0</v>
      </c>
      <c r="K793" s="260"/>
      <c r="L793" s="44"/>
      <c r="M793" s="261" t="s">
        <v>1</v>
      </c>
      <c r="N793" s="262" t="s">
        <v>46</v>
      </c>
      <c r="O793" s="94"/>
      <c r="P793" s="263">
        <f>O793*H793</f>
        <v>0</v>
      </c>
      <c r="Q793" s="263">
        <v>0.00063</v>
      </c>
      <c r="R793" s="263">
        <f>Q793*H793</f>
        <v>0.008190000000000001</v>
      </c>
      <c r="S793" s="263">
        <v>0</v>
      </c>
      <c r="T793" s="264">
        <f>S793*H793</f>
        <v>0</v>
      </c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R793" s="265" t="s">
        <v>528</v>
      </c>
      <c r="AT793" s="265" t="s">
        <v>214</v>
      </c>
      <c r="AU793" s="265" t="s">
        <v>89</v>
      </c>
      <c r="AY793" s="18" t="s">
        <v>211</v>
      </c>
      <c r="BE793" s="155">
        <f>IF(N793="základní",J793,0)</f>
        <v>0</v>
      </c>
      <c r="BF793" s="155">
        <f>IF(N793="snížená",J793,0)</f>
        <v>0</v>
      </c>
      <c r="BG793" s="155">
        <f>IF(N793="zákl. přenesená",J793,0)</f>
        <v>0</v>
      </c>
      <c r="BH793" s="155">
        <f>IF(N793="sníž. přenesená",J793,0)</f>
        <v>0</v>
      </c>
      <c r="BI793" s="155">
        <f>IF(N793="nulová",J793,0)</f>
        <v>0</v>
      </c>
      <c r="BJ793" s="18" t="s">
        <v>87</v>
      </c>
      <c r="BK793" s="155">
        <f>ROUND(I793*H793,2)</f>
        <v>0</v>
      </c>
      <c r="BL793" s="18" t="s">
        <v>528</v>
      </c>
      <c r="BM793" s="265" t="s">
        <v>2657</v>
      </c>
    </row>
    <row r="794" spans="1:51" s="14" customFormat="1" ht="12">
      <c r="A794" s="14"/>
      <c r="B794" s="277"/>
      <c r="C794" s="278"/>
      <c r="D794" s="268" t="s">
        <v>236</v>
      </c>
      <c r="E794" s="279" t="s">
        <v>1</v>
      </c>
      <c r="F794" s="280" t="s">
        <v>2658</v>
      </c>
      <c r="G794" s="278"/>
      <c r="H794" s="281">
        <v>13</v>
      </c>
      <c r="I794" s="282"/>
      <c r="J794" s="278"/>
      <c r="K794" s="278"/>
      <c r="L794" s="283"/>
      <c r="M794" s="284"/>
      <c r="N794" s="285"/>
      <c r="O794" s="285"/>
      <c r="P794" s="285"/>
      <c r="Q794" s="285"/>
      <c r="R794" s="285"/>
      <c r="S794" s="285"/>
      <c r="T794" s="286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87" t="s">
        <v>236</v>
      </c>
      <c r="AU794" s="287" t="s">
        <v>89</v>
      </c>
      <c r="AV794" s="14" t="s">
        <v>89</v>
      </c>
      <c r="AW794" s="14" t="s">
        <v>34</v>
      </c>
      <c r="AX794" s="14" t="s">
        <v>87</v>
      </c>
      <c r="AY794" s="287" t="s">
        <v>211</v>
      </c>
    </row>
    <row r="795" spans="1:65" s="2" customFormat="1" ht="24.15" customHeight="1">
      <c r="A795" s="41"/>
      <c r="B795" s="42"/>
      <c r="C795" s="317" t="s">
        <v>1270</v>
      </c>
      <c r="D795" s="317" t="s">
        <v>589</v>
      </c>
      <c r="E795" s="318" t="s">
        <v>2659</v>
      </c>
      <c r="F795" s="319" t="s">
        <v>2660</v>
      </c>
      <c r="G795" s="320" t="s">
        <v>269</v>
      </c>
      <c r="H795" s="321">
        <v>14.3</v>
      </c>
      <c r="I795" s="322"/>
      <c r="J795" s="323">
        <f>ROUND(I795*H795,2)</f>
        <v>0</v>
      </c>
      <c r="K795" s="324"/>
      <c r="L795" s="325"/>
      <c r="M795" s="326" t="s">
        <v>1</v>
      </c>
      <c r="N795" s="327" t="s">
        <v>46</v>
      </c>
      <c r="O795" s="94"/>
      <c r="P795" s="263">
        <f>O795*H795</f>
        <v>0</v>
      </c>
      <c r="Q795" s="263">
        <v>0.0075</v>
      </c>
      <c r="R795" s="263">
        <f>Q795*H795</f>
        <v>0.10725</v>
      </c>
      <c r="S795" s="263">
        <v>0</v>
      </c>
      <c r="T795" s="264">
        <f>S795*H795</f>
        <v>0</v>
      </c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R795" s="265" t="s">
        <v>634</v>
      </c>
      <c r="AT795" s="265" t="s">
        <v>589</v>
      </c>
      <c r="AU795" s="265" t="s">
        <v>89</v>
      </c>
      <c r="AY795" s="18" t="s">
        <v>211</v>
      </c>
      <c r="BE795" s="155">
        <f>IF(N795="základní",J795,0)</f>
        <v>0</v>
      </c>
      <c r="BF795" s="155">
        <f>IF(N795="snížená",J795,0)</f>
        <v>0</v>
      </c>
      <c r="BG795" s="155">
        <f>IF(N795="zákl. přenesená",J795,0)</f>
        <v>0</v>
      </c>
      <c r="BH795" s="155">
        <f>IF(N795="sníž. přenesená",J795,0)</f>
        <v>0</v>
      </c>
      <c r="BI795" s="155">
        <f>IF(N795="nulová",J795,0)</f>
        <v>0</v>
      </c>
      <c r="BJ795" s="18" t="s">
        <v>87</v>
      </c>
      <c r="BK795" s="155">
        <f>ROUND(I795*H795,2)</f>
        <v>0</v>
      </c>
      <c r="BL795" s="18" t="s">
        <v>528</v>
      </c>
      <c r="BM795" s="265" t="s">
        <v>2661</v>
      </c>
    </row>
    <row r="796" spans="1:51" s="14" customFormat="1" ht="12">
      <c r="A796" s="14"/>
      <c r="B796" s="277"/>
      <c r="C796" s="278"/>
      <c r="D796" s="268" t="s">
        <v>236</v>
      </c>
      <c r="E796" s="278"/>
      <c r="F796" s="280" t="s">
        <v>2662</v>
      </c>
      <c r="G796" s="278"/>
      <c r="H796" s="281">
        <v>14.3</v>
      </c>
      <c r="I796" s="282"/>
      <c r="J796" s="278"/>
      <c r="K796" s="278"/>
      <c r="L796" s="283"/>
      <c r="M796" s="284"/>
      <c r="N796" s="285"/>
      <c r="O796" s="285"/>
      <c r="P796" s="285"/>
      <c r="Q796" s="285"/>
      <c r="R796" s="285"/>
      <c r="S796" s="285"/>
      <c r="T796" s="286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87" t="s">
        <v>236</v>
      </c>
      <c r="AU796" s="287" t="s">
        <v>89</v>
      </c>
      <c r="AV796" s="14" t="s">
        <v>89</v>
      </c>
      <c r="AW796" s="14" t="s">
        <v>4</v>
      </c>
      <c r="AX796" s="14" t="s">
        <v>87</v>
      </c>
      <c r="AY796" s="287" t="s">
        <v>211</v>
      </c>
    </row>
    <row r="797" spans="1:65" s="2" customFormat="1" ht="21.75" customHeight="1">
      <c r="A797" s="41"/>
      <c r="B797" s="42"/>
      <c r="C797" s="253" t="s">
        <v>1275</v>
      </c>
      <c r="D797" s="253" t="s">
        <v>214</v>
      </c>
      <c r="E797" s="254" t="s">
        <v>2663</v>
      </c>
      <c r="F797" s="255" t="s">
        <v>2664</v>
      </c>
      <c r="G797" s="256" t="s">
        <v>307</v>
      </c>
      <c r="H797" s="257">
        <v>242.2</v>
      </c>
      <c r="I797" s="258"/>
      <c r="J797" s="259">
        <f>ROUND(I797*H797,2)</f>
        <v>0</v>
      </c>
      <c r="K797" s="260"/>
      <c r="L797" s="44"/>
      <c r="M797" s="261" t="s">
        <v>1</v>
      </c>
      <c r="N797" s="262" t="s">
        <v>46</v>
      </c>
      <c r="O797" s="94"/>
      <c r="P797" s="263">
        <f>O797*H797</f>
        <v>0</v>
      </c>
      <c r="Q797" s="263">
        <v>0.00031</v>
      </c>
      <c r="R797" s="263">
        <f>Q797*H797</f>
        <v>0.075082</v>
      </c>
      <c r="S797" s="263">
        <v>0</v>
      </c>
      <c r="T797" s="264">
        <f>S797*H797</f>
        <v>0</v>
      </c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R797" s="265" t="s">
        <v>528</v>
      </c>
      <c r="AT797" s="265" t="s">
        <v>214</v>
      </c>
      <c r="AU797" s="265" t="s">
        <v>89</v>
      </c>
      <c r="AY797" s="18" t="s">
        <v>211</v>
      </c>
      <c r="BE797" s="155">
        <f>IF(N797="základní",J797,0)</f>
        <v>0</v>
      </c>
      <c r="BF797" s="155">
        <f>IF(N797="snížená",J797,0)</f>
        <v>0</v>
      </c>
      <c r="BG797" s="155">
        <f>IF(N797="zákl. přenesená",J797,0)</f>
        <v>0</v>
      </c>
      <c r="BH797" s="155">
        <f>IF(N797="sníž. přenesená",J797,0)</f>
        <v>0</v>
      </c>
      <c r="BI797" s="155">
        <f>IF(N797="nulová",J797,0)</f>
        <v>0</v>
      </c>
      <c r="BJ797" s="18" t="s">
        <v>87</v>
      </c>
      <c r="BK797" s="155">
        <f>ROUND(I797*H797,2)</f>
        <v>0</v>
      </c>
      <c r="BL797" s="18" t="s">
        <v>528</v>
      </c>
      <c r="BM797" s="265" t="s">
        <v>2665</v>
      </c>
    </row>
    <row r="798" spans="1:51" s="14" customFormat="1" ht="12">
      <c r="A798" s="14"/>
      <c r="B798" s="277"/>
      <c r="C798" s="278"/>
      <c r="D798" s="268" t="s">
        <v>236</v>
      </c>
      <c r="E798" s="279" t="s">
        <v>1</v>
      </c>
      <c r="F798" s="280" t="s">
        <v>312</v>
      </c>
      <c r="G798" s="278"/>
      <c r="H798" s="281">
        <v>242.2</v>
      </c>
      <c r="I798" s="282"/>
      <c r="J798" s="278"/>
      <c r="K798" s="278"/>
      <c r="L798" s="283"/>
      <c r="M798" s="284"/>
      <c r="N798" s="285"/>
      <c r="O798" s="285"/>
      <c r="P798" s="285"/>
      <c r="Q798" s="285"/>
      <c r="R798" s="285"/>
      <c r="S798" s="285"/>
      <c r="T798" s="286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87" t="s">
        <v>236</v>
      </c>
      <c r="AU798" s="287" t="s">
        <v>89</v>
      </c>
      <c r="AV798" s="14" t="s">
        <v>89</v>
      </c>
      <c r="AW798" s="14" t="s">
        <v>34</v>
      </c>
      <c r="AX798" s="14" t="s">
        <v>87</v>
      </c>
      <c r="AY798" s="287" t="s">
        <v>211</v>
      </c>
    </row>
    <row r="799" spans="1:65" s="2" customFormat="1" ht="21.75" customHeight="1">
      <c r="A799" s="41"/>
      <c r="B799" s="42"/>
      <c r="C799" s="253" t="s">
        <v>1279</v>
      </c>
      <c r="D799" s="253" t="s">
        <v>214</v>
      </c>
      <c r="E799" s="254" t="s">
        <v>2666</v>
      </c>
      <c r="F799" s="255" t="s">
        <v>2667</v>
      </c>
      <c r="G799" s="256" t="s">
        <v>307</v>
      </c>
      <c r="H799" s="257">
        <v>108.65</v>
      </c>
      <c r="I799" s="258"/>
      <c r="J799" s="259">
        <f>ROUND(I799*H799,2)</f>
        <v>0</v>
      </c>
      <c r="K799" s="260"/>
      <c r="L799" s="44"/>
      <c r="M799" s="261" t="s">
        <v>1</v>
      </c>
      <c r="N799" s="262" t="s">
        <v>46</v>
      </c>
      <c r="O799" s="94"/>
      <c r="P799" s="263">
        <f>O799*H799</f>
        <v>0</v>
      </c>
      <c r="Q799" s="263">
        <v>0.00026</v>
      </c>
      <c r="R799" s="263">
        <f>Q799*H799</f>
        <v>0.028249</v>
      </c>
      <c r="S799" s="263">
        <v>0</v>
      </c>
      <c r="T799" s="264">
        <f>S799*H799</f>
        <v>0</v>
      </c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R799" s="265" t="s">
        <v>528</v>
      </c>
      <c r="AT799" s="265" t="s">
        <v>214</v>
      </c>
      <c r="AU799" s="265" t="s">
        <v>89</v>
      </c>
      <c r="AY799" s="18" t="s">
        <v>211</v>
      </c>
      <c r="BE799" s="155">
        <f>IF(N799="základní",J799,0)</f>
        <v>0</v>
      </c>
      <c r="BF799" s="155">
        <f>IF(N799="snížená",J799,0)</f>
        <v>0</v>
      </c>
      <c r="BG799" s="155">
        <f>IF(N799="zákl. přenesená",J799,0)</f>
        <v>0</v>
      </c>
      <c r="BH799" s="155">
        <f>IF(N799="sníž. přenesená",J799,0)</f>
        <v>0</v>
      </c>
      <c r="BI799" s="155">
        <f>IF(N799="nulová",J799,0)</f>
        <v>0</v>
      </c>
      <c r="BJ799" s="18" t="s">
        <v>87</v>
      </c>
      <c r="BK799" s="155">
        <f>ROUND(I799*H799,2)</f>
        <v>0</v>
      </c>
      <c r="BL799" s="18" t="s">
        <v>528</v>
      </c>
      <c r="BM799" s="265" t="s">
        <v>2668</v>
      </c>
    </row>
    <row r="800" spans="1:51" s="14" customFormat="1" ht="12">
      <c r="A800" s="14"/>
      <c r="B800" s="277"/>
      <c r="C800" s="278"/>
      <c r="D800" s="268" t="s">
        <v>236</v>
      </c>
      <c r="E800" s="279" t="s">
        <v>1</v>
      </c>
      <c r="F800" s="280" t="s">
        <v>2669</v>
      </c>
      <c r="G800" s="278"/>
      <c r="H800" s="281">
        <v>19.6</v>
      </c>
      <c r="I800" s="282"/>
      <c r="J800" s="278"/>
      <c r="K800" s="278"/>
      <c r="L800" s="283"/>
      <c r="M800" s="284"/>
      <c r="N800" s="285"/>
      <c r="O800" s="285"/>
      <c r="P800" s="285"/>
      <c r="Q800" s="285"/>
      <c r="R800" s="285"/>
      <c r="S800" s="285"/>
      <c r="T800" s="286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87" t="s">
        <v>236</v>
      </c>
      <c r="AU800" s="287" t="s">
        <v>89</v>
      </c>
      <c r="AV800" s="14" t="s">
        <v>89</v>
      </c>
      <c r="AW800" s="14" t="s">
        <v>34</v>
      </c>
      <c r="AX800" s="14" t="s">
        <v>81</v>
      </c>
      <c r="AY800" s="287" t="s">
        <v>211</v>
      </c>
    </row>
    <row r="801" spans="1:51" s="14" customFormat="1" ht="12">
      <c r="A801" s="14"/>
      <c r="B801" s="277"/>
      <c r="C801" s="278"/>
      <c r="D801" s="268" t="s">
        <v>236</v>
      </c>
      <c r="E801" s="279" t="s">
        <v>1</v>
      </c>
      <c r="F801" s="280" t="s">
        <v>2670</v>
      </c>
      <c r="G801" s="278"/>
      <c r="H801" s="281">
        <v>45</v>
      </c>
      <c r="I801" s="282"/>
      <c r="J801" s="278"/>
      <c r="K801" s="278"/>
      <c r="L801" s="283"/>
      <c r="M801" s="284"/>
      <c r="N801" s="285"/>
      <c r="O801" s="285"/>
      <c r="P801" s="285"/>
      <c r="Q801" s="285"/>
      <c r="R801" s="285"/>
      <c r="S801" s="285"/>
      <c r="T801" s="286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87" t="s">
        <v>236</v>
      </c>
      <c r="AU801" s="287" t="s">
        <v>89</v>
      </c>
      <c r="AV801" s="14" t="s">
        <v>89</v>
      </c>
      <c r="AW801" s="14" t="s">
        <v>34</v>
      </c>
      <c r="AX801" s="14" t="s">
        <v>81</v>
      </c>
      <c r="AY801" s="287" t="s">
        <v>211</v>
      </c>
    </row>
    <row r="802" spans="1:51" s="14" customFormat="1" ht="12">
      <c r="A802" s="14"/>
      <c r="B802" s="277"/>
      <c r="C802" s="278"/>
      <c r="D802" s="268" t="s">
        <v>236</v>
      </c>
      <c r="E802" s="279" t="s">
        <v>1</v>
      </c>
      <c r="F802" s="280" t="s">
        <v>2671</v>
      </c>
      <c r="G802" s="278"/>
      <c r="H802" s="281">
        <v>44.05</v>
      </c>
      <c r="I802" s="282"/>
      <c r="J802" s="278"/>
      <c r="K802" s="278"/>
      <c r="L802" s="283"/>
      <c r="M802" s="284"/>
      <c r="N802" s="285"/>
      <c r="O802" s="285"/>
      <c r="P802" s="285"/>
      <c r="Q802" s="285"/>
      <c r="R802" s="285"/>
      <c r="S802" s="285"/>
      <c r="T802" s="286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87" t="s">
        <v>236</v>
      </c>
      <c r="AU802" s="287" t="s">
        <v>89</v>
      </c>
      <c r="AV802" s="14" t="s">
        <v>89</v>
      </c>
      <c r="AW802" s="14" t="s">
        <v>34</v>
      </c>
      <c r="AX802" s="14" t="s">
        <v>81</v>
      </c>
      <c r="AY802" s="287" t="s">
        <v>211</v>
      </c>
    </row>
    <row r="803" spans="1:51" s="15" customFormat="1" ht="12">
      <c r="A803" s="15"/>
      <c r="B803" s="295"/>
      <c r="C803" s="296"/>
      <c r="D803" s="268" t="s">
        <v>236</v>
      </c>
      <c r="E803" s="297" t="s">
        <v>1</v>
      </c>
      <c r="F803" s="298" t="s">
        <v>438</v>
      </c>
      <c r="G803" s="296"/>
      <c r="H803" s="299">
        <v>108.65</v>
      </c>
      <c r="I803" s="300"/>
      <c r="J803" s="296"/>
      <c r="K803" s="296"/>
      <c r="L803" s="301"/>
      <c r="M803" s="302"/>
      <c r="N803" s="303"/>
      <c r="O803" s="303"/>
      <c r="P803" s="303"/>
      <c r="Q803" s="303"/>
      <c r="R803" s="303"/>
      <c r="S803" s="303"/>
      <c r="T803" s="304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T803" s="305" t="s">
        <v>236</v>
      </c>
      <c r="AU803" s="305" t="s">
        <v>89</v>
      </c>
      <c r="AV803" s="15" t="s">
        <v>100</v>
      </c>
      <c r="AW803" s="15" t="s">
        <v>34</v>
      </c>
      <c r="AX803" s="15" t="s">
        <v>87</v>
      </c>
      <c r="AY803" s="305" t="s">
        <v>211</v>
      </c>
    </row>
    <row r="804" spans="1:65" s="2" customFormat="1" ht="16.5" customHeight="1">
      <c r="A804" s="41"/>
      <c r="B804" s="42"/>
      <c r="C804" s="253" t="s">
        <v>1283</v>
      </c>
      <c r="D804" s="253" t="s">
        <v>214</v>
      </c>
      <c r="E804" s="254" t="s">
        <v>2672</v>
      </c>
      <c r="F804" s="255" t="s">
        <v>2673</v>
      </c>
      <c r="G804" s="256" t="s">
        <v>269</v>
      </c>
      <c r="H804" s="257">
        <v>242.2</v>
      </c>
      <c r="I804" s="258"/>
      <c r="J804" s="259">
        <f>ROUND(I804*H804,2)</f>
        <v>0</v>
      </c>
      <c r="K804" s="260"/>
      <c r="L804" s="44"/>
      <c r="M804" s="261" t="s">
        <v>1</v>
      </c>
      <c r="N804" s="262" t="s">
        <v>46</v>
      </c>
      <c r="O804" s="94"/>
      <c r="P804" s="263">
        <f>O804*H804</f>
        <v>0</v>
      </c>
      <c r="Q804" s="263">
        <v>0.0003</v>
      </c>
      <c r="R804" s="263">
        <f>Q804*H804</f>
        <v>0.07265999999999999</v>
      </c>
      <c r="S804" s="263">
        <v>0</v>
      </c>
      <c r="T804" s="264">
        <f>S804*H804</f>
        <v>0</v>
      </c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R804" s="265" t="s">
        <v>528</v>
      </c>
      <c r="AT804" s="265" t="s">
        <v>214</v>
      </c>
      <c r="AU804" s="265" t="s">
        <v>89</v>
      </c>
      <c r="AY804" s="18" t="s">
        <v>211</v>
      </c>
      <c r="BE804" s="155">
        <f>IF(N804="základní",J804,0)</f>
        <v>0</v>
      </c>
      <c r="BF804" s="155">
        <f>IF(N804="snížená",J804,0)</f>
        <v>0</v>
      </c>
      <c r="BG804" s="155">
        <f>IF(N804="zákl. přenesená",J804,0)</f>
        <v>0</v>
      </c>
      <c r="BH804" s="155">
        <f>IF(N804="sníž. přenesená",J804,0)</f>
        <v>0</v>
      </c>
      <c r="BI804" s="155">
        <f>IF(N804="nulová",J804,0)</f>
        <v>0</v>
      </c>
      <c r="BJ804" s="18" t="s">
        <v>87</v>
      </c>
      <c r="BK804" s="155">
        <f>ROUND(I804*H804,2)</f>
        <v>0</v>
      </c>
      <c r="BL804" s="18" t="s">
        <v>528</v>
      </c>
      <c r="BM804" s="265" t="s">
        <v>2674</v>
      </c>
    </row>
    <row r="805" spans="1:51" s="14" customFormat="1" ht="12">
      <c r="A805" s="14"/>
      <c r="B805" s="277"/>
      <c r="C805" s="278"/>
      <c r="D805" s="268" t="s">
        <v>236</v>
      </c>
      <c r="E805" s="279" t="s">
        <v>1</v>
      </c>
      <c r="F805" s="280" t="s">
        <v>312</v>
      </c>
      <c r="G805" s="278"/>
      <c r="H805" s="281">
        <v>242.2</v>
      </c>
      <c r="I805" s="282"/>
      <c r="J805" s="278"/>
      <c r="K805" s="278"/>
      <c r="L805" s="283"/>
      <c r="M805" s="284"/>
      <c r="N805" s="285"/>
      <c r="O805" s="285"/>
      <c r="P805" s="285"/>
      <c r="Q805" s="285"/>
      <c r="R805" s="285"/>
      <c r="S805" s="285"/>
      <c r="T805" s="286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87" t="s">
        <v>236</v>
      </c>
      <c r="AU805" s="287" t="s">
        <v>89</v>
      </c>
      <c r="AV805" s="14" t="s">
        <v>89</v>
      </c>
      <c r="AW805" s="14" t="s">
        <v>34</v>
      </c>
      <c r="AX805" s="14" t="s">
        <v>87</v>
      </c>
      <c r="AY805" s="287" t="s">
        <v>211</v>
      </c>
    </row>
    <row r="806" spans="1:65" s="2" customFormat="1" ht="24.15" customHeight="1">
      <c r="A806" s="41"/>
      <c r="B806" s="42"/>
      <c r="C806" s="317" t="s">
        <v>1287</v>
      </c>
      <c r="D806" s="317" t="s">
        <v>589</v>
      </c>
      <c r="E806" s="318" t="s">
        <v>2675</v>
      </c>
      <c r="F806" s="319" t="s">
        <v>2676</v>
      </c>
      <c r="G806" s="320" t="s">
        <v>307</v>
      </c>
      <c r="H806" s="321">
        <v>319</v>
      </c>
      <c r="I806" s="322"/>
      <c r="J806" s="323">
        <f>ROUND(I806*H806,2)</f>
        <v>0</v>
      </c>
      <c r="K806" s="324"/>
      <c r="L806" s="325"/>
      <c r="M806" s="326" t="s">
        <v>1</v>
      </c>
      <c r="N806" s="327" t="s">
        <v>46</v>
      </c>
      <c r="O806" s="94"/>
      <c r="P806" s="263">
        <f>O806*H806</f>
        <v>0</v>
      </c>
      <c r="Q806" s="263">
        <v>1E-05</v>
      </c>
      <c r="R806" s="263">
        <f>Q806*H806</f>
        <v>0.00319</v>
      </c>
      <c r="S806" s="263">
        <v>0</v>
      </c>
      <c r="T806" s="264">
        <f>S806*H806</f>
        <v>0</v>
      </c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R806" s="265" t="s">
        <v>634</v>
      </c>
      <c r="AT806" s="265" t="s">
        <v>589</v>
      </c>
      <c r="AU806" s="265" t="s">
        <v>89</v>
      </c>
      <c r="AY806" s="18" t="s">
        <v>211</v>
      </c>
      <c r="BE806" s="155">
        <f>IF(N806="základní",J806,0)</f>
        <v>0</v>
      </c>
      <c r="BF806" s="155">
        <f>IF(N806="snížená",J806,0)</f>
        <v>0</v>
      </c>
      <c r="BG806" s="155">
        <f>IF(N806="zákl. přenesená",J806,0)</f>
        <v>0</v>
      </c>
      <c r="BH806" s="155">
        <f>IF(N806="sníž. přenesená",J806,0)</f>
        <v>0</v>
      </c>
      <c r="BI806" s="155">
        <f>IF(N806="nulová",J806,0)</f>
        <v>0</v>
      </c>
      <c r="BJ806" s="18" t="s">
        <v>87</v>
      </c>
      <c r="BK806" s="155">
        <f>ROUND(I806*H806,2)</f>
        <v>0</v>
      </c>
      <c r="BL806" s="18" t="s">
        <v>528</v>
      </c>
      <c r="BM806" s="265" t="s">
        <v>2677</v>
      </c>
    </row>
    <row r="807" spans="1:51" s="14" customFormat="1" ht="12">
      <c r="A807" s="14"/>
      <c r="B807" s="277"/>
      <c r="C807" s="278"/>
      <c r="D807" s="268" t="s">
        <v>236</v>
      </c>
      <c r="E807" s="278"/>
      <c r="F807" s="280" t="s">
        <v>2678</v>
      </c>
      <c r="G807" s="278"/>
      <c r="H807" s="281">
        <v>319</v>
      </c>
      <c r="I807" s="282"/>
      <c r="J807" s="278"/>
      <c r="K807" s="278"/>
      <c r="L807" s="283"/>
      <c r="M807" s="284"/>
      <c r="N807" s="285"/>
      <c r="O807" s="285"/>
      <c r="P807" s="285"/>
      <c r="Q807" s="285"/>
      <c r="R807" s="285"/>
      <c r="S807" s="285"/>
      <c r="T807" s="286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87" t="s">
        <v>236</v>
      </c>
      <c r="AU807" s="287" t="s">
        <v>89</v>
      </c>
      <c r="AV807" s="14" t="s">
        <v>89</v>
      </c>
      <c r="AW807" s="14" t="s">
        <v>4</v>
      </c>
      <c r="AX807" s="14" t="s">
        <v>87</v>
      </c>
      <c r="AY807" s="287" t="s">
        <v>211</v>
      </c>
    </row>
    <row r="808" spans="1:65" s="2" customFormat="1" ht="16.5" customHeight="1">
      <c r="A808" s="41"/>
      <c r="B808" s="42"/>
      <c r="C808" s="253" t="s">
        <v>1291</v>
      </c>
      <c r="D808" s="253" t="s">
        <v>214</v>
      </c>
      <c r="E808" s="254" t="s">
        <v>2679</v>
      </c>
      <c r="F808" s="255" t="s">
        <v>2680</v>
      </c>
      <c r="G808" s="256" t="s">
        <v>307</v>
      </c>
      <c r="H808" s="257">
        <v>242.2</v>
      </c>
      <c r="I808" s="258"/>
      <c r="J808" s="259">
        <f>ROUND(I808*H808,2)</f>
        <v>0</v>
      </c>
      <c r="K808" s="260"/>
      <c r="L808" s="44"/>
      <c r="M808" s="261" t="s">
        <v>1</v>
      </c>
      <c r="N808" s="262" t="s">
        <v>46</v>
      </c>
      <c r="O808" s="94"/>
      <c r="P808" s="263">
        <f>O808*H808</f>
        <v>0</v>
      </c>
      <c r="Q808" s="263">
        <v>3E-05</v>
      </c>
      <c r="R808" s="263">
        <f>Q808*H808</f>
        <v>0.007266</v>
      </c>
      <c r="S808" s="263">
        <v>0</v>
      </c>
      <c r="T808" s="264">
        <f>S808*H808</f>
        <v>0</v>
      </c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R808" s="265" t="s">
        <v>528</v>
      </c>
      <c r="AT808" s="265" t="s">
        <v>214</v>
      </c>
      <c r="AU808" s="265" t="s">
        <v>89</v>
      </c>
      <c r="AY808" s="18" t="s">
        <v>211</v>
      </c>
      <c r="BE808" s="155">
        <f>IF(N808="základní",J808,0)</f>
        <v>0</v>
      </c>
      <c r="BF808" s="155">
        <f>IF(N808="snížená",J808,0)</f>
        <v>0</v>
      </c>
      <c r="BG808" s="155">
        <f>IF(N808="zákl. přenesená",J808,0)</f>
        <v>0</v>
      </c>
      <c r="BH808" s="155">
        <f>IF(N808="sníž. přenesená",J808,0)</f>
        <v>0</v>
      </c>
      <c r="BI808" s="155">
        <f>IF(N808="nulová",J808,0)</f>
        <v>0</v>
      </c>
      <c r="BJ808" s="18" t="s">
        <v>87</v>
      </c>
      <c r="BK808" s="155">
        <f>ROUND(I808*H808,2)</f>
        <v>0</v>
      </c>
      <c r="BL808" s="18" t="s">
        <v>528</v>
      </c>
      <c r="BM808" s="265" t="s">
        <v>2681</v>
      </c>
    </row>
    <row r="809" spans="1:51" s="14" customFormat="1" ht="12">
      <c r="A809" s="14"/>
      <c r="B809" s="277"/>
      <c r="C809" s="278"/>
      <c r="D809" s="268" t="s">
        <v>236</v>
      </c>
      <c r="E809" s="279" t="s">
        <v>1</v>
      </c>
      <c r="F809" s="280" t="s">
        <v>312</v>
      </c>
      <c r="G809" s="278"/>
      <c r="H809" s="281">
        <v>242.2</v>
      </c>
      <c r="I809" s="282"/>
      <c r="J809" s="278"/>
      <c r="K809" s="278"/>
      <c r="L809" s="283"/>
      <c r="M809" s="284"/>
      <c r="N809" s="285"/>
      <c r="O809" s="285"/>
      <c r="P809" s="285"/>
      <c r="Q809" s="285"/>
      <c r="R809" s="285"/>
      <c r="S809" s="285"/>
      <c r="T809" s="286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87" t="s">
        <v>236</v>
      </c>
      <c r="AU809" s="287" t="s">
        <v>89</v>
      </c>
      <c r="AV809" s="14" t="s">
        <v>89</v>
      </c>
      <c r="AW809" s="14" t="s">
        <v>34</v>
      </c>
      <c r="AX809" s="14" t="s">
        <v>87</v>
      </c>
      <c r="AY809" s="287" t="s">
        <v>211</v>
      </c>
    </row>
    <row r="810" spans="1:65" s="2" customFormat="1" ht="16.5" customHeight="1">
      <c r="A810" s="41"/>
      <c r="B810" s="42"/>
      <c r="C810" s="253" t="s">
        <v>1295</v>
      </c>
      <c r="D810" s="253" t="s">
        <v>214</v>
      </c>
      <c r="E810" s="254" t="s">
        <v>2682</v>
      </c>
      <c r="F810" s="255" t="s">
        <v>2683</v>
      </c>
      <c r="G810" s="256" t="s">
        <v>702</v>
      </c>
      <c r="H810" s="257">
        <v>205</v>
      </c>
      <c r="I810" s="258"/>
      <c r="J810" s="259">
        <f>ROUND(I810*H810,2)</f>
        <v>0</v>
      </c>
      <c r="K810" s="260"/>
      <c r="L810" s="44"/>
      <c r="M810" s="261" t="s">
        <v>1</v>
      </c>
      <c r="N810" s="262" t="s">
        <v>46</v>
      </c>
      <c r="O810" s="94"/>
      <c r="P810" s="263">
        <f>O810*H810</f>
        <v>0</v>
      </c>
      <c r="Q810" s="263">
        <v>9E-05</v>
      </c>
      <c r="R810" s="263">
        <f>Q810*H810</f>
        <v>0.01845</v>
      </c>
      <c r="S810" s="263">
        <v>0</v>
      </c>
      <c r="T810" s="264">
        <f>S810*H810</f>
        <v>0</v>
      </c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R810" s="265" t="s">
        <v>528</v>
      </c>
      <c r="AT810" s="265" t="s">
        <v>214</v>
      </c>
      <c r="AU810" s="265" t="s">
        <v>89</v>
      </c>
      <c r="AY810" s="18" t="s">
        <v>211</v>
      </c>
      <c r="BE810" s="155">
        <f>IF(N810="základní",J810,0)</f>
        <v>0</v>
      </c>
      <c r="BF810" s="155">
        <f>IF(N810="snížená",J810,0)</f>
        <v>0</v>
      </c>
      <c r="BG810" s="155">
        <f>IF(N810="zákl. přenesená",J810,0)</f>
        <v>0</v>
      </c>
      <c r="BH810" s="155">
        <f>IF(N810="sníž. přenesená",J810,0)</f>
        <v>0</v>
      </c>
      <c r="BI810" s="155">
        <f>IF(N810="nulová",J810,0)</f>
        <v>0</v>
      </c>
      <c r="BJ810" s="18" t="s">
        <v>87</v>
      </c>
      <c r="BK810" s="155">
        <f>ROUND(I810*H810,2)</f>
        <v>0</v>
      </c>
      <c r="BL810" s="18" t="s">
        <v>528</v>
      </c>
      <c r="BM810" s="265" t="s">
        <v>2684</v>
      </c>
    </row>
    <row r="811" spans="1:51" s="14" customFormat="1" ht="12">
      <c r="A811" s="14"/>
      <c r="B811" s="277"/>
      <c r="C811" s="278"/>
      <c r="D811" s="268" t="s">
        <v>236</v>
      </c>
      <c r="E811" s="279" t="s">
        <v>1</v>
      </c>
      <c r="F811" s="280" t="s">
        <v>2685</v>
      </c>
      <c r="G811" s="278"/>
      <c r="H811" s="281">
        <v>205</v>
      </c>
      <c r="I811" s="282"/>
      <c r="J811" s="278"/>
      <c r="K811" s="278"/>
      <c r="L811" s="283"/>
      <c r="M811" s="284"/>
      <c r="N811" s="285"/>
      <c r="O811" s="285"/>
      <c r="P811" s="285"/>
      <c r="Q811" s="285"/>
      <c r="R811" s="285"/>
      <c r="S811" s="285"/>
      <c r="T811" s="286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87" t="s">
        <v>236</v>
      </c>
      <c r="AU811" s="287" t="s">
        <v>89</v>
      </c>
      <c r="AV811" s="14" t="s">
        <v>89</v>
      </c>
      <c r="AW811" s="14" t="s">
        <v>34</v>
      </c>
      <c r="AX811" s="14" t="s">
        <v>87</v>
      </c>
      <c r="AY811" s="287" t="s">
        <v>211</v>
      </c>
    </row>
    <row r="812" spans="1:65" s="2" customFormat="1" ht="16.5" customHeight="1">
      <c r="A812" s="41"/>
      <c r="B812" s="42"/>
      <c r="C812" s="253" t="s">
        <v>1300</v>
      </c>
      <c r="D812" s="253" t="s">
        <v>214</v>
      </c>
      <c r="E812" s="254" t="s">
        <v>2686</v>
      </c>
      <c r="F812" s="255" t="s">
        <v>2687</v>
      </c>
      <c r="G812" s="256" t="s">
        <v>702</v>
      </c>
      <c r="H812" s="257">
        <v>968.8</v>
      </c>
      <c r="I812" s="258"/>
      <c r="J812" s="259">
        <f>ROUND(I812*H812,2)</f>
        <v>0</v>
      </c>
      <c r="K812" s="260"/>
      <c r="L812" s="44"/>
      <c r="M812" s="261" t="s">
        <v>1</v>
      </c>
      <c r="N812" s="262" t="s">
        <v>46</v>
      </c>
      <c r="O812" s="94"/>
      <c r="P812" s="263">
        <f>O812*H812</f>
        <v>0</v>
      </c>
      <c r="Q812" s="263">
        <v>0</v>
      </c>
      <c r="R812" s="263">
        <f>Q812*H812</f>
        <v>0</v>
      </c>
      <c r="S812" s="263">
        <v>0</v>
      </c>
      <c r="T812" s="264">
        <f>S812*H812</f>
        <v>0</v>
      </c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R812" s="265" t="s">
        <v>528</v>
      </c>
      <c r="AT812" s="265" t="s">
        <v>214</v>
      </c>
      <c r="AU812" s="265" t="s">
        <v>89</v>
      </c>
      <c r="AY812" s="18" t="s">
        <v>211</v>
      </c>
      <c r="BE812" s="155">
        <f>IF(N812="základní",J812,0)</f>
        <v>0</v>
      </c>
      <c r="BF812" s="155">
        <f>IF(N812="snížená",J812,0)</f>
        <v>0</v>
      </c>
      <c r="BG812" s="155">
        <f>IF(N812="zákl. přenesená",J812,0)</f>
        <v>0</v>
      </c>
      <c r="BH812" s="155">
        <f>IF(N812="sníž. přenesená",J812,0)</f>
        <v>0</v>
      </c>
      <c r="BI812" s="155">
        <f>IF(N812="nulová",J812,0)</f>
        <v>0</v>
      </c>
      <c r="BJ812" s="18" t="s">
        <v>87</v>
      </c>
      <c r="BK812" s="155">
        <f>ROUND(I812*H812,2)</f>
        <v>0</v>
      </c>
      <c r="BL812" s="18" t="s">
        <v>528</v>
      </c>
      <c r="BM812" s="265" t="s">
        <v>2688</v>
      </c>
    </row>
    <row r="813" spans="1:51" s="14" customFormat="1" ht="12">
      <c r="A813" s="14"/>
      <c r="B813" s="277"/>
      <c r="C813" s="278"/>
      <c r="D813" s="268" t="s">
        <v>236</v>
      </c>
      <c r="E813" s="279" t="s">
        <v>1</v>
      </c>
      <c r="F813" s="280" t="s">
        <v>2689</v>
      </c>
      <c r="G813" s="278"/>
      <c r="H813" s="281">
        <v>968.8</v>
      </c>
      <c r="I813" s="282"/>
      <c r="J813" s="278"/>
      <c r="K813" s="278"/>
      <c r="L813" s="283"/>
      <c r="M813" s="284"/>
      <c r="N813" s="285"/>
      <c r="O813" s="285"/>
      <c r="P813" s="285"/>
      <c r="Q813" s="285"/>
      <c r="R813" s="285"/>
      <c r="S813" s="285"/>
      <c r="T813" s="286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87" t="s">
        <v>236</v>
      </c>
      <c r="AU813" s="287" t="s">
        <v>89</v>
      </c>
      <c r="AV813" s="14" t="s">
        <v>89</v>
      </c>
      <c r="AW813" s="14" t="s">
        <v>34</v>
      </c>
      <c r="AX813" s="14" t="s">
        <v>87</v>
      </c>
      <c r="AY813" s="287" t="s">
        <v>211</v>
      </c>
    </row>
    <row r="814" spans="1:65" s="2" customFormat="1" ht="24.15" customHeight="1">
      <c r="A814" s="41"/>
      <c r="B814" s="42"/>
      <c r="C814" s="253" t="s">
        <v>1304</v>
      </c>
      <c r="D814" s="253" t="s">
        <v>214</v>
      </c>
      <c r="E814" s="254" t="s">
        <v>2690</v>
      </c>
      <c r="F814" s="255" t="s">
        <v>2691</v>
      </c>
      <c r="G814" s="256" t="s">
        <v>507</v>
      </c>
      <c r="H814" s="257">
        <v>4.166</v>
      </c>
      <c r="I814" s="258"/>
      <c r="J814" s="259">
        <f>ROUND(I814*H814,2)</f>
        <v>0</v>
      </c>
      <c r="K814" s="260"/>
      <c r="L814" s="44"/>
      <c r="M814" s="261" t="s">
        <v>1</v>
      </c>
      <c r="N814" s="262" t="s">
        <v>46</v>
      </c>
      <c r="O814" s="94"/>
      <c r="P814" s="263">
        <f>O814*H814</f>
        <v>0</v>
      </c>
      <c r="Q814" s="263">
        <v>0</v>
      </c>
      <c r="R814" s="263">
        <f>Q814*H814</f>
        <v>0</v>
      </c>
      <c r="S814" s="263">
        <v>0</v>
      </c>
      <c r="T814" s="264">
        <f>S814*H814</f>
        <v>0</v>
      </c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R814" s="265" t="s">
        <v>528</v>
      </c>
      <c r="AT814" s="265" t="s">
        <v>214</v>
      </c>
      <c r="AU814" s="265" t="s">
        <v>89</v>
      </c>
      <c r="AY814" s="18" t="s">
        <v>211</v>
      </c>
      <c r="BE814" s="155">
        <f>IF(N814="základní",J814,0)</f>
        <v>0</v>
      </c>
      <c r="BF814" s="155">
        <f>IF(N814="snížená",J814,0)</f>
        <v>0</v>
      </c>
      <c r="BG814" s="155">
        <f>IF(N814="zákl. přenesená",J814,0)</f>
        <v>0</v>
      </c>
      <c r="BH814" s="155">
        <f>IF(N814="sníž. přenesená",J814,0)</f>
        <v>0</v>
      </c>
      <c r="BI814" s="155">
        <f>IF(N814="nulová",J814,0)</f>
        <v>0</v>
      </c>
      <c r="BJ814" s="18" t="s">
        <v>87</v>
      </c>
      <c r="BK814" s="155">
        <f>ROUND(I814*H814,2)</f>
        <v>0</v>
      </c>
      <c r="BL814" s="18" t="s">
        <v>528</v>
      </c>
      <c r="BM814" s="265" t="s">
        <v>2692</v>
      </c>
    </row>
    <row r="815" spans="1:65" s="2" customFormat="1" ht="24.15" customHeight="1">
      <c r="A815" s="41"/>
      <c r="B815" s="42"/>
      <c r="C815" s="253" t="s">
        <v>1308</v>
      </c>
      <c r="D815" s="253" t="s">
        <v>214</v>
      </c>
      <c r="E815" s="254" t="s">
        <v>2693</v>
      </c>
      <c r="F815" s="255" t="s">
        <v>2694</v>
      </c>
      <c r="G815" s="256" t="s">
        <v>507</v>
      </c>
      <c r="H815" s="257">
        <v>4.166</v>
      </c>
      <c r="I815" s="258"/>
      <c r="J815" s="259">
        <f>ROUND(I815*H815,2)</f>
        <v>0</v>
      </c>
      <c r="K815" s="260"/>
      <c r="L815" s="44"/>
      <c r="M815" s="261" t="s">
        <v>1</v>
      </c>
      <c r="N815" s="262" t="s">
        <v>46</v>
      </c>
      <c r="O815" s="94"/>
      <c r="P815" s="263">
        <f>O815*H815</f>
        <v>0</v>
      </c>
      <c r="Q815" s="263">
        <v>0</v>
      </c>
      <c r="R815" s="263">
        <f>Q815*H815</f>
        <v>0</v>
      </c>
      <c r="S815" s="263">
        <v>0</v>
      </c>
      <c r="T815" s="264">
        <f>S815*H815</f>
        <v>0</v>
      </c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R815" s="265" t="s">
        <v>528</v>
      </c>
      <c r="AT815" s="265" t="s">
        <v>214</v>
      </c>
      <c r="AU815" s="265" t="s">
        <v>89</v>
      </c>
      <c r="AY815" s="18" t="s">
        <v>211</v>
      </c>
      <c r="BE815" s="155">
        <f>IF(N815="základní",J815,0)</f>
        <v>0</v>
      </c>
      <c r="BF815" s="155">
        <f>IF(N815="snížená",J815,0)</f>
        <v>0</v>
      </c>
      <c r="BG815" s="155">
        <f>IF(N815="zákl. přenesená",J815,0)</f>
        <v>0</v>
      </c>
      <c r="BH815" s="155">
        <f>IF(N815="sníž. přenesená",J815,0)</f>
        <v>0</v>
      </c>
      <c r="BI815" s="155">
        <f>IF(N815="nulová",J815,0)</f>
        <v>0</v>
      </c>
      <c r="BJ815" s="18" t="s">
        <v>87</v>
      </c>
      <c r="BK815" s="155">
        <f>ROUND(I815*H815,2)</f>
        <v>0</v>
      </c>
      <c r="BL815" s="18" t="s">
        <v>528</v>
      </c>
      <c r="BM815" s="265" t="s">
        <v>2695</v>
      </c>
    </row>
    <row r="816" spans="1:63" s="12" customFormat="1" ht="22.8" customHeight="1">
      <c r="A816" s="12"/>
      <c r="B816" s="237"/>
      <c r="C816" s="238"/>
      <c r="D816" s="239" t="s">
        <v>80</v>
      </c>
      <c r="E816" s="251" t="s">
        <v>2696</v>
      </c>
      <c r="F816" s="251" t="s">
        <v>2697</v>
      </c>
      <c r="G816" s="238"/>
      <c r="H816" s="238"/>
      <c r="I816" s="241"/>
      <c r="J816" s="252">
        <f>BK816</f>
        <v>0</v>
      </c>
      <c r="K816" s="238"/>
      <c r="L816" s="243"/>
      <c r="M816" s="244"/>
      <c r="N816" s="245"/>
      <c r="O816" s="245"/>
      <c r="P816" s="246">
        <f>SUM(P817:P830)</f>
        <v>0</v>
      </c>
      <c r="Q816" s="245"/>
      <c r="R816" s="246">
        <f>SUM(R817:R830)</f>
        <v>0.19491640000000002</v>
      </c>
      <c r="S816" s="245"/>
      <c r="T816" s="247">
        <f>SUM(T817:T830)</f>
        <v>0</v>
      </c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R816" s="248" t="s">
        <v>89</v>
      </c>
      <c r="AT816" s="249" t="s">
        <v>80</v>
      </c>
      <c r="AU816" s="249" t="s">
        <v>87</v>
      </c>
      <c r="AY816" s="248" t="s">
        <v>211</v>
      </c>
      <c r="BK816" s="250">
        <f>SUM(BK817:BK830)</f>
        <v>0</v>
      </c>
    </row>
    <row r="817" spans="1:65" s="2" customFormat="1" ht="16.5" customHeight="1">
      <c r="A817" s="41"/>
      <c r="B817" s="42"/>
      <c r="C817" s="253" t="s">
        <v>1315</v>
      </c>
      <c r="D817" s="253" t="s">
        <v>214</v>
      </c>
      <c r="E817" s="254" t="s">
        <v>2698</v>
      </c>
      <c r="F817" s="255" t="s">
        <v>2699</v>
      </c>
      <c r="G817" s="256" t="s">
        <v>269</v>
      </c>
      <c r="H817" s="257">
        <v>290.92</v>
      </c>
      <c r="I817" s="258"/>
      <c r="J817" s="259">
        <f>ROUND(I817*H817,2)</f>
        <v>0</v>
      </c>
      <c r="K817" s="260"/>
      <c r="L817" s="44"/>
      <c r="M817" s="261" t="s">
        <v>1</v>
      </c>
      <c r="N817" s="262" t="s">
        <v>46</v>
      </c>
      <c r="O817" s="94"/>
      <c r="P817" s="263">
        <f>O817*H817</f>
        <v>0</v>
      </c>
      <c r="Q817" s="263">
        <v>0</v>
      </c>
      <c r="R817" s="263">
        <f>Q817*H817</f>
        <v>0</v>
      </c>
      <c r="S817" s="263">
        <v>0</v>
      </c>
      <c r="T817" s="264">
        <f>S817*H817</f>
        <v>0</v>
      </c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R817" s="265" t="s">
        <v>528</v>
      </c>
      <c r="AT817" s="265" t="s">
        <v>214</v>
      </c>
      <c r="AU817" s="265" t="s">
        <v>89</v>
      </c>
      <c r="AY817" s="18" t="s">
        <v>211</v>
      </c>
      <c r="BE817" s="155">
        <f>IF(N817="základní",J817,0)</f>
        <v>0</v>
      </c>
      <c r="BF817" s="155">
        <f>IF(N817="snížená",J817,0)</f>
        <v>0</v>
      </c>
      <c r="BG817" s="155">
        <f>IF(N817="zákl. přenesená",J817,0)</f>
        <v>0</v>
      </c>
      <c r="BH817" s="155">
        <f>IF(N817="sníž. přenesená",J817,0)</f>
        <v>0</v>
      </c>
      <c r="BI817" s="155">
        <f>IF(N817="nulová",J817,0)</f>
        <v>0</v>
      </c>
      <c r="BJ817" s="18" t="s">
        <v>87</v>
      </c>
      <c r="BK817" s="155">
        <f>ROUND(I817*H817,2)</f>
        <v>0</v>
      </c>
      <c r="BL817" s="18" t="s">
        <v>528</v>
      </c>
      <c r="BM817" s="265" t="s">
        <v>2700</v>
      </c>
    </row>
    <row r="818" spans="1:51" s="13" customFormat="1" ht="12">
      <c r="A818" s="13"/>
      <c r="B818" s="266"/>
      <c r="C818" s="267"/>
      <c r="D818" s="268" t="s">
        <v>236</v>
      </c>
      <c r="E818" s="269" t="s">
        <v>1</v>
      </c>
      <c r="F818" s="270" t="s">
        <v>2701</v>
      </c>
      <c r="G818" s="267"/>
      <c r="H818" s="269" t="s">
        <v>1</v>
      </c>
      <c r="I818" s="271"/>
      <c r="J818" s="267"/>
      <c r="K818" s="267"/>
      <c r="L818" s="272"/>
      <c r="M818" s="273"/>
      <c r="N818" s="274"/>
      <c r="O818" s="274"/>
      <c r="P818" s="274"/>
      <c r="Q818" s="274"/>
      <c r="R818" s="274"/>
      <c r="S818" s="274"/>
      <c r="T818" s="275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76" t="s">
        <v>236</v>
      </c>
      <c r="AU818" s="276" t="s">
        <v>89</v>
      </c>
      <c r="AV818" s="13" t="s">
        <v>87</v>
      </c>
      <c r="AW818" s="13" t="s">
        <v>34</v>
      </c>
      <c r="AX818" s="13" t="s">
        <v>81</v>
      </c>
      <c r="AY818" s="276" t="s">
        <v>211</v>
      </c>
    </row>
    <row r="819" spans="1:51" s="14" customFormat="1" ht="12">
      <c r="A819" s="14"/>
      <c r="B819" s="277"/>
      <c r="C819" s="278"/>
      <c r="D819" s="268" t="s">
        <v>236</v>
      </c>
      <c r="E819" s="279" t="s">
        <v>1958</v>
      </c>
      <c r="F819" s="280" t="s">
        <v>1960</v>
      </c>
      <c r="G819" s="278"/>
      <c r="H819" s="281">
        <v>415.6</v>
      </c>
      <c r="I819" s="282"/>
      <c r="J819" s="278"/>
      <c r="K819" s="278"/>
      <c r="L819" s="283"/>
      <c r="M819" s="284"/>
      <c r="N819" s="285"/>
      <c r="O819" s="285"/>
      <c r="P819" s="285"/>
      <c r="Q819" s="285"/>
      <c r="R819" s="285"/>
      <c r="S819" s="285"/>
      <c r="T819" s="286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87" t="s">
        <v>236</v>
      </c>
      <c r="AU819" s="287" t="s">
        <v>89</v>
      </c>
      <c r="AV819" s="14" t="s">
        <v>89</v>
      </c>
      <c r="AW819" s="14" t="s">
        <v>34</v>
      </c>
      <c r="AX819" s="14" t="s">
        <v>87</v>
      </c>
      <c r="AY819" s="287" t="s">
        <v>211</v>
      </c>
    </row>
    <row r="820" spans="1:51" s="14" customFormat="1" ht="12">
      <c r="A820" s="14"/>
      <c r="B820" s="277"/>
      <c r="C820" s="278"/>
      <c r="D820" s="268" t="s">
        <v>236</v>
      </c>
      <c r="E820" s="278"/>
      <c r="F820" s="280" t="s">
        <v>2702</v>
      </c>
      <c r="G820" s="278"/>
      <c r="H820" s="281">
        <v>290.92</v>
      </c>
      <c r="I820" s="282"/>
      <c r="J820" s="278"/>
      <c r="K820" s="278"/>
      <c r="L820" s="283"/>
      <c r="M820" s="284"/>
      <c r="N820" s="285"/>
      <c r="O820" s="285"/>
      <c r="P820" s="285"/>
      <c r="Q820" s="285"/>
      <c r="R820" s="285"/>
      <c r="S820" s="285"/>
      <c r="T820" s="286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87" t="s">
        <v>236</v>
      </c>
      <c r="AU820" s="287" t="s">
        <v>89</v>
      </c>
      <c r="AV820" s="14" t="s">
        <v>89</v>
      </c>
      <c r="AW820" s="14" t="s">
        <v>4</v>
      </c>
      <c r="AX820" s="14" t="s">
        <v>87</v>
      </c>
      <c r="AY820" s="287" t="s">
        <v>211</v>
      </c>
    </row>
    <row r="821" spans="1:65" s="2" customFormat="1" ht="33" customHeight="1">
      <c r="A821" s="41"/>
      <c r="B821" s="42"/>
      <c r="C821" s="253" t="s">
        <v>1321</v>
      </c>
      <c r="D821" s="253" t="s">
        <v>214</v>
      </c>
      <c r="E821" s="254" t="s">
        <v>2703</v>
      </c>
      <c r="F821" s="255" t="s">
        <v>2704</v>
      </c>
      <c r="G821" s="256" t="s">
        <v>269</v>
      </c>
      <c r="H821" s="257">
        <v>290.92</v>
      </c>
      <c r="I821" s="258"/>
      <c r="J821" s="259">
        <f>ROUND(I821*H821,2)</f>
        <v>0</v>
      </c>
      <c r="K821" s="260"/>
      <c r="L821" s="44"/>
      <c r="M821" s="261" t="s">
        <v>1</v>
      </c>
      <c r="N821" s="262" t="s">
        <v>46</v>
      </c>
      <c r="O821" s="94"/>
      <c r="P821" s="263">
        <f>O821*H821</f>
        <v>0</v>
      </c>
      <c r="Q821" s="263">
        <v>0.00017</v>
      </c>
      <c r="R821" s="263">
        <f>Q821*H821</f>
        <v>0.049456400000000005</v>
      </c>
      <c r="S821" s="263">
        <v>0</v>
      </c>
      <c r="T821" s="264">
        <f>S821*H821</f>
        <v>0</v>
      </c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R821" s="265" t="s">
        <v>528</v>
      </c>
      <c r="AT821" s="265" t="s">
        <v>214</v>
      </c>
      <c r="AU821" s="265" t="s">
        <v>89</v>
      </c>
      <c r="AY821" s="18" t="s">
        <v>211</v>
      </c>
      <c r="BE821" s="155">
        <f>IF(N821="základní",J821,0)</f>
        <v>0</v>
      </c>
      <c r="BF821" s="155">
        <f>IF(N821="snížená",J821,0)</f>
        <v>0</v>
      </c>
      <c r="BG821" s="155">
        <f>IF(N821="zákl. přenesená",J821,0)</f>
        <v>0</v>
      </c>
      <c r="BH821" s="155">
        <f>IF(N821="sníž. přenesená",J821,0)</f>
        <v>0</v>
      </c>
      <c r="BI821" s="155">
        <f>IF(N821="nulová",J821,0)</f>
        <v>0</v>
      </c>
      <c r="BJ821" s="18" t="s">
        <v>87</v>
      </c>
      <c r="BK821" s="155">
        <f>ROUND(I821*H821,2)</f>
        <v>0</v>
      </c>
      <c r="BL821" s="18" t="s">
        <v>528</v>
      </c>
      <c r="BM821" s="265" t="s">
        <v>2705</v>
      </c>
    </row>
    <row r="822" spans="1:51" s="13" customFormat="1" ht="12">
      <c r="A822" s="13"/>
      <c r="B822" s="266"/>
      <c r="C822" s="267"/>
      <c r="D822" s="268" t="s">
        <v>236</v>
      </c>
      <c r="E822" s="269" t="s">
        <v>1</v>
      </c>
      <c r="F822" s="270" t="s">
        <v>2706</v>
      </c>
      <c r="G822" s="267"/>
      <c r="H822" s="269" t="s">
        <v>1</v>
      </c>
      <c r="I822" s="271"/>
      <c r="J822" s="267"/>
      <c r="K822" s="267"/>
      <c r="L822" s="272"/>
      <c r="M822" s="273"/>
      <c r="N822" s="274"/>
      <c r="O822" s="274"/>
      <c r="P822" s="274"/>
      <c r="Q822" s="274"/>
      <c r="R822" s="274"/>
      <c r="S822" s="274"/>
      <c r="T822" s="275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76" t="s">
        <v>236</v>
      </c>
      <c r="AU822" s="276" t="s">
        <v>89</v>
      </c>
      <c r="AV822" s="13" t="s">
        <v>87</v>
      </c>
      <c r="AW822" s="13" t="s">
        <v>34</v>
      </c>
      <c r="AX822" s="13" t="s">
        <v>81</v>
      </c>
      <c r="AY822" s="276" t="s">
        <v>211</v>
      </c>
    </row>
    <row r="823" spans="1:51" s="14" customFormat="1" ht="12">
      <c r="A823" s="14"/>
      <c r="B823" s="277"/>
      <c r="C823" s="278"/>
      <c r="D823" s="268" t="s">
        <v>236</v>
      </c>
      <c r="E823" s="279" t="s">
        <v>1</v>
      </c>
      <c r="F823" s="280" t="s">
        <v>1958</v>
      </c>
      <c r="G823" s="278"/>
      <c r="H823" s="281">
        <v>415.6</v>
      </c>
      <c r="I823" s="282"/>
      <c r="J823" s="278"/>
      <c r="K823" s="278"/>
      <c r="L823" s="283"/>
      <c r="M823" s="284"/>
      <c r="N823" s="285"/>
      <c r="O823" s="285"/>
      <c r="P823" s="285"/>
      <c r="Q823" s="285"/>
      <c r="R823" s="285"/>
      <c r="S823" s="285"/>
      <c r="T823" s="286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87" t="s">
        <v>236</v>
      </c>
      <c r="AU823" s="287" t="s">
        <v>89</v>
      </c>
      <c r="AV823" s="14" t="s">
        <v>89</v>
      </c>
      <c r="AW823" s="14" t="s">
        <v>34</v>
      </c>
      <c r="AX823" s="14" t="s">
        <v>87</v>
      </c>
      <c r="AY823" s="287" t="s">
        <v>211</v>
      </c>
    </row>
    <row r="824" spans="1:51" s="14" customFormat="1" ht="12">
      <c r="A824" s="14"/>
      <c r="B824" s="277"/>
      <c r="C824" s="278"/>
      <c r="D824" s="268" t="s">
        <v>236</v>
      </c>
      <c r="E824" s="278"/>
      <c r="F824" s="280" t="s">
        <v>2702</v>
      </c>
      <c r="G824" s="278"/>
      <c r="H824" s="281">
        <v>290.92</v>
      </c>
      <c r="I824" s="282"/>
      <c r="J824" s="278"/>
      <c r="K824" s="278"/>
      <c r="L824" s="283"/>
      <c r="M824" s="284"/>
      <c r="N824" s="285"/>
      <c r="O824" s="285"/>
      <c r="P824" s="285"/>
      <c r="Q824" s="285"/>
      <c r="R824" s="285"/>
      <c r="S824" s="285"/>
      <c r="T824" s="286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87" t="s">
        <v>236</v>
      </c>
      <c r="AU824" s="287" t="s">
        <v>89</v>
      </c>
      <c r="AV824" s="14" t="s">
        <v>89</v>
      </c>
      <c r="AW824" s="14" t="s">
        <v>4</v>
      </c>
      <c r="AX824" s="14" t="s">
        <v>87</v>
      </c>
      <c r="AY824" s="287" t="s">
        <v>211</v>
      </c>
    </row>
    <row r="825" spans="1:65" s="2" customFormat="1" ht="24.15" customHeight="1">
      <c r="A825" s="41"/>
      <c r="B825" s="42"/>
      <c r="C825" s="253" t="s">
        <v>1327</v>
      </c>
      <c r="D825" s="253" t="s">
        <v>214</v>
      </c>
      <c r="E825" s="254" t="s">
        <v>2707</v>
      </c>
      <c r="F825" s="255" t="s">
        <v>2708</v>
      </c>
      <c r="G825" s="256" t="s">
        <v>269</v>
      </c>
      <c r="H825" s="257">
        <v>290.92</v>
      </c>
      <c r="I825" s="258"/>
      <c r="J825" s="259">
        <f>ROUND(I825*H825,2)</f>
        <v>0</v>
      </c>
      <c r="K825" s="260"/>
      <c r="L825" s="44"/>
      <c r="M825" s="261" t="s">
        <v>1</v>
      </c>
      <c r="N825" s="262" t="s">
        <v>46</v>
      </c>
      <c r="O825" s="94"/>
      <c r="P825" s="263">
        <f>O825*H825</f>
        <v>0</v>
      </c>
      <c r="Q825" s="263">
        <v>0.0005</v>
      </c>
      <c r="R825" s="263">
        <f>Q825*H825</f>
        <v>0.14546</v>
      </c>
      <c r="S825" s="263">
        <v>0</v>
      </c>
      <c r="T825" s="264">
        <f>S825*H825</f>
        <v>0</v>
      </c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R825" s="265" t="s">
        <v>528</v>
      </c>
      <c r="AT825" s="265" t="s">
        <v>214</v>
      </c>
      <c r="AU825" s="265" t="s">
        <v>89</v>
      </c>
      <c r="AY825" s="18" t="s">
        <v>211</v>
      </c>
      <c r="BE825" s="155">
        <f>IF(N825="základní",J825,0)</f>
        <v>0</v>
      </c>
      <c r="BF825" s="155">
        <f>IF(N825="snížená",J825,0)</f>
        <v>0</v>
      </c>
      <c r="BG825" s="155">
        <f>IF(N825="zákl. přenesená",J825,0)</f>
        <v>0</v>
      </c>
      <c r="BH825" s="155">
        <f>IF(N825="sníž. přenesená",J825,0)</f>
        <v>0</v>
      </c>
      <c r="BI825" s="155">
        <f>IF(N825="nulová",J825,0)</f>
        <v>0</v>
      </c>
      <c r="BJ825" s="18" t="s">
        <v>87</v>
      </c>
      <c r="BK825" s="155">
        <f>ROUND(I825*H825,2)</f>
        <v>0</v>
      </c>
      <c r="BL825" s="18" t="s">
        <v>528</v>
      </c>
      <c r="BM825" s="265" t="s">
        <v>2709</v>
      </c>
    </row>
    <row r="826" spans="1:51" s="13" customFormat="1" ht="12">
      <c r="A826" s="13"/>
      <c r="B826" s="266"/>
      <c r="C826" s="267"/>
      <c r="D826" s="268" t="s">
        <v>236</v>
      </c>
      <c r="E826" s="269" t="s">
        <v>1</v>
      </c>
      <c r="F826" s="270" t="s">
        <v>2710</v>
      </c>
      <c r="G826" s="267"/>
      <c r="H826" s="269" t="s">
        <v>1</v>
      </c>
      <c r="I826" s="271"/>
      <c r="J826" s="267"/>
      <c r="K826" s="267"/>
      <c r="L826" s="272"/>
      <c r="M826" s="273"/>
      <c r="N826" s="274"/>
      <c r="O826" s="274"/>
      <c r="P826" s="274"/>
      <c r="Q826" s="274"/>
      <c r="R826" s="274"/>
      <c r="S826" s="274"/>
      <c r="T826" s="275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76" t="s">
        <v>236</v>
      </c>
      <c r="AU826" s="276" t="s">
        <v>89</v>
      </c>
      <c r="AV826" s="13" t="s">
        <v>87</v>
      </c>
      <c r="AW826" s="13" t="s">
        <v>34</v>
      </c>
      <c r="AX826" s="13" t="s">
        <v>81</v>
      </c>
      <c r="AY826" s="276" t="s">
        <v>211</v>
      </c>
    </row>
    <row r="827" spans="1:51" s="13" customFormat="1" ht="12">
      <c r="A827" s="13"/>
      <c r="B827" s="266"/>
      <c r="C827" s="267"/>
      <c r="D827" s="268" t="s">
        <v>236</v>
      </c>
      <c r="E827" s="269" t="s">
        <v>1</v>
      </c>
      <c r="F827" s="270" t="s">
        <v>2711</v>
      </c>
      <c r="G827" s="267"/>
      <c r="H827" s="269" t="s">
        <v>1</v>
      </c>
      <c r="I827" s="271"/>
      <c r="J827" s="267"/>
      <c r="K827" s="267"/>
      <c r="L827" s="272"/>
      <c r="M827" s="273"/>
      <c r="N827" s="274"/>
      <c r="O827" s="274"/>
      <c r="P827" s="274"/>
      <c r="Q827" s="274"/>
      <c r="R827" s="274"/>
      <c r="S827" s="274"/>
      <c r="T827" s="275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76" t="s">
        <v>236</v>
      </c>
      <c r="AU827" s="276" t="s">
        <v>89</v>
      </c>
      <c r="AV827" s="13" t="s">
        <v>87</v>
      </c>
      <c r="AW827" s="13" t="s">
        <v>34</v>
      </c>
      <c r="AX827" s="13" t="s">
        <v>81</v>
      </c>
      <c r="AY827" s="276" t="s">
        <v>211</v>
      </c>
    </row>
    <row r="828" spans="1:51" s="13" customFormat="1" ht="12">
      <c r="A828" s="13"/>
      <c r="B828" s="266"/>
      <c r="C828" s="267"/>
      <c r="D828" s="268" t="s">
        <v>236</v>
      </c>
      <c r="E828" s="269" t="s">
        <v>1</v>
      </c>
      <c r="F828" s="270" t="s">
        <v>2712</v>
      </c>
      <c r="G828" s="267"/>
      <c r="H828" s="269" t="s">
        <v>1</v>
      </c>
      <c r="I828" s="271"/>
      <c r="J828" s="267"/>
      <c r="K828" s="267"/>
      <c r="L828" s="272"/>
      <c r="M828" s="273"/>
      <c r="N828" s="274"/>
      <c r="O828" s="274"/>
      <c r="P828" s="274"/>
      <c r="Q828" s="274"/>
      <c r="R828" s="274"/>
      <c r="S828" s="274"/>
      <c r="T828" s="275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76" t="s">
        <v>236</v>
      </c>
      <c r="AU828" s="276" t="s">
        <v>89</v>
      </c>
      <c r="AV828" s="13" t="s">
        <v>87</v>
      </c>
      <c r="AW828" s="13" t="s">
        <v>34</v>
      </c>
      <c r="AX828" s="13" t="s">
        <v>81</v>
      </c>
      <c r="AY828" s="276" t="s">
        <v>211</v>
      </c>
    </row>
    <row r="829" spans="1:51" s="14" customFormat="1" ht="12">
      <c r="A829" s="14"/>
      <c r="B829" s="277"/>
      <c r="C829" s="278"/>
      <c r="D829" s="268" t="s">
        <v>236</v>
      </c>
      <c r="E829" s="279" t="s">
        <v>1</v>
      </c>
      <c r="F829" s="280" t="s">
        <v>2713</v>
      </c>
      <c r="G829" s="278"/>
      <c r="H829" s="281">
        <v>415.6</v>
      </c>
      <c r="I829" s="282"/>
      <c r="J829" s="278"/>
      <c r="K829" s="278"/>
      <c r="L829" s="283"/>
      <c r="M829" s="284"/>
      <c r="N829" s="285"/>
      <c r="O829" s="285"/>
      <c r="P829" s="285"/>
      <c r="Q829" s="285"/>
      <c r="R829" s="285"/>
      <c r="S829" s="285"/>
      <c r="T829" s="286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87" t="s">
        <v>236</v>
      </c>
      <c r="AU829" s="287" t="s">
        <v>89</v>
      </c>
      <c r="AV829" s="14" t="s">
        <v>89</v>
      </c>
      <c r="AW829" s="14" t="s">
        <v>34</v>
      </c>
      <c r="AX829" s="14" t="s">
        <v>87</v>
      </c>
      <c r="AY829" s="287" t="s">
        <v>211</v>
      </c>
    </row>
    <row r="830" spans="1:51" s="14" customFormat="1" ht="12">
      <c r="A830" s="14"/>
      <c r="B830" s="277"/>
      <c r="C830" s="278"/>
      <c r="D830" s="268" t="s">
        <v>236</v>
      </c>
      <c r="E830" s="278"/>
      <c r="F830" s="280" t="s">
        <v>2702</v>
      </c>
      <c r="G830" s="278"/>
      <c r="H830" s="281">
        <v>290.92</v>
      </c>
      <c r="I830" s="282"/>
      <c r="J830" s="278"/>
      <c r="K830" s="278"/>
      <c r="L830" s="283"/>
      <c r="M830" s="284"/>
      <c r="N830" s="285"/>
      <c r="O830" s="285"/>
      <c r="P830" s="285"/>
      <c r="Q830" s="285"/>
      <c r="R830" s="285"/>
      <c r="S830" s="285"/>
      <c r="T830" s="286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87" t="s">
        <v>236</v>
      </c>
      <c r="AU830" s="287" t="s">
        <v>89</v>
      </c>
      <c r="AV830" s="14" t="s">
        <v>89</v>
      </c>
      <c r="AW830" s="14" t="s">
        <v>4</v>
      </c>
      <c r="AX830" s="14" t="s">
        <v>87</v>
      </c>
      <c r="AY830" s="287" t="s">
        <v>211</v>
      </c>
    </row>
    <row r="831" spans="1:63" s="12" customFormat="1" ht="22.8" customHeight="1">
      <c r="A831" s="12"/>
      <c r="B831" s="237"/>
      <c r="C831" s="238"/>
      <c r="D831" s="239" t="s">
        <v>80</v>
      </c>
      <c r="E831" s="251" t="s">
        <v>2714</v>
      </c>
      <c r="F831" s="251" t="s">
        <v>2715</v>
      </c>
      <c r="G831" s="238"/>
      <c r="H831" s="238"/>
      <c r="I831" s="241"/>
      <c r="J831" s="252">
        <f>BK831</f>
        <v>0</v>
      </c>
      <c r="K831" s="238"/>
      <c r="L831" s="243"/>
      <c r="M831" s="244"/>
      <c r="N831" s="245"/>
      <c r="O831" s="245"/>
      <c r="P831" s="246">
        <f>SUM(P832:P843)</f>
        <v>0</v>
      </c>
      <c r="Q831" s="245"/>
      <c r="R831" s="246">
        <f>SUM(R832:R843)</f>
        <v>0.5901682</v>
      </c>
      <c r="S831" s="245"/>
      <c r="T831" s="247">
        <f>SUM(T832:T843)</f>
        <v>0</v>
      </c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R831" s="248" t="s">
        <v>89</v>
      </c>
      <c r="AT831" s="249" t="s">
        <v>80</v>
      </c>
      <c r="AU831" s="249" t="s">
        <v>87</v>
      </c>
      <c r="AY831" s="248" t="s">
        <v>211</v>
      </c>
      <c r="BK831" s="250">
        <f>SUM(BK832:BK843)</f>
        <v>0</v>
      </c>
    </row>
    <row r="832" spans="1:65" s="2" customFormat="1" ht="24.15" customHeight="1">
      <c r="A832" s="41"/>
      <c r="B832" s="42"/>
      <c r="C832" s="253" t="s">
        <v>1333</v>
      </c>
      <c r="D832" s="253" t="s">
        <v>214</v>
      </c>
      <c r="E832" s="254" t="s">
        <v>2716</v>
      </c>
      <c r="F832" s="255" t="s">
        <v>2717</v>
      </c>
      <c r="G832" s="256" t="s">
        <v>269</v>
      </c>
      <c r="H832" s="257">
        <v>1211.392</v>
      </c>
      <c r="I832" s="258"/>
      <c r="J832" s="259">
        <f>ROUND(I832*H832,2)</f>
        <v>0</v>
      </c>
      <c r="K832" s="260"/>
      <c r="L832" s="44"/>
      <c r="M832" s="261" t="s">
        <v>1</v>
      </c>
      <c r="N832" s="262" t="s">
        <v>46</v>
      </c>
      <c r="O832" s="94"/>
      <c r="P832" s="263">
        <f>O832*H832</f>
        <v>0</v>
      </c>
      <c r="Q832" s="263">
        <v>0.0002</v>
      </c>
      <c r="R832" s="263">
        <f>Q832*H832</f>
        <v>0.24227840000000003</v>
      </c>
      <c r="S832" s="263">
        <v>0</v>
      </c>
      <c r="T832" s="264">
        <f>S832*H832</f>
        <v>0</v>
      </c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R832" s="265" t="s">
        <v>528</v>
      </c>
      <c r="AT832" s="265" t="s">
        <v>214</v>
      </c>
      <c r="AU832" s="265" t="s">
        <v>89</v>
      </c>
      <c r="AY832" s="18" t="s">
        <v>211</v>
      </c>
      <c r="BE832" s="155">
        <f>IF(N832="základní",J832,0)</f>
        <v>0</v>
      </c>
      <c r="BF832" s="155">
        <f>IF(N832="snížená",J832,0)</f>
        <v>0</v>
      </c>
      <c r="BG832" s="155">
        <f>IF(N832="zákl. přenesená",J832,0)</f>
        <v>0</v>
      </c>
      <c r="BH832" s="155">
        <f>IF(N832="sníž. přenesená",J832,0)</f>
        <v>0</v>
      </c>
      <c r="BI832" s="155">
        <f>IF(N832="nulová",J832,0)</f>
        <v>0</v>
      </c>
      <c r="BJ832" s="18" t="s">
        <v>87</v>
      </c>
      <c r="BK832" s="155">
        <f>ROUND(I832*H832,2)</f>
        <v>0</v>
      </c>
      <c r="BL832" s="18" t="s">
        <v>528</v>
      </c>
      <c r="BM832" s="265" t="s">
        <v>2718</v>
      </c>
    </row>
    <row r="833" spans="1:51" s="13" customFormat="1" ht="12">
      <c r="A833" s="13"/>
      <c r="B833" s="266"/>
      <c r="C833" s="267"/>
      <c r="D833" s="268" t="s">
        <v>236</v>
      </c>
      <c r="E833" s="269" t="s">
        <v>1</v>
      </c>
      <c r="F833" s="270" t="s">
        <v>2719</v>
      </c>
      <c r="G833" s="267"/>
      <c r="H833" s="269" t="s">
        <v>1</v>
      </c>
      <c r="I833" s="271"/>
      <c r="J833" s="267"/>
      <c r="K833" s="267"/>
      <c r="L833" s="272"/>
      <c r="M833" s="273"/>
      <c r="N833" s="274"/>
      <c r="O833" s="274"/>
      <c r="P833" s="274"/>
      <c r="Q833" s="274"/>
      <c r="R833" s="274"/>
      <c r="S833" s="274"/>
      <c r="T833" s="275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76" t="s">
        <v>236</v>
      </c>
      <c r="AU833" s="276" t="s">
        <v>89</v>
      </c>
      <c r="AV833" s="13" t="s">
        <v>87</v>
      </c>
      <c r="AW833" s="13" t="s">
        <v>34</v>
      </c>
      <c r="AX833" s="13" t="s">
        <v>81</v>
      </c>
      <c r="AY833" s="276" t="s">
        <v>211</v>
      </c>
    </row>
    <row r="834" spans="1:51" s="13" customFormat="1" ht="12">
      <c r="A834" s="13"/>
      <c r="B834" s="266"/>
      <c r="C834" s="267"/>
      <c r="D834" s="268" t="s">
        <v>236</v>
      </c>
      <c r="E834" s="269" t="s">
        <v>1</v>
      </c>
      <c r="F834" s="270" t="s">
        <v>2720</v>
      </c>
      <c r="G834" s="267"/>
      <c r="H834" s="269" t="s">
        <v>1</v>
      </c>
      <c r="I834" s="271"/>
      <c r="J834" s="267"/>
      <c r="K834" s="267"/>
      <c r="L834" s="272"/>
      <c r="M834" s="273"/>
      <c r="N834" s="274"/>
      <c r="O834" s="274"/>
      <c r="P834" s="274"/>
      <c r="Q834" s="274"/>
      <c r="R834" s="274"/>
      <c r="S834" s="274"/>
      <c r="T834" s="275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76" t="s">
        <v>236</v>
      </c>
      <c r="AU834" s="276" t="s">
        <v>89</v>
      </c>
      <c r="AV834" s="13" t="s">
        <v>87</v>
      </c>
      <c r="AW834" s="13" t="s">
        <v>34</v>
      </c>
      <c r="AX834" s="13" t="s">
        <v>81</v>
      </c>
      <c r="AY834" s="276" t="s">
        <v>211</v>
      </c>
    </row>
    <row r="835" spans="1:51" s="14" customFormat="1" ht="12">
      <c r="A835" s="14"/>
      <c r="B835" s="277"/>
      <c r="C835" s="278"/>
      <c r="D835" s="268" t="s">
        <v>236</v>
      </c>
      <c r="E835" s="279" t="s">
        <v>1955</v>
      </c>
      <c r="F835" s="280" t="s">
        <v>1957</v>
      </c>
      <c r="G835" s="278"/>
      <c r="H835" s="281">
        <v>2999.05</v>
      </c>
      <c r="I835" s="282"/>
      <c r="J835" s="278"/>
      <c r="K835" s="278"/>
      <c r="L835" s="283"/>
      <c r="M835" s="284"/>
      <c r="N835" s="285"/>
      <c r="O835" s="285"/>
      <c r="P835" s="285"/>
      <c r="Q835" s="285"/>
      <c r="R835" s="285"/>
      <c r="S835" s="285"/>
      <c r="T835" s="286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87" t="s">
        <v>236</v>
      </c>
      <c r="AU835" s="287" t="s">
        <v>89</v>
      </c>
      <c r="AV835" s="14" t="s">
        <v>89</v>
      </c>
      <c r="AW835" s="14" t="s">
        <v>34</v>
      </c>
      <c r="AX835" s="14" t="s">
        <v>81</v>
      </c>
      <c r="AY835" s="287" t="s">
        <v>211</v>
      </c>
    </row>
    <row r="836" spans="1:51" s="13" customFormat="1" ht="12">
      <c r="A836" s="13"/>
      <c r="B836" s="266"/>
      <c r="C836" s="267"/>
      <c r="D836" s="268" t="s">
        <v>236</v>
      </c>
      <c r="E836" s="269" t="s">
        <v>1</v>
      </c>
      <c r="F836" s="270" t="s">
        <v>2721</v>
      </c>
      <c r="G836" s="267"/>
      <c r="H836" s="269" t="s">
        <v>1</v>
      </c>
      <c r="I836" s="271"/>
      <c r="J836" s="267"/>
      <c r="K836" s="267"/>
      <c r="L836" s="272"/>
      <c r="M836" s="273"/>
      <c r="N836" s="274"/>
      <c r="O836" s="274"/>
      <c r="P836" s="274"/>
      <c r="Q836" s="274"/>
      <c r="R836" s="274"/>
      <c r="S836" s="274"/>
      <c r="T836" s="275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76" t="s">
        <v>236</v>
      </c>
      <c r="AU836" s="276" t="s">
        <v>89</v>
      </c>
      <c r="AV836" s="13" t="s">
        <v>87</v>
      </c>
      <c r="AW836" s="13" t="s">
        <v>34</v>
      </c>
      <c r="AX836" s="13" t="s">
        <v>81</v>
      </c>
      <c r="AY836" s="276" t="s">
        <v>211</v>
      </c>
    </row>
    <row r="837" spans="1:51" s="14" customFormat="1" ht="12">
      <c r="A837" s="14"/>
      <c r="B837" s="277"/>
      <c r="C837" s="278"/>
      <c r="D837" s="268" t="s">
        <v>236</v>
      </c>
      <c r="E837" s="279" t="s">
        <v>2722</v>
      </c>
      <c r="F837" s="280" t="s">
        <v>2723</v>
      </c>
      <c r="G837" s="278"/>
      <c r="H837" s="281">
        <v>29.43</v>
      </c>
      <c r="I837" s="282"/>
      <c r="J837" s="278"/>
      <c r="K837" s="278"/>
      <c r="L837" s="283"/>
      <c r="M837" s="284"/>
      <c r="N837" s="285"/>
      <c r="O837" s="285"/>
      <c r="P837" s="285"/>
      <c r="Q837" s="285"/>
      <c r="R837" s="285"/>
      <c r="S837" s="285"/>
      <c r="T837" s="286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87" t="s">
        <v>236</v>
      </c>
      <c r="AU837" s="287" t="s">
        <v>89</v>
      </c>
      <c r="AV837" s="14" t="s">
        <v>89</v>
      </c>
      <c r="AW837" s="14" t="s">
        <v>34</v>
      </c>
      <c r="AX837" s="14" t="s">
        <v>81</v>
      </c>
      <c r="AY837" s="287" t="s">
        <v>211</v>
      </c>
    </row>
    <row r="838" spans="1:51" s="15" customFormat="1" ht="12">
      <c r="A838" s="15"/>
      <c r="B838" s="295"/>
      <c r="C838" s="296"/>
      <c r="D838" s="268" t="s">
        <v>236</v>
      </c>
      <c r="E838" s="297" t="s">
        <v>2724</v>
      </c>
      <c r="F838" s="298" t="s">
        <v>438</v>
      </c>
      <c r="G838" s="296"/>
      <c r="H838" s="299">
        <v>3028.48</v>
      </c>
      <c r="I838" s="300"/>
      <c r="J838" s="296"/>
      <c r="K838" s="296"/>
      <c r="L838" s="301"/>
      <c r="M838" s="302"/>
      <c r="N838" s="303"/>
      <c r="O838" s="303"/>
      <c r="P838" s="303"/>
      <c r="Q838" s="303"/>
      <c r="R838" s="303"/>
      <c r="S838" s="303"/>
      <c r="T838" s="304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T838" s="305" t="s">
        <v>236</v>
      </c>
      <c r="AU838" s="305" t="s">
        <v>89</v>
      </c>
      <c r="AV838" s="15" t="s">
        <v>100</v>
      </c>
      <c r="AW838" s="15" t="s">
        <v>34</v>
      </c>
      <c r="AX838" s="15" t="s">
        <v>87</v>
      </c>
      <c r="AY838" s="305" t="s">
        <v>211</v>
      </c>
    </row>
    <row r="839" spans="1:51" s="14" customFormat="1" ht="12">
      <c r="A839" s="14"/>
      <c r="B839" s="277"/>
      <c r="C839" s="278"/>
      <c r="D839" s="268" t="s">
        <v>236</v>
      </c>
      <c r="E839" s="278"/>
      <c r="F839" s="280" t="s">
        <v>2725</v>
      </c>
      <c r="G839" s="278"/>
      <c r="H839" s="281">
        <v>1211.392</v>
      </c>
      <c r="I839" s="282"/>
      <c r="J839" s="278"/>
      <c r="K839" s="278"/>
      <c r="L839" s="283"/>
      <c r="M839" s="284"/>
      <c r="N839" s="285"/>
      <c r="O839" s="285"/>
      <c r="P839" s="285"/>
      <c r="Q839" s="285"/>
      <c r="R839" s="285"/>
      <c r="S839" s="285"/>
      <c r="T839" s="286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87" t="s">
        <v>236</v>
      </c>
      <c r="AU839" s="287" t="s">
        <v>89</v>
      </c>
      <c r="AV839" s="14" t="s">
        <v>89</v>
      </c>
      <c r="AW839" s="14" t="s">
        <v>4</v>
      </c>
      <c r="AX839" s="14" t="s">
        <v>87</v>
      </c>
      <c r="AY839" s="287" t="s">
        <v>211</v>
      </c>
    </row>
    <row r="840" spans="1:65" s="2" customFormat="1" ht="24.15" customHeight="1">
      <c r="A840" s="41"/>
      <c r="B840" s="42"/>
      <c r="C840" s="253" t="s">
        <v>1340</v>
      </c>
      <c r="D840" s="253" t="s">
        <v>214</v>
      </c>
      <c r="E840" s="254" t="s">
        <v>2726</v>
      </c>
      <c r="F840" s="255" t="s">
        <v>2727</v>
      </c>
      <c r="G840" s="256" t="s">
        <v>269</v>
      </c>
      <c r="H840" s="257">
        <v>1199.62</v>
      </c>
      <c r="I840" s="258"/>
      <c r="J840" s="259">
        <f>ROUND(I840*H840,2)</f>
        <v>0</v>
      </c>
      <c r="K840" s="260"/>
      <c r="L840" s="44"/>
      <c r="M840" s="261" t="s">
        <v>1</v>
      </c>
      <c r="N840" s="262" t="s">
        <v>46</v>
      </c>
      <c r="O840" s="94"/>
      <c r="P840" s="263">
        <f>O840*H840</f>
        <v>0</v>
      </c>
      <c r="Q840" s="263">
        <v>0.00029</v>
      </c>
      <c r="R840" s="263">
        <f>Q840*H840</f>
        <v>0.34788979999999997</v>
      </c>
      <c r="S840" s="263">
        <v>0</v>
      </c>
      <c r="T840" s="264">
        <f>S840*H840</f>
        <v>0</v>
      </c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R840" s="265" t="s">
        <v>528</v>
      </c>
      <c r="AT840" s="265" t="s">
        <v>214</v>
      </c>
      <c r="AU840" s="265" t="s">
        <v>89</v>
      </c>
      <c r="AY840" s="18" t="s">
        <v>211</v>
      </c>
      <c r="BE840" s="155">
        <f>IF(N840="základní",J840,0)</f>
        <v>0</v>
      </c>
      <c r="BF840" s="155">
        <f>IF(N840="snížená",J840,0)</f>
        <v>0</v>
      </c>
      <c r="BG840" s="155">
        <f>IF(N840="zákl. přenesená",J840,0)</f>
        <v>0</v>
      </c>
      <c r="BH840" s="155">
        <f>IF(N840="sníž. přenesená",J840,0)</f>
        <v>0</v>
      </c>
      <c r="BI840" s="155">
        <f>IF(N840="nulová",J840,0)</f>
        <v>0</v>
      </c>
      <c r="BJ840" s="18" t="s">
        <v>87</v>
      </c>
      <c r="BK840" s="155">
        <f>ROUND(I840*H840,2)</f>
        <v>0</v>
      </c>
      <c r="BL840" s="18" t="s">
        <v>528</v>
      </c>
      <c r="BM840" s="265" t="s">
        <v>2728</v>
      </c>
    </row>
    <row r="841" spans="1:51" s="13" customFormat="1" ht="12">
      <c r="A841" s="13"/>
      <c r="B841" s="266"/>
      <c r="C841" s="267"/>
      <c r="D841" s="268" t="s">
        <v>236</v>
      </c>
      <c r="E841" s="269" t="s">
        <v>1</v>
      </c>
      <c r="F841" s="270" t="s">
        <v>2719</v>
      </c>
      <c r="G841" s="267"/>
      <c r="H841" s="269" t="s">
        <v>1</v>
      </c>
      <c r="I841" s="271"/>
      <c r="J841" s="267"/>
      <c r="K841" s="267"/>
      <c r="L841" s="272"/>
      <c r="M841" s="273"/>
      <c r="N841" s="274"/>
      <c r="O841" s="274"/>
      <c r="P841" s="274"/>
      <c r="Q841" s="274"/>
      <c r="R841" s="274"/>
      <c r="S841" s="274"/>
      <c r="T841" s="275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76" t="s">
        <v>236</v>
      </c>
      <c r="AU841" s="276" t="s">
        <v>89</v>
      </c>
      <c r="AV841" s="13" t="s">
        <v>87</v>
      </c>
      <c r="AW841" s="13" t="s">
        <v>34</v>
      </c>
      <c r="AX841" s="13" t="s">
        <v>81</v>
      </c>
      <c r="AY841" s="276" t="s">
        <v>211</v>
      </c>
    </row>
    <row r="842" spans="1:51" s="14" customFormat="1" ht="12">
      <c r="A842" s="14"/>
      <c r="B842" s="277"/>
      <c r="C842" s="278"/>
      <c r="D842" s="268" t="s">
        <v>236</v>
      </c>
      <c r="E842" s="279" t="s">
        <v>1</v>
      </c>
      <c r="F842" s="280" t="s">
        <v>1955</v>
      </c>
      <c r="G842" s="278"/>
      <c r="H842" s="281">
        <v>2999.05</v>
      </c>
      <c r="I842" s="282"/>
      <c r="J842" s="278"/>
      <c r="K842" s="278"/>
      <c r="L842" s="283"/>
      <c r="M842" s="284"/>
      <c r="N842" s="285"/>
      <c r="O842" s="285"/>
      <c r="P842" s="285"/>
      <c r="Q842" s="285"/>
      <c r="R842" s="285"/>
      <c r="S842" s="285"/>
      <c r="T842" s="286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87" t="s">
        <v>236</v>
      </c>
      <c r="AU842" s="287" t="s">
        <v>89</v>
      </c>
      <c r="AV842" s="14" t="s">
        <v>89</v>
      </c>
      <c r="AW842" s="14" t="s">
        <v>34</v>
      </c>
      <c r="AX842" s="14" t="s">
        <v>87</v>
      </c>
      <c r="AY842" s="287" t="s">
        <v>211</v>
      </c>
    </row>
    <row r="843" spans="1:51" s="14" customFormat="1" ht="12">
      <c r="A843" s="14"/>
      <c r="B843" s="277"/>
      <c r="C843" s="278"/>
      <c r="D843" s="268" t="s">
        <v>236</v>
      </c>
      <c r="E843" s="278"/>
      <c r="F843" s="280" t="s">
        <v>2729</v>
      </c>
      <c r="G843" s="278"/>
      <c r="H843" s="281">
        <v>1199.62</v>
      </c>
      <c r="I843" s="282"/>
      <c r="J843" s="278"/>
      <c r="K843" s="278"/>
      <c r="L843" s="283"/>
      <c r="M843" s="328"/>
      <c r="N843" s="329"/>
      <c r="O843" s="329"/>
      <c r="P843" s="329"/>
      <c r="Q843" s="329"/>
      <c r="R843" s="329"/>
      <c r="S843" s="329"/>
      <c r="T843" s="330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87" t="s">
        <v>236</v>
      </c>
      <c r="AU843" s="287" t="s">
        <v>89</v>
      </c>
      <c r="AV843" s="14" t="s">
        <v>89</v>
      </c>
      <c r="AW843" s="14" t="s">
        <v>4</v>
      </c>
      <c r="AX843" s="14" t="s">
        <v>87</v>
      </c>
      <c r="AY843" s="287" t="s">
        <v>211</v>
      </c>
    </row>
    <row r="844" spans="1:31" s="2" customFormat="1" ht="6.95" customHeight="1">
      <c r="A844" s="41"/>
      <c r="B844" s="69"/>
      <c r="C844" s="70"/>
      <c r="D844" s="70"/>
      <c r="E844" s="70"/>
      <c r="F844" s="70"/>
      <c r="G844" s="70"/>
      <c r="H844" s="70"/>
      <c r="I844" s="70"/>
      <c r="J844" s="70"/>
      <c r="K844" s="70"/>
      <c r="L844" s="44"/>
      <c r="M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</row>
  </sheetData>
  <sheetProtection password="CC35" sheet="1" objects="1" scenarios="1" formatColumns="0" formatRows="0" autoFilter="0"/>
  <autoFilter ref="C145:K843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16:F116"/>
    <mergeCell ref="D117:F117"/>
    <mergeCell ref="D118:F118"/>
    <mergeCell ref="D119:F119"/>
    <mergeCell ref="D120:F120"/>
    <mergeCell ref="E132:H132"/>
    <mergeCell ref="E136:H136"/>
    <mergeCell ref="E134:H134"/>
    <mergeCell ref="E138:H13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115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</row>
    <row r="4" spans="2:4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175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2730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6. 9. 2021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177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J118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ROUND((SUM(BE118:BE125)+SUM(BE149:BE303)),2)</f>
        <v>0</v>
      </c>
      <c r="G39" s="41"/>
      <c r="H39" s="41"/>
      <c r="I39" s="182">
        <v>0.21</v>
      </c>
      <c r="J39" s="181">
        <f>ROUND(((SUM(BE118:BE125)+SUM(BE149:BE303))*I39),2)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ROUND((SUM(BF118:BF125)+SUM(BF149:BF303)),2)</f>
        <v>0</v>
      </c>
      <c r="G40" s="41"/>
      <c r="H40" s="41"/>
      <c r="I40" s="182">
        <v>0.15</v>
      </c>
      <c r="J40" s="181">
        <f>ROUND(((SUM(BF118:BF125)+SUM(BF149:BF303))*I40),2)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ROUND((SUM(BG118:BG125)+SUM(BG149:BG303)),2)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ROUND((SUM(BH118:BH125)+SUM(BH149:BH303)),2)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ROUND((SUM(BI118:BI125)+SUM(BI149:BI303)),2)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175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222/2021/KCVod - Domovní vodovod,zařizovací předměty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6. 9. 2021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J149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2731</v>
      </c>
      <c r="E101" s="209"/>
      <c r="F101" s="209"/>
      <c r="G101" s="209"/>
      <c r="H101" s="209"/>
      <c r="I101" s="209"/>
      <c r="J101" s="210">
        <f>J150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6"/>
      <c r="C102" s="207"/>
      <c r="D102" s="208" t="s">
        <v>2732</v>
      </c>
      <c r="E102" s="209"/>
      <c r="F102" s="209"/>
      <c r="G102" s="209"/>
      <c r="H102" s="209"/>
      <c r="I102" s="209"/>
      <c r="J102" s="210">
        <f>J159</f>
        <v>0</v>
      </c>
      <c r="K102" s="207"/>
      <c r="L102" s="21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6"/>
      <c r="C103" s="207"/>
      <c r="D103" s="208" t="s">
        <v>2733</v>
      </c>
      <c r="E103" s="209"/>
      <c r="F103" s="209"/>
      <c r="G103" s="209"/>
      <c r="H103" s="209"/>
      <c r="I103" s="209"/>
      <c r="J103" s="210">
        <f>J169</f>
        <v>0</v>
      </c>
      <c r="K103" s="207"/>
      <c r="L103" s="21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12"/>
      <c r="C104" s="135"/>
      <c r="D104" s="213" t="s">
        <v>2734</v>
      </c>
      <c r="E104" s="214"/>
      <c r="F104" s="214"/>
      <c r="G104" s="214"/>
      <c r="H104" s="214"/>
      <c r="I104" s="214"/>
      <c r="J104" s="215">
        <f>J170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2"/>
      <c r="C105" s="135"/>
      <c r="D105" s="213" t="s">
        <v>2735</v>
      </c>
      <c r="E105" s="214"/>
      <c r="F105" s="214"/>
      <c r="G105" s="214"/>
      <c r="H105" s="214"/>
      <c r="I105" s="214"/>
      <c r="J105" s="215">
        <f>J180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2"/>
      <c r="C106" s="135"/>
      <c r="D106" s="213" t="s">
        <v>2736</v>
      </c>
      <c r="E106" s="214"/>
      <c r="F106" s="214"/>
      <c r="G106" s="214"/>
      <c r="H106" s="214"/>
      <c r="I106" s="214"/>
      <c r="J106" s="215">
        <f>J199</f>
        <v>0</v>
      </c>
      <c r="K106" s="135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2"/>
      <c r="C107" s="135"/>
      <c r="D107" s="213" t="s">
        <v>2737</v>
      </c>
      <c r="E107" s="214"/>
      <c r="F107" s="214"/>
      <c r="G107" s="214"/>
      <c r="H107" s="214"/>
      <c r="I107" s="214"/>
      <c r="J107" s="215">
        <f>J208</f>
        <v>0</v>
      </c>
      <c r="K107" s="135"/>
      <c r="L107" s="21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2"/>
      <c r="C108" s="135"/>
      <c r="D108" s="213" t="s">
        <v>2738</v>
      </c>
      <c r="E108" s="214"/>
      <c r="F108" s="214"/>
      <c r="G108" s="214"/>
      <c r="H108" s="214"/>
      <c r="I108" s="214"/>
      <c r="J108" s="215">
        <f>J215</f>
        <v>0</v>
      </c>
      <c r="K108" s="135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206"/>
      <c r="C109" s="207"/>
      <c r="D109" s="208" t="s">
        <v>2739</v>
      </c>
      <c r="E109" s="209"/>
      <c r="F109" s="209"/>
      <c r="G109" s="209"/>
      <c r="H109" s="209"/>
      <c r="I109" s="209"/>
      <c r="J109" s="210">
        <f>J222</f>
        <v>0</v>
      </c>
      <c r="K109" s="207"/>
      <c r="L109" s="211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212"/>
      <c r="C110" s="135"/>
      <c r="D110" s="213" t="s">
        <v>2740</v>
      </c>
      <c r="E110" s="214"/>
      <c r="F110" s="214"/>
      <c r="G110" s="214"/>
      <c r="H110" s="214"/>
      <c r="I110" s="214"/>
      <c r="J110" s="215">
        <f>J223</f>
        <v>0</v>
      </c>
      <c r="K110" s="135"/>
      <c r="L110" s="21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12"/>
      <c r="C111" s="135"/>
      <c r="D111" s="213" t="s">
        <v>2741</v>
      </c>
      <c r="E111" s="214"/>
      <c r="F111" s="214"/>
      <c r="G111" s="214"/>
      <c r="H111" s="214"/>
      <c r="I111" s="214"/>
      <c r="J111" s="215">
        <f>J229</f>
        <v>0</v>
      </c>
      <c r="K111" s="135"/>
      <c r="L111" s="21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2"/>
      <c r="C112" s="135"/>
      <c r="D112" s="213" t="s">
        <v>2742</v>
      </c>
      <c r="E112" s="214"/>
      <c r="F112" s="214"/>
      <c r="G112" s="214"/>
      <c r="H112" s="214"/>
      <c r="I112" s="214"/>
      <c r="J112" s="215">
        <f>J245</f>
        <v>0</v>
      </c>
      <c r="K112" s="135"/>
      <c r="L112" s="21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12"/>
      <c r="C113" s="135"/>
      <c r="D113" s="213" t="s">
        <v>2743</v>
      </c>
      <c r="E113" s="214"/>
      <c r="F113" s="214"/>
      <c r="G113" s="214"/>
      <c r="H113" s="214"/>
      <c r="I113" s="214"/>
      <c r="J113" s="215">
        <f>J254</f>
        <v>0</v>
      </c>
      <c r="K113" s="135"/>
      <c r="L113" s="21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12"/>
      <c r="C114" s="135"/>
      <c r="D114" s="213" t="s">
        <v>2744</v>
      </c>
      <c r="E114" s="214"/>
      <c r="F114" s="214"/>
      <c r="G114" s="214"/>
      <c r="H114" s="214"/>
      <c r="I114" s="214"/>
      <c r="J114" s="215">
        <f>J290</f>
        <v>0</v>
      </c>
      <c r="K114" s="135"/>
      <c r="L114" s="21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12"/>
      <c r="C115" s="135"/>
      <c r="D115" s="213" t="s">
        <v>2745</v>
      </c>
      <c r="E115" s="214"/>
      <c r="F115" s="214"/>
      <c r="G115" s="214"/>
      <c r="H115" s="214"/>
      <c r="I115" s="214"/>
      <c r="J115" s="215">
        <f>J297</f>
        <v>0</v>
      </c>
      <c r="K115" s="135"/>
      <c r="L115" s="21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>
      <c r="A116" s="41"/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17" spans="1:31" s="2" customFormat="1" ht="6.95" customHeight="1">
      <c r="A117" s="41"/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66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18" spans="1:31" s="2" customFormat="1" ht="29.25" customHeight="1">
      <c r="A118" s="41"/>
      <c r="B118" s="42"/>
      <c r="C118" s="205" t="s">
        <v>189</v>
      </c>
      <c r="D118" s="43"/>
      <c r="E118" s="43"/>
      <c r="F118" s="43"/>
      <c r="G118" s="43"/>
      <c r="H118" s="43"/>
      <c r="I118" s="43"/>
      <c r="J118" s="217">
        <f>ROUND(J119+J120+J121+J122+J123+J124,2)</f>
        <v>0</v>
      </c>
      <c r="K118" s="43"/>
      <c r="L118" s="66"/>
      <c r="N118" s="218" t="s">
        <v>45</v>
      </c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</row>
    <row r="119" spans="1:65" s="2" customFormat="1" ht="18" customHeight="1">
      <c r="A119" s="41"/>
      <c r="B119" s="42"/>
      <c r="C119" s="43"/>
      <c r="D119" s="156" t="s">
        <v>190</v>
      </c>
      <c r="E119" s="151"/>
      <c r="F119" s="151"/>
      <c r="G119" s="43"/>
      <c r="H119" s="43"/>
      <c r="I119" s="43"/>
      <c r="J119" s="152">
        <v>0</v>
      </c>
      <c r="K119" s="43"/>
      <c r="L119" s="219"/>
      <c r="M119" s="220"/>
      <c r="N119" s="221" t="s">
        <v>46</v>
      </c>
      <c r="O119" s="220"/>
      <c r="P119" s="220"/>
      <c r="Q119" s="220"/>
      <c r="R119" s="220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3" t="s">
        <v>104</v>
      </c>
      <c r="AZ119" s="220"/>
      <c r="BA119" s="220"/>
      <c r="BB119" s="220"/>
      <c r="BC119" s="220"/>
      <c r="BD119" s="220"/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223" t="s">
        <v>87</v>
      </c>
      <c r="BK119" s="220"/>
      <c r="BL119" s="220"/>
      <c r="BM119" s="220"/>
    </row>
    <row r="120" spans="1:65" s="2" customFormat="1" ht="18" customHeight="1">
      <c r="A120" s="41"/>
      <c r="B120" s="42"/>
      <c r="C120" s="43"/>
      <c r="D120" s="156" t="s">
        <v>191</v>
      </c>
      <c r="E120" s="151"/>
      <c r="F120" s="151"/>
      <c r="G120" s="43"/>
      <c r="H120" s="43"/>
      <c r="I120" s="43"/>
      <c r="J120" s="152">
        <v>0</v>
      </c>
      <c r="K120" s="43"/>
      <c r="L120" s="219"/>
      <c r="M120" s="220"/>
      <c r="N120" s="221" t="s">
        <v>46</v>
      </c>
      <c r="O120" s="220"/>
      <c r="P120" s="220"/>
      <c r="Q120" s="220"/>
      <c r="R120" s="220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0"/>
      <c r="AY120" s="223" t="s">
        <v>104</v>
      </c>
      <c r="AZ120" s="220"/>
      <c r="BA120" s="220"/>
      <c r="BB120" s="220"/>
      <c r="BC120" s="220"/>
      <c r="BD120" s="220"/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223" t="s">
        <v>87</v>
      </c>
      <c r="BK120" s="220"/>
      <c r="BL120" s="220"/>
      <c r="BM120" s="220"/>
    </row>
    <row r="121" spans="1:65" s="2" customFormat="1" ht="18" customHeight="1">
      <c r="A121" s="41"/>
      <c r="B121" s="42"/>
      <c r="C121" s="43"/>
      <c r="D121" s="156" t="s">
        <v>192</v>
      </c>
      <c r="E121" s="151"/>
      <c r="F121" s="151"/>
      <c r="G121" s="43"/>
      <c r="H121" s="43"/>
      <c r="I121" s="43"/>
      <c r="J121" s="152">
        <v>0</v>
      </c>
      <c r="K121" s="43"/>
      <c r="L121" s="219"/>
      <c r="M121" s="220"/>
      <c r="N121" s="221" t="s">
        <v>46</v>
      </c>
      <c r="O121" s="220"/>
      <c r="P121" s="220"/>
      <c r="Q121" s="220"/>
      <c r="R121" s="220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0"/>
      <c r="AY121" s="223" t="s">
        <v>104</v>
      </c>
      <c r="AZ121" s="220"/>
      <c r="BA121" s="220"/>
      <c r="BB121" s="220"/>
      <c r="BC121" s="220"/>
      <c r="BD121" s="220"/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223" t="s">
        <v>87</v>
      </c>
      <c r="BK121" s="220"/>
      <c r="BL121" s="220"/>
      <c r="BM121" s="220"/>
    </row>
    <row r="122" spans="1:65" s="2" customFormat="1" ht="18" customHeight="1">
      <c r="A122" s="41"/>
      <c r="B122" s="42"/>
      <c r="C122" s="43"/>
      <c r="D122" s="156" t="s">
        <v>193</v>
      </c>
      <c r="E122" s="151"/>
      <c r="F122" s="151"/>
      <c r="G122" s="43"/>
      <c r="H122" s="43"/>
      <c r="I122" s="43"/>
      <c r="J122" s="152">
        <v>0</v>
      </c>
      <c r="K122" s="43"/>
      <c r="L122" s="219"/>
      <c r="M122" s="220"/>
      <c r="N122" s="221" t="s">
        <v>46</v>
      </c>
      <c r="O122" s="220"/>
      <c r="P122" s="220"/>
      <c r="Q122" s="220"/>
      <c r="R122" s="220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0"/>
      <c r="AG122" s="220"/>
      <c r="AH122" s="220"/>
      <c r="AI122" s="220"/>
      <c r="AJ122" s="220"/>
      <c r="AK122" s="220"/>
      <c r="AL122" s="220"/>
      <c r="AM122" s="220"/>
      <c r="AN122" s="220"/>
      <c r="AO122" s="220"/>
      <c r="AP122" s="220"/>
      <c r="AQ122" s="220"/>
      <c r="AR122" s="220"/>
      <c r="AS122" s="220"/>
      <c r="AT122" s="220"/>
      <c r="AU122" s="220"/>
      <c r="AV122" s="220"/>
      <c r="AW122" s="220"/>
      <c r="AX122" s="220"/>
      <c r="AY122" s="223" t="s">
        <v>104</v>
      </c>
      <c r="AZ122" s="220"/>
      <c r="BA122" s="220"/>
      <c r="BB122" s="220"/>
      <c r="BC122" s="220"/>
      <c r="BD122" s="220"/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223" t="s">
        <v>87</v>
      </c>
      <c r="BK122" s="220"/>
      <c r="BL122" s="220"/>
      <c r="BM122" s="220"/>
    </row>
    <row r="123" spans="1:65" s="2" customFormat="1" ht="18" customHeight="1">
      <c r="A123" s="41"/>
      <c r="B123" s="42"/>
      <c r="C123" s="43"/>
      <c r="D123" s="156" t="s">
        <v>194</v>
      </c>
      <c r="E123" s="151"/>
      <c r="F123" s="151"/>
      <c r="G123" s="43"/>
      <c r="H123" s="43"/>
      <c r="I123" s="43"/>
      <c r="J123" s="152">
        <v>0</v>
      </c>
      <c r="K123" s="43"/>
      <c r="L123" s="219"/>
      <c r="M123" s="220"/>
      <c r="N123" s="221" t="s">
        <v>46</v>
      </c>
      <c r="O123" s="220"/>
      <c r="P123" s="220"/>
      <c r="Q123" s="220"/>
      <c r="R123" s="220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0"/>
      <c r="AG123" s="220"/>
      <c r="AH123" s="220"/>
      <c r="AI123" s="220"/>
      <c r="AJ123" s="220"/>
      <c r="AK123" s="220"/>
      <c r="AL123" s="220"/>
      <c r="AM123" s="220"/>
      <c r="AN123" s="220"/>
      <c r="AO123" s="220"/>
      <c r="AP123" s="220"/>
      <c r="AQ123" s="220"/>
      <c r="AR123" s="220"/>
      <c r="AS123" s="220"/>
      <c r="AT123" s="220"/>
      <c r="AU123" s="220"/>
      <c r="AV123" s="220"/>
      <c r="AW123" s="220"/>
      <c r="AX123" s="220"/>
      <c r="AY123" s="223" t="s">
        <v>104</v>
      </c>
      <c r="AZ123" s="220"/>
      <c r="BA123" s="220"/>
      <c r="BB123" s="220"/>
      <c r="BC123" s="220"/>
      <c r="BD123" s="220"/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223" t="s">
        <v>87</v>
      </c>
      <c r="BK123" s="220"/>
      <c r="BL123" s="220"/>
      <c r="BM123" s="220"/>
    </row>
    <row r="124" spans="1:65" s="2" customFormat="1" ht="18" customHeight="1">
      <c r="A124" s="41"/>
      <c r="B124" s="42"/>
      <c r="C124" s="43"/>
      <c r="D124" s="151" t="s">
        <v>195</v>
      </c>
      <c r="E124" s="43"/>
      <c r="F124" s="43"/>
      <c r="G124" s="43"/>
      <c r="H124" s="43"/>
      <c r="I124" s="43"/>
      <c r="J124" s="152">
        <f>ROUND(J34*T124,2)</f>
        <v>0</v>
      </c>
      <c r="K124" s="43"/>
      <c r="L124" s="219"/>
      <c r="M124" s="220"/>
      <c r="N124" s="221" t="s">
        <v>46</v>
      </c>
      <c r="O124" s="220"/>
      <c r="P124" s="220"/>
      <c r="Q124" s="220"/>
      <c r="R124" s="220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  <c r="AF124" s="220"/>
      <c r="AG124" s="220"/>
      <c r="AH124" s="220"/>
      <c r="AI124" s="220"/>
      <c r="AJ124" s="220"/>
      <c r="AK124" s="220"/>
      <c r="AL124" s="220"/>
      <c r="AM124" s="220"/>
      <c r="AN124" s="220"/>
      <c r="AO124" s="220"/>
      <c r="AP124" s="220"/>
      <c r="AQ124" s="220"/>
      <c r="AR124" s="220"/>
      <c r="AS124" s="220"/>
      <c r="AT124" s="220"/>
      <c r="AU124" s="220"/>
      <c r="AV124" s="220"/>
      <c r="AW124" s="220"/>
      <c r="AX124" s="220"/>
      <c r="AY124" s="223" t="s">
        <v>196</v>
      </c>
      <c r="AZ124" s="220"/>
      <c r="BA124" s="220"/>
      <c r="BB124" s="220"/>
      <c r="BC124" s="220"/>
      <c r="BD124" s="220"/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223" t="s">
        <v>87</v>
      </c>
      <c r="BK124" s="220"/>
      <c r="BL124" s="220"/>
      <c r="BM124" s="220"/>
    </row>
    <row r="125" spans="1:31" s="2" customFormat="1" ht="12">
      <c r="A125" s="41"/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29.25" customHeight="1">
      <c r="A126" s="41"/>
      <c r="B126" s="42"/>
      <c r="C126" s="159" t="s">
        <v>169</v>
      </c>
      <c r="D126" s="160"/>
      <c r="E126" s="160"/>
      <c r="F126" s="160"/>
      <c r="G126" s="160"/>
      <c r="H126" s="160"/>
      <c r="I126" s="160"/>
      <c r="J126" s="161">
        <f>ROUND(J100+J118,2)</f>
        <v>0</v>
      </c>
      <c r="K126" s="160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2" customFormat="1" ht="6.95" customHeight="1">
      <c r="A127" s="41"/>
      <c r="B127" s="69"/>
      <c r="C127" s="70"/>
      <c r="D127" s="70"/>
      <c r="E127" s="70"/>
      <c r="F127" s="70"/>
      <c r="G127" s="70"/>
      <c r="H127" s="70"/>
      <c r="I127" s="70"/>
      <c r="J127" s="70"/>
      <c r="K127" s="70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31" spans="1:31" s="2" customFormat="1" ht="6.95" customHeight="1">
      <c r="A131" s="41"/>
      <c r="B131" s="71"/>
      <c r="C131" s="72"/>
      <c r="D131" s="72"/>
      <c r="E131" s="72"/>
      <c r="F131" s="72"/>
      <c r="G131" s="72"/>
      <c r="H131" s="72"/>
      <c r="I131" s="72"/>
      <c r="J131" s="72"/>
      <c r="K131" s="72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24.95" customHeight="1">
      <c r="A132" s="41"/>
      <c r="B132" s="42"/>
      <c r="C132" s="24" t="s">
        <v>197</v>
      </c>
      <c r="D132" s="43"/>
      <c r="E132" s="43"/>
      <c r="F132" s="43"/>
      <c r="G132" s="43"/>
      <c r="H132" s="4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6.95" customHeight="1">
      <c r="A133" s="41"/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12" customHeight="1">
      <c r="A134" s="41"/>
      <c r="B134" s="42"/>
      <c r="C134" s="33" t="s">
        <v>16</v>
      </c>
      <c r="D134" s="43"/>
      <c r="E134" s="43"/>
      <c r="F134" s="43"/>
      <c r="G134" s="43"/>
      <c r="H134" s="43"/>
      <c r="I134" s="43"/>
      <c r="J134" s="43"/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16.5" customHeight="1">
      <c r="A135" s="41"/>
      <c r="B135" s="42"/>
      <c r="C135" s="43"/>
      <c r="D135" s="43"/>
      <c r="E135" s="201" t="str">
        <f>E7</f>
        <v>Komunitní centrum Jahodnice - rozdělení do etap .I.etapa</v>
      </c>
      <c r="F135" s="33"/>
      <c r="G135" s="33"/>
      <c r="H135" s="33"/>
      <c r="I135" s="43"/>
      <c r="J135" s="43"/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2:12" s="1" customFormat="1" ht="12" customHeight="1">
      <c r="B136" s="22"/>
      <c r="C136" s="33" t="s">
        <v>171</v>
      </c>
      <c r="D136" s="23"/>
      <c r="E136" s="23"/>
      <c r="F136" s="23"/>
      <c r="G136" s="23"/>
      <c r="H136" s="23"/>
      <c r="I136" s="23"/>
      <c r="J136" s="23"/>
      <c r="K136" s="23"/>
      <c r="L136" s="21"/>
    </row>
    <row r="137" spans="2:12" s="1" customFormat="1" ht="23.25" customHeight="1">
      <c r="B137" s="22"/>
      <c r="C137" s="23"/>
      <c r="D137" s="23"/>
      <c r="E137" s="201" t="s">
        <v>172</v>
      </c>
      <c r="F137" s="23"/>
      <c r="G137" s="23"/>
      <c r="H137" s="23"/>
      <c r="I137" s="23"/>
      <c r="J137" s="23"/>
      <c r="K137" s="23"/>
      <c r="L137" s="21"/>
    </row>
    <row r="138" spans="2:12" s="1" customFormat="1" ht="12" customHeight="1">
      <c r="B138" s="22"/>
      <c r="C138" s="33" t="s">
        <v>173</v>
      </c>
      <c r="D138" s="23"/>
      <c r="E138" s="23"/>
      <c r="F138" s="23"/>
      <c r="G138" s="23"/>
      <c r="H138" s="23"/>
      <c r="I138" s="23"/>
      <c r="J138" s="23"/>
      <c r="K138" s="23"/>
      <c r="L138" s="21"/>
    </row>
    <row r="139" spans="1:31" s="2" customFormat="1" ht="16.5" customHeight="1">
      <c r="A139" s="41"/>
      <c r="B139" s="42"/>
      <c r="C139" s="43"/>
      <c r="D139" s="43"/>
      <c r="E139" s="202" t="s">
        <v>174</v>
      </c>
      <c r="F139" s="43"/>
      <c r="G139" s="43"/>
      <c r="H139" s="43"/>
      <c r="I139" s="43"/>
      <c r="J139" s="43"/>
      <c r="K139" s="43"/>
      <c r="L139" s="66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spans="1:31" s="2" customFormat="1" ht="12" customHeight="1">
      <c r="A140" s="41"/>
      <c r="B140" s="42"/>
      <c r="C140" s="33" t="s">
        <v>175</v>
      </c>
      <c r="D140" s="43"/>
      <c r="E140" s="43"/>
      <c r="F140" s="43"/>
      <c r="G140" s="43"/>
      <c r="H140" s="43"/>
      <c r="I140" s="43"/>
      <c r="J140" s="43"/>
      <c r="K140" s="43"/>
      <c r="L140" s="66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spans="1:31" s="2" customFormat="1" ht="16.5" customHeight="1">
      <c r="A141" s="41"/>
      <c r="B141" s="42"/>
      <c r="C141" s="43"/>
      <c r="D141" s="43"/>
      <c r="E141" s="79" t="str">
        <f>E13</f>
        <v>222/2021/KCVod - Domovní vodovod,zařizovací předměty</v>
      </c>
      <c r="F141" s="43"/>
      <c r="G141" s="43"/>
      <c r="H141" s="43"/>
      <c r="I141" s="43"/>
      <c r="J141" s="43"/>
      <c r="K141" s="43"/>
      <c r="L141" s="66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  <row r="142" spans="1:31" s="2" customFormat="1" ht="6.95" customHeight="1">
      <c r="A142" s="41"/>
      <c r="B142" s="42"/>
      <c r="C142" s="43"/>
      <c r="D142" s="43"/>
      <c r="E142" s="43"/>
      <c r="F142" s="43"/>
      <c r="G142" s="43"/>
      <c r="H142" s="43"/>
      <c r="I142" s="43"/>
      <c r="J142" s="43"/>
      <c r="K142" s="43"/>
      <c r="L142" s="66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</row>
    <row r="143" spans="1:31" s="2" customFormat="1" ht="12" customHeight="1">
      <c r="A143" s="41"/>
      <c r="B143" s="42"/>
      <c r="C143" s="33" t="s">
        <v>20</v>
      </c>
      <c r="D143" s="43"/>
      <c r="E143" s="43"/>
      <c r="F143" s="28" t="str">
        <f>F16</f>
        <v>Baštýřská 67/2,19800 Praha 14</v>
      </c>
      <c r="G143" s="43"/>
      <c r="H143" s="43"/>
      <c r="I143" s="33" t="s">
        <v>22</v>
      </c>
      <c r="J143" s="82" t="str">
        <f>IF(J16="","",J16)</f>
        <v>6. 9. 2021</v>
      </c>
      <c r="K143" s="43"/>
      <c r="L143" s="66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</row>
    <row r="144" spans="1:31" s="2" customFormat="1" ht="6.95" customHeight="1">
      <c r="A144" s="41"/>
      <c r="B144" s="42"/>
      <c r="C144" s="43"/>
      <c r="D144" s="43"/>
      <c r="E144" s="43"/>
      <c r="F144" s="43"/>
      <c r="G144" s="43"/>
      <c r="H144" s="43"/>
      <c r="I144" s="43"/>
      <c r="J144" s="43"/>
      <c r="K144" s="43"/>
      <c r="L144" s="66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</row>
    <row r="145" spans="1:31" s="2" customFormat="1" ht="25.65" customHeight="1">
      <c r="A145" s="41"/>
      <c r="B145" s="42"/>
      <c r="C145" s="33" t="s">
        <v>24</v>
      </c>
      <c r="D145" s="43"/>
      <c r="E145" s="43"/>
      <c r="F145" s="28" t="str">
        <f>E19</f>
        <v>Městská část Praha 14,Br.Venclíků 1073,Praha 14</v>
      </c>
      <c r="G145" s="43"/>
      <c r="H145" s="43"/>
      <c r="I145" s="33" t="s">
        <v>31</v>
      </c>
      <c r="J145" s="37" t="str">
        <f>E25</f>
        <v>a3atelier s.r.o.,Praha 1</v>
      </c>
      <c r="K145" s="43"/>
      <c r="L145" s="66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</row>
    <row r="146" spans="1:31" s="2" customFormat="1" ht="15.15" customHeight="1">
      <c r="A146" s="41"/>
      <c r="B146" s="42"/>
      <c r="C146" s="33" t="s">
        <v>29</v>
      </c>
      <c r="D146" s="43"/>
      <c r="E146" s="43"/>
      <c r="F146" s="28" t="str">
        <f>IF(E22="","",E22)</f>
        <v>Vyplň údaj</v>
      </c>
      <c r="G146" s="43"/>
      <c r="H146" s="43"/>
      <c r="I146" s="33" t="s">
        <v>35</v>
      </c>
      <c r="J146" s="37" t="str">
        <f>E28</f>
        <v>Ing.Myšík Petr</v>
      </c>
      <c r="K146" s="43"/>
      <c r="L146" s="66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</row>
    <row r="147" spans="1:31" s="2" customFormat="1" ht="10.3" customHeight="1">
      <c r="A147" s="41"/>
      <c r="B147" s="42"/>
      <c r="C147" s="43"/>
      <c r="D147" s="43"/>
      <c r="E147" s="43"/>
      <c r="F147" s="43"/>
      <c r="G147" s="43"/>
      <c r="H147" s="43"/>
      <c r="I147" s="43"/>
      <c r="J147" s="43"/>
      <c r="K147" s="43"/>
      <c r="L147" s="66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</row>
    <row r="148" spans="1:31" s="11" customFormat="1" ht="29.25" customHeight="1">
      <c r="A148" s="225"/>
      <c r="B148" s="226"/>
      <c r="C148" s="227" t="s">
        <v>198</v>
      </c>
      <c r="D148" s="228" t="s">
        <v>66</v>
      </c>
      <c r="E148" s="228" t="s">
        <v>62</v>
      </c>
      <c r="F148" s="228" t="s">
        <v>63</v>
      </c>
      <c r="G148" s="228" t="s">
        <v>199</v>
      </c>
      <c r="H148" s="228" t="s">
        <v>200</v>
      </c>
      <c r="I148" s="228" t="s">
        <v>201</v>
      </c>
      <c r="J148" s="229" t="s">
        <v>181</v>
      </c>
      <c r="K148" s="230" t="s">
        <v>202</v>
      </c>
      <c r="L148" s="231"/>
      <c r="M148" s="103" t="s">
        <v>1</v>
      </c>
      <c r="N148" s="104" t="s">
        <v>45</v>
      </c>
      <c r="O148" s="104" t="s">
        <v>203</v>
      </c>
      <c r="P148" s="104" t="s">
        <v>204</v>
      </c>
      <c r="Q148" s="104" t="s">
        <v>205</v>
      </c>
      <c r="R148" s="104" t="s">
        <v>206</v>
      </c>
      <c r="S148" s="104" t="s">
        <v>207</v>
      </c>
      <c r="T148" s="105" t="s">
        <v>208</v>
      </c>
      <c r="U148" s="225"/>
      <c r="V148" s="225"/>
      <c r="W148" s="225"/>
      <c r="X148" s="225"/>
      <c r="Y148" s="225"/>
      <c r="Z148" s="225"/>
      <c r="AA148" s="225"/>
      <c r="AB148" s="225"/>
      <c r="AC148" s="225"/>
      <c r="AD148" s="225"/>
      <c r="AE148" s="225"/>
    </row>
    <row r="149" spans="1:63" s="2" customFormat="1" ht="22.8" customHeight="1">
      <c r="A149" s="41"/>
      <c r="B149" s="42"/>
      <c r="C149" s="110" t="s">
        <v>209</v>
      </c>
      <c r="D149" s="43"/>
      <c r="E149" s="43"/>
      <c r="F149" s="43"/>
      <c r="G149" s="43"/>
      <c r="H149" s="43"/>
      <c r="I149" s="43"/>
      <c r="J149" s="232">
        <f>BK149</f>
        <v>0</v>
      </c>
      <c r="K149" s="43"/>
      <c r="L149" s="44"/>
      <c r="M149" s="106"/>
      <c r="N149" s="233"/>
      <c r="O149" s="107"/>
      <c r="P149" s="234">
        <f>P150+P159+P169+P222</f>
        <v>0</v>
      </c>
      <c r="Q149" s="107"/>
      <c r="R149" s="234">
        <f>R150+R159+R169+R222</f>
        <v>0.5367</v>
      </c>
      <c r="S149" s="107"/>
      <c r="T149" s="235">
        <f>T150+T159+T169+T222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18" t="s">
        <v>80</v>
      </c>
      <c r="AU149" s="18" t="s">
        <v>183</v>
      </c>
      <c r="BK149" s="236">
        <f>BK150+BK159+BK169+BK222</f>
        <v>0</v>
      </c>
    </row>
    <row r="150" spans="1:63" s="12" customFormat="1" ht="25.9" customHeight="1">
      <c r="A150" s="12"/>
      <c r="B150" s="237"/>
      <c r="C150" s="238"/>
      <c r="D150" s="239" t="s">
        <v>80</v>
      </c>
      <c r="E150" s="240" t="s">
        <v>2746</v>
      </c>
      <c r="F150" s="240" t="s">
        <v>2747</v>
      </c>
      <c r="G150" s="238"/>
      <c r="H150" s="238"/>
      <c r="I150" s="241"/>
      <c r="J150" s="242">
        <f>BK150</f>
        <v>0</v>
      </c>
      <c r="K150" s="238"/>
      <c r="L150" s="243"/>
      <c r="M150" s="244"/>
      <c r="N150" s="245"/>
      <c r="O150" s="245"/>
      <c r="P150" s="246">
        <f>SUM(P151:P158)</f>
        <v>0</v>
      </c>
      <c r="Q150" s="245"/>
      <c r="R150" s="246">
        <f>SUM(R151:R158)</f>
        <v>0.2548</v>
      </c>
      <c r="S150" s="245"/>
      <c r="T150" s="247">
        <f>SUM(T151:T158)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48" t="s">
        <v>89</v>
      </c>
      <c r="AT150" s="249" t="s">
        <v>80</v>
      </c>
      <c r="AU150" s="249" t="s">
        <v>81</v>
      </c>
      <c r="AY150" s="248" t="s">
        <v>211</v>
      </c>
      <c r="BK150" s="250">
        <f>SUM(BK151:BK158)</f>
        <v>0</v>
      </c>
    </row>
    <row r="151" spans="1:65" s="2" customFormat="1" ht="24.15" customHeight="1">
      <c r="A151" s="41"/>
      <c r="B151" s="42"/>
      <c r="C151" s="253" t="s">
        <v>87</v>
      </c>
      <c r="D151" s="253" t="s">
        <v>214</v>
      </c>
      <c r="E151" s="254" t="s">
        <v>2748</v>
      </c>
      <c r="F151" s="255" t="s">
        <v>2749</v>
      </c>
      <c r="G151" s="256" t="s">
        <v>217</v>
      </c>
      <c r="H151" s="257">
        <v>0.85</v>
      </c>
      <c r="I151" s="258"/>
      <c r="J151" s="259">
        <f>ROUND(I151*H151,2)</f>
        <v>0</v>
      </c>
      <c r="K151" s="260"/>
      <c r="L151" s="44"/>
      <c r="M151" s="261" t="s">
        <v>1</v>
      </c>
      <c r="N151" s="262" t="s">
        <v>46</v>
      </c>
      <c r="O151" s="94"/>
      <c r="P151" s="263">
        <f>O151*H151</f>
        <v>0</v>
      </c>
      <c r="Q151" s="263">
        <v>0</v>
      </c>
      <c r="R151" s="263">
        <f>Q151*H151</f>
        <v>0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528</v>
      </c>
      <c r="AT151" s="265" t="s">
        <v>214</v>
      </c>
      <c r="AU151" s="265" t="s">
        <v>87</v>
      </c>
      <c r="AY151" s="18" t="s">
        <v>211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87</v>
      </c>
      <c r="BK151" s="155">
        <f>ROUND(I151*H151,2)</f>
        <v>0</v>
      </c>
      <c r="BL151" s="18" t="s">
        <v>528</v>
      </c>
      <c r="BM151" s="265" t="s">
        <v>2750</v>
      </c>
    </row>
    <row r="152" spans="1:51" s="13" customFormat="1" ht="12">
      <c r="A152" s="13"/>
      <c r="B152" s="266"/>
      <c r="C152" s="267"/>
      <c r="D152" s="268" t="s">
        <v>236</v>
      </c>
      <c r="E152" s="269" t="s">
        <v>1</v>
      </c>
      <c r="F152" s="270" t="s">
        <v>2751</v>
      </c>
      <c r="G152" s="267"/>
      <c r="H152" s="269" t="s">
        <v>1</v>
      </c>
      <c r="I152" s="271"/>
      <c r="J152" s="267"/>
      <c r="K152" s="267"/>
      <c r="L152" s="272"/>
      <c r="M152" s="273"/>
      <c r="N152" s="274"/>
      <c r="O152" s="274"/>
      <c r="P152" s="274"/>
      <c r="Q152" s="274"/>
      <c r="R152" s="274"/>
      <c r="S152" s="274"/>
      <c r="T152" s="27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6" t="s">
        <v>236</v>
      </c>
      <c r="AU152" s="276" t="s">
        <v>87</v>
      </c>
      <c r="AV152" s="13" t="s">
        <v>87</v>
      </c>
      <c r="AW152" s="13" t="s">
        <v>34</v>
      </c>
      <c r="AX152" s="13" t="s">
        <v>81</v>
      </c>
      <c r="AY152" s="276" t="s">
        <v>211</v>
      </c>
    </row>
    <row r="153" spans="1:51" s="13" customFormat="1" ht="12">
      <c r="A153" s="13"/>
      <c r="B153" s="266"/>
      <c r="C153" s="267"/>
      <c r="D153" s="268" t="s">
        <v>236</v>
      </c>
      <c r="E153" s="269" t="s">
        <v>1</v>
      </c>
      <c r="F153" s="270" t="s">
        <v>2752</v>
      </c>
      <c r="G153" s="267"/>
      <c r="H153" s="269" t="s">
        <v>1</v>
      </c>
      <c r="I153" s="271"/>
      <c r="J153" s="267"/>
      <c r="K153" s="267"/>
      <c r="L153" s="272"/>
      <c r="M153" s="273"/>
      <c r="N153" s="274"/>
      <c r="O153" s="274"/>
      <c r="P153" s="274"/>
      <c r="Q153" s="274"/>
      <c r="R153" s="274"/>
      <c r="S153" s="274"/>
      <c r="T153" s="27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6" t="s">
        <v>236</v>
      </c>
      <c r="AU153" s="276" t="s">
        <v>87</v>
      </c>
      <c r="AV153" s="13" t="s">
        <v>87</v>
      </c>
      <c r="AW153" s="13" t="s">
        <v>34</v>
      </c>
      <c r="AX153" s="13" t="s">
        <v>81</v>
      </c>
      <c r="AY153" s="276" t="s">
        <v>211</v>
      </c>
    </row>
    <row r="154" spans="1:51" s="13" customFormat="1" ht="12">
      <c r="A154" s="13"/>
      <c r="B154" s="266"/>
      <c r="C154" s="267"/>
      <c r="D154" s="268" t="s">
        <v>236</v>
      </c>
      <c r="E154" s="269" t="s">
        <v>1</v>
      </c>
      <c r="F154" s="270" t="s">
        <v>2753</v>
      </c>
      <c r="G154" s="267"/>
      <c r="H154" s="269" t="s">
        <v>1</v>
      </c>
      <c r="I154" s="271"/>
      <c r="J154" s="267"/>
      <c r="K154" s="267"/>
      <c r="L154" s="272"/>
      <c r="M154" s="273"/>
      <c r="N154" s="274"/>
      <c r="O154" s="274"/>
      <c r="P154" s="274"/>
      <c r="Q154" s="274"/>
      <c r="R154" s="274"/>
      <c r="S154" s="274"/>
      <c r="T154" s="27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76" t="s">
        <v>236</v>
      </c>
      <c r="AU154" s="276" t="s">
        <v>87</v>
      </c>
      <c r="AV154" s="13" t="s">
        <v>87</v>
      </c>
      <c r="AW154" s="13" t="s">
        <v>34</v>
      </c>
      <c r="AX154" s="13" t="s">
        <v>81</v>
      </c>
      <c r="AY154" s="276" t="s">
        <v>211</v>
      </c>
    </row>
    <row r="155" spans="1:51" s="14" customFormat="1" ht="12">
      <c r="A155" s="14"/>
      <c r="B155" s="277"/>
      <c r="C155" s="278"/>
      <c r="D155" s="268" t="s">
        <v>236</v>
      </c>
      <c r="E155" s="279" t="s">
        <v>1</v>
      </c>
      <c r="F155" s="280" t="s">
        <v>87</v>
      </c>
      <c r="G155" s="278"/>
      <c r="H155" s="281">
        <v>1</v>
      </c>
      <c r="I155" s="282"/>
      <c r="J155" s="278"/>
      <c r="K155" s="278"/>
      <c r="L155" s="283"/>
      <c r="M155" s="284"/>
      <c r="N155" s="285"/>
      <c r="O155" s="285"/>
      <c r="P155" s="285"/>
      <c r="Q155" s="285"/>
      <c r="R155" s="285"/>
      <c r="S155" s="285"/>
      <c r="T155" s="28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7" t="s">
        <v>236</v>
      </c>
      <c r="AU155" s="287" t="s">
        <v>87</v>
      </c>
      <c r="AV155" s="14" t="s">
        <v>89</v>
      </c>
      <c r="AW155" s="14" t="s">
        <v>34</v>
      </c>
      <c r="AX155" s="14" t="s">
        <v>87</v>
      </c>
      <c r="AY155" s="287" t="s">
        <v>211</v>
      </c>
    </row>
    <row r="156" spans="1:51" s="14" customFormat="1" ht="12">
      <c r="A156" s="14"/>
      <c r="B156" s="277"/>
      <c r="C156" s="278"/>
      <c r="D156" s="268" t="s">
        <v>236</v>
      </c>
      <c r="E156" s="278"/>
      <c r="F156" s="280" t="s">
        <v>2754</v>
      </c>
      <c r="G156" s="278"/>
      <c r="H156" s="281">
        <v>0.85</v>
      </c>
      <c r="I156" s="282"/>
      <c r="J156" s="278"/>
      <c r="K156" s="278"/>
      <c r="L156" s="283"/>
      <c r="M156" s="284"/>
      <c r="N156" s="285"/>
      <c r="O156" s="285"/>
      <c r="P156" s="285"/>
      <c r="Q156" s="285"/>
      <c r="R156" s="285"/>
      <c r="S156" s="285"/>
      <c r="T156" s="28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7" t="s">
        <v>236</v>
      </c>
      <c r="AU156" s="287" t="s">
        <v>87</v>
      </c>
      <c r="AV156" s="14" t="s">
        <v>89</v>
      </c>
      <c r="AW156" s="14" t="s">
        <v>4</v>
      </c>
      <c r="AX156" s="14" t="s">
        <v>87</v>
      </c>
      <c r="AY156" s="287" t="s">
        <v>211</v>
      </c>
    </row>
    <row r="157" spans="1:65" s="2" customFormat="1" ht="33" customHeight="1">
      <c r="A157" s="41"/>
      <c r="B157" s="42"/>
      <c r="C157" s="253" t="s">
        <v>89</v>
      </c>
      <c r="D157" s="253" t="s">
        <v>214</v>
      </c>
      <c r="E157" s="254" t="s">
        <v>2755</v>
      </c>
      <c r="F157" s="255" t="s">
        <v>2756</v>
      </c>
      <c r="G157" s="256" t="s">
        <v>307</v>
      </c>
      <c r="H157" s="257">
        <v>637</v>
      </c>
      <c r="I157" s="258"/>
      <c r="J157" s="259">
        <f>ROUND(I157*H157,2)</f>
        <v>0</v>
      </c>
      <c r="K157" s="260"/>
      <c r="L157" s="44"/>
      <c r="M157" s="261" t="s">
        <v>1</v>
      </c>
      <c r="N157" s="262" t="s">
        <v>46</v>
      </c>
      <c r="O157" s="94"/>
      <c r="P157" s="263">
        <f>O157*H157</f>
        <v>0</v>
      </c>
      <c r="Q157" s="263">
        <v>0.0004</v>
      </c>
      <c r="R157" s="263">
        <f>Q157*H157</f>
        <v>0.2548</v>
      </c>
      <c r="S157" s="263">
        <v>0</v>
      </c>
      <c r="T157" s="264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5" t="s">
        <v>528</v>
      </c>
      <c r="AT157" s="265" t="s">
        <v>214</v>
      </c>
      <c r="AU157" s="265" t="s">
        <v>87</v>
      </c>
      <c r="AY157" s="18" t="s">
        <v>211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8" t="s">
        <v>87</v>
      </c>
      <c r="BK157" s="155">
        <f>ROUND(I157*H157,2)</f>
        <v>0</v>
      </c>
      <c r="BL157" s="18" t="s">
        <v>528</v>
      </c>
      <c r="BM157" s="265" t="s">
        <v>2757</v>
      </c>
    </row>
    <row r="158" spans="1:51" s="14" customFormat="1" ht="12">
      <c r="A158" s="14"/>
      <c r="B158" s="277"/>
      <c r="C158" s="278"/>
      <c r="D158" s="268" t="s">
        <v>236</v>
      </c>
      <c r="E158" s="279" t="s">
        <v>1</v>
      </c>
      <c r="F158" s="280" t="s">
        <v>2758</v>
      </c>
      <c r="G158" s="278"/>
      <c r="H158" s="281">
        <v>637</v>
      </c>
      <c r="I158" s="282"/>
      <c r="J158" s="278"/>
      <c r="K158" s="278"/>
      <c r="L158" s="283"/>
      <c r="M158" s="284"/>
      <c r="N158" s="285"/>
      <c r="O158" s="285"/>
      <c r="P158" s="285"/>
      <c r="Q158" s="285"/>
      <c r="R158" s="285"/>
      <c r="S158" s="285"/>
      <c r="T158" s="28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7" t="s">
        <v>236</v>
      </c>
      <c r="AU158" s="287" t="s">
        <v>87</v>
      </c>
      <c r="AV158" s="14" t="s">
        <v>89</v>
      </c>
      <c r="AW158" s="14" t="s">
        <v>34</v>
      </c>
      <c r="AX158" s="14" t="s">
        <v>87</v>
      </c>
      <c r="AY158" s="287" t="s">
        <v>211</v>
      </c>
    </row>
    <row r="159" spans="1:63" s="12" customFormat="1" ht="25.9" customHeight="1">
      <c r="A159" s="12"/>
      <c r="B159" s="237"/>
      <c r="C159" s="238"/>
      <c r="D159" s="239" t="s">
        <v>80</v>
      </c>
      <c r="E159" s="240" t="s">
        <v>2759</v>
      </c>
      <c r="F159" s="240" t="s">
        <v>2760</v>
      </c>
      <c r="G159" s="238"/>
      <c r="H159" s="238"/>
      <c r="I159" s="241"/>
      <c r="J159" s="242">
        <f>BK159</f>
        <v>0</v>
      </c>
      <c r="K159" s="238"/>
      <c r="L159" s="243"/>
      <c r="M159" s="244"/>
      <c r="N159" s="245"/>
      <c r="O159" s="245"/>
      <c r="P159" s="246">
        <f>SUM(P160:P168)</f>
        <v>0</v>
      </c>
      <c r="Q159" s="245"/>
      <c r="R159" s="246">
        <f>SUM(R160:R168)</f>
        <v>0</v>
      </c>
      <c r="S159" s="245"/>
      <c r="T159" s="247">
        <f>SUM(T160:T168)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48" t="s">
        <v>87</v>
      </c>
      <c r="AT159" s="249" t="s">
        <v>80</v>
      </c>
      <c r="AU159" s="249" t="s">
        <v>81</v>
      </c>
      <c r="AY159" s="248" t="s">
        <v>211</v>
      </c>
      <c r="BK159" s="250">
        <f>SUM(BK160:BK168)</f>
        <v>0</v>
      </c>
    </row>
    <row r="160" spans="1:65" s="2" customFormat="1" ht="37.8" customHeight="1">
      <c r="A160" s="41"/>
      <c r="B160" s="42"/>
      <c r="C160" s="317" t="s">
        <v>96</v>
      </c>
      <c r="D160" s="317" t="s">
        <v>589</v>
      </c>
      <c r="E160" s="318" t="s">
        <v>2761</v>
      </c>
      <c r="F160" s="319" t="s">
        <v>2762</v>
      </c>
      <c r="G160" s="320" t="s">
        <v>1220</v>
      </c>
      <c r="H160" s="321">
        <v>1</v>
      </c>
      <c r="I160" s="322"/>
      <c r="J160" s="323">
        <f>ROUND(I160*H160,2)</f>
        <v>0</v>
      </c>
      <c r="K160" s="324"/>
      <c r="L160" s="325"/>
      <c r="M160" s="326" t="s">
        <v>1</v>
      </c>
      <c r="N160" s="327" t="s">
        <v>46</v>
      </c>
      <c r="O160" s="94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247</v>
      </c>
      <c r="AT160" s="265" t="s">
        <v>589</v>
      </c>
      <c r="AU160" s="265" t="s">
        <v>87</v>
      </c>
      <c r="AY160" s="18" t="s">
        <v>211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87</v>
      </c>
      <c r="BK160" s="155">
        <f>ROUND(I160*H160,2)</f>
        <v>0</v>
      </c>
      <c r="BL160" s="18" t="s">
        <v>100</v>
      </c>
      <c r="BM160" s="265" t="s">
        <v>2763</v>
      </c>
    </row>
    <row r="161" spans="1:65" s="2" customFormat="1" ht="16.5" customHeight="1">
      <c r="A161" s="41"/>
      <c r="B161" s="42"/>
      <c r="C161" s="317" t="s">
        <v>100</v>
      </c>
      <c r="D161" s="317" t="s">
        <v>589</v>
      </c>
      <c r="E161" s="318" t="s">
        <v>2764</v>
      </c>
      <c r="F161" s="319" t="s">
        <v>2765</v>
      </c>
      <c r="G161" s="320" t="s">
        <v>1220</v>
      </c>
      <c r="H161" s="321">
        <v>1</v>
      </c>
      <c r="I161" s="322"/>
      <c r="J161" s="323">
        <f>ROUND(I161*H161,2)</f>
        <v>0</v>
      </c>
      <c r="K161" s="324"/>
      <c r="L161" s="325"/>
      <c r="M161" s="326" t="s">
        <v>1</v>
      </c>
      <c r="N161" s="327" t="s">
        <v>46</v>
      </c>
      <c r="O161" s="94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5" t="s">
        <v>247</v>
      </c>
      <c r="AT161" s="265" t="s">
        <v>589</v>
      </c>
      <c r="AU161" s="265" t="s">
        <v>87</v>
      </c>
      <c r="AY161" s="18" t="s">
        <v>211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8" t="s">
        <v>87</v>
      </c>
      <c r="BK161" s="155">
        <f>ROUND(I161*H161,2)</f>
        <v>0</v>
      </c>
      <c r="BL161" s="18" t="s">
        <v>100</v>
      </c>
      <c r="BM161" s="265" t="s">
        <v>2766</v>
      </c>
    </row>
    <row r="162" spans="1:65" s="2" customFormat="1" ht="16.5" customHeight="1">
      <c r="A162" s="41"/>
      <c r="B162" s="42"/>
      <c r="C162" s="317" t="s">
        <v>105</v>
      </c>
      <c r="D162" s="317" t="s">
        <v>589</v>
      </c>
      <c r="E162" s="318" t="s">
        <v>2767</v>
      </c>
      <c r="F162" s="319" t="s">
        <v>2768</v>
      </c>
      <c r="G162" s="320" t="s">
        <v>1220</v>
      </c>
      <c r="H162" s="321">
        <v>1</v>
      </c>
      <c r="I162" s="322"/>
      <c r="J162" s="323">
        <f>ROUND(I162*H162,2)</f>
        <v>0</v>
      </c>
      <c r="K162" s="324"/>
      <c r="L162" s="325"/>
      <c r="M162" s="326" t="s">
        <v>1</v>
      </c>
      <c r="N162" s="327" t="s">
        <v>46</v>
      </c>
      <c r="O162" s="94"/>
      <c r="P162" s="263">
        <f>O162*H162</f>
        <v>0</v>
      </c>
      <c r="Q162" s="263">
        <v>0</v>
      </c>
      <c r="R162" s="263">
        <f>Q162*H162</f>
        <v>0</v>
      </c>
      <c r="S162" s="263">
        <v>0</v>
      </c>
      <c r="T162" s="264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5" t="s">
        <v>247</v>
      </c>
      <c r="AT162" s="265" t="s">
        <v>589</v>
      </c>
      <c r="AU162" s="265" t="s">
        <v>87</v>
      </c>
      <c r="AY162" s="18" t="s">
        <v>211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8" t="s">
        <v>87</v>
      </c>
      <c r="BK162" s="155">
        <f>ROUND(I162*H162,2)</f>
        <v>0</v>
      </c>
      <c r="BL162" s="18" t="s">
        <v>100</v>
      </c>
      <c r="BM162" s="265" t="s">
        <v>2769</v>
      </c>
    </row>
    <row r="163" spans="1:65" s="2" customFormat="1" ht="24.15" customHeight="1">
      <c r="A163" s="41"/>
      <c r="B163" s="42"/>
      <c r="C163" s="317" t="s">
        <v>232</v>
      </c>
      <c r="D163" s="317" t="s">
        <v>589</v>
      </c>
      <c r="E163" s="318" t="s">
        <v>2770</v>
      </c>
      <c r="F163" s="319" t="s">
        <v>2771</v>
      </c>
      <c r="G163" s="320" t="s">
        <v>307</v>
      </c>
      <c r="H163" s="321">
        <v>1</v>
      </c>
      <c r="I163" s="322"/>
      <c r="J163" s="323">
        <f>ROUND(I163*H163,2)</f>
        <v>0</v>
      </c>
      <c r="K163" s="324"/>
      <c r="L163" s="325"/>
      <c r="M163" s="326" t="s">
        <v>1</v>
      </c>
      <c r="N163" s="327" t="s">
        <v>46</v>
      </c>
      <c r="O163" s="94"/>
      <c r="P163" s="263">
        <f>O163*H163</f>
        <v>0</v>
      </c>
      <c r="Q163" s="263">
        <v>0</v>
      </c>
      <c r="R163" s="263">
        <f>Q163*H163</f>
        <v>0</v>
      </c>
      <c r="S163" s="263">
        <v>0</v>
      </c>
      <c r="T163" s="264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65" t="s">
        <v>247</v>
      </c>
      <c r="AT163" s="265" t="s">
        <v>589</v>
      </c>
      <c r="AU163" s="265" t="s">
        <v>87</v>
      </c>
      <c r="AY163" s="18" t="s">
        <v>211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8" t="s">
        <v>87</v>
      </c>
      <c r="BK163" s="155">
        <f>ROUND(I163*H163,2)</f>
        <v>0</v>
      </c>
      <c r="BL163" s="18" t="s">
        <v>100</v>
      </c>
      <c r="BM163" s="265" t="s">
        <v>2772</v>
      </c>
    </row>
    <row r="164" spans="1:65" s="2" customFormat="1" ht="24.15" customHeight="1">
      <c r="A164" s="41"/>
      <c r="B164" s="42"/>
      <c r="C164" s="317" t="s">
        <v>243</v>
      </c>
      <c r="D164" s="317" t="s">
        <v>589</v>
      </c>
      <c r="E164" s="318" t="s">
        <v>2773</v>
      </c>
      <c r="F164" s="319" t="s">
        <v>2774</v>
      </c>
      <c r="G164" s="320" t="s">
        <v>307</v>
      </c>
      <c r="H164" s="321">
        <v>36</v>
      </c>
      <c r="I164" s="322"/>
      <c r="J164" s="323">
        <f>ROUND(I164*H164,2)</f>
        <v>0</v>
      </c>
      <c r="K164" s="324"/>
      <c r="L164" s="325"/>
      <c r="M164" s="326" t="s">
        <v>1</v>
      </c>
      <c r="N164" s="327" t="s">
        <v>46</v>
      </c>
      <c r="O164" s="94"/>
      <c r="P164" s="263">
        <f>O164*H164</f>
        <v>0</v>
      </c>
      <c r="Q164" s="263">
        <v>0</v>
      </c>
      <c r="R164" s="263">
        <f>Q164*H164</f>
        <v>0</v>
      </c>
      <c r="S164" s="263">
        <v>0</v>
      </c>
      <c r="T164" s="264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5" t="s">
        <v>247</v>
      </c>
      <c r="AT164" s="265" t="s">
        <v>589</v>
      </c>
      <c r="AU164" s="265" t="s">
        <v>87</v>
      </c>
      <c r="AY164" s="18" t="s">
        <v>211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8" t="s">
        <v>87</v>
      </c>
      <c r="BK164" s="155">
        <f>ROUND(I164*H164,2)</f>
        <v>0</v>
      </c>
      <c r="BL164" s="18" t="s">
        <v>100</v>
      </c>
      <c r="BM164" s="265" t="s">
        <v>2775</v>
      </c>
    </row>
    <row r="165" spans="1:65" s="2" customFormat="1" ht="16.5" customHeight="1">
      <c r="A165" s="41"/>
      <c r="B165" s="42"/>
      <c r="C165" s="317" t="s">
        <v>247</v>
      </c>
      <c r="D165" s="317" t="s">
        <v>589</v>
      </c>
      <c r="E165" s="318" t="s">
        <v>2776</v>
      </c>
      <c r="F165" s="319" t="s">
        <v>2777</v>
      </c>
      <c r="G165" s="320" t="s">
        <v>217</v>
      </c>
      <c r="H165" s="321">
        <v>1</v>
      </c>
      <c r="I165" s="322"/>
      <c r="J165" s="323">
        <f>ROUND(I165*H165,2)</f>
        <v>0</v>
      </c>
      <c r="K165" s="324"/>
      <c r="L165" s="325"/>
      <c r="M165" s="326" t="s">
        <v>1</v>
      </c>
      <c r="N165" s="327" t="s">
        <v>46</v>
      </c>
      <c r="O165" s="94"/>
      <c r="P165" s="263">
        <f>O165*H165</f>
        <v>0</v>
      </c>
      <c r="Q165" s="263">
        <v>0</v>
      </c>
      <c r="R165" s="263">
        <f>Q165*H165</f>
        <v>0</v>
      </c>
      <c r="S165" s="263">
        <v>0</v>
      </c>
      <c r="T165" s="264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5" t="s">
        <v>247</v>
      </c>
      <c r="AT165" s="265" t="s">
        <v>589</v>
      </c>
      <c r="AU165" s="265" t="s">
        <v>87</v>
      </c>
      <c r="AY165" s="18" t="s">
        <v>211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87</v>
      </c>
      <c r="BK165" s="155">
        <f>ROUND(I165*H165,2)</f>
        <v>0</v>
      </c>
      <c r="BL165" s="18" t="s">
        <v>100</v>
      </c>
      <c r="BM165" s="265" t="s">
        <v>2778</v>
      </c>
    </row>
    <row r="166" spans="1:65" s="2" customFormat="1" ht="16.5" customHeight="1">
      <c r="A166" s="41"/>
      <c r="B166" s="42"/>
      <c r="C166" s="317" t="s">
        <v>253</v>
      </c>
      <c r="D166" s="317" t="s">
        <v>589</v>
      </c>
      <c r="E166" s="318" t="s">
        <v>2779</v>
      </c>
      <c r="F166" s="319" t="s">
        <v>2780</v>
      </c>
      <c r="G166" s="320" t="s">
        <v>307</v>
      </c>
      <c r="H166" s="321">
        <v>1</v>
      </c>
      <c r="I166" s="322"/>
      <c r="J166" s="323">
        <f>ROUND(I166*H166,2)</f>
        <v>0</v>
      </c>
      <c r="K166" s="324"/>
      <c r="L166" s="325"/>
      <c r="M166" s="326" t="s">
        <v>1</v>
      </c>
      <c r="N166" s="327" t="s">
        <v>46</v>
      </c>
      <c r="O166" s="94"/>
      <c r="P166" s="263">
        <f>O166*H166</f>
        <v>0</v>
      </c>
      <c r="Q166" s="263">
        <v>0</v>
      </c>
      <c r="R166" s="263">
        <f>Q166*H166</f>
        <v>0</v>
      </c>
      <c r="S166" s="263">
        <v>0</v>
      </c>
      <c r="T166" s="264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65" t="s">
        <v>247</v>
      </c>
      <c r="AT166" s="265" t="s">
        <v>589</v>
      </c>
      <c r="AU166" s="265" t="s">
        <v>87</v>
      </c>
      <c r="AY166" s="18" t="s">
        <v>211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8" t="s">
        <v>87</v>
      </c>
      <c r="BK166" s="155">
        <f>ROUND(I166*H166,2)</f>
        <v>0</v>
      </c>
      <c r="BL166" s="18" t="s">
        <v>100</v>
      </c>
      <c r="BM166" s="265" t="s">
        <v>2781</v>
      </c>
    </row>
    <row r="167" spans="1:65" s="2" customFormat="1" ht="16.5" customHeight="1">
      <c r="A167" s="41"/>
      <c r="B167" s="42"/>
      <c r="C167" s="317" t="s">
        <v>257</v>
      </c>
      <c r="D167" s="317" t="s">
        <v>589</v>
      </c>
      <c r="E167" s="318" t="s">
        <v>2782</v>
      </c>
      <c r="F167" s="319" t="s">
        <v>2783</v>
      </c>
      <c r="G167" s="320" t="s">
        <v>307</v>
      </c>
      <c r="H167" s="321">
        <v>36</v>
      </c>
      <c r="I167" s="322"/>
      <c r="J167" s="323">
        <f>ROUND(I167*H167,2)</f>
        <v>0</v>
      </c>
      <c r="K167" s="324"/>
      <c r="L167" s="325"/>
      <c r="M167" s="326" t="s">
        <v>1</v>
      </c>
      <c r="N167" s="327" t="s">
        <v>46</v>
      </c>
      <c r="O167" s="94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5" t="s">
        <v>247</v>
      </c>
      <c r="AT167" s="265" t="s">
        <v>589</v>
      </c>
      <c r="AU167" s="265" t="s">
        <v>87</v>
      </c>
      <c r="AY167" s="18" t="s">
        <v>211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87</v>
      </c>
      <c r="BK167" s="155">
        <f>ROUND(I167*H167,2)</f>
        <v>0</v>
      </c>
      <c r="BL167" s="18" t="s">
        <v>100</v>
      </c>
      <c r="BM167" s="265" t="s">
        <v>2784</v>
      </c>
    </row>
    <row r="168" spans="1:65" s="2" customFormat="1" ht="16.5" customHeight="1">
      <c r="A168" s="41"/>
      <c r="B168" s="42"/>
      <c r="C168" s="317" t="s">
        <v>263</v>
      </c>
      <c r="D168" s="317" t="s">
        <v>589</v>
      </c>
      <c r="E168" s="318" t="s">
        <v>2785</v>
      </c>
      <c r="F168" s="319" t="s">
        <v>2786</v>
      </c>
      <c r="G168" s="320" t="s">
        <v>217</v>
      </c>
      <c r="H168" s="321">
        <v>34</v>
      </c>
      <c r="I168" s="322"/>
      <c r="J168" s="323">
        <f>ROUND(I168*H168,2)</f>
        <v>0</v>
      </c>
      <c r="K168" s="324"/>
      <c r="L168" s="325"/>
      <c r="M168" s="326" t="s">
        <v>1</v>
      </c>
      <c r="N168" s="327" t="s">
        <v>46</v>
      </c>
      <c r="O168" s="94"/>
      <c r="P168" s="263">
        <f>O168*H168</f>
        <v>0</v>
      </c>
      <c r="Q168" s="263">
        <v>0</v>
      </c>
      <c r="R168" s="263">
        <f>Q168*H168</f>
        <v>0</v>
      </c>
      <c r="S168" s="263">
        <v>0</v>
      </c>
      <c r="T168" s="264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65" t="s">
        <v>247</v>
      </c>
      <c r="AT168" s="265" t="s">
        <v>589</v>
      </c>
      <c r="AU168" s="265" t="s">
        <v>87</v>
      </c>
      <c r="AY168" s="18" t="s">
        <v>211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8" t="s">
        <v>87</v>
      </c>
      <c r="BK168" s="155">
        <f>ROUND(I168*H168,2)</f>
        <v>0</v>
      </c>
      <c r="BL168" s="18" t="s">
        <v>100</v>
      </c>
      <c r="BM168" s="265" t="s">
        <v>2787</v>
      </c>
    </row>
    <row r="169" spans="1:63" s="12" customFormat="1" ht="25.9" customHeight="1">
      <c r="A169" s="12"/>
      <c r="B169" s="237"/>
      <c r="C169" s="238"/>
      <c r="D169" s="239" t="s">
        <v>80</v>
      </c>
      <c r="E169" s="240" t="s">
        <v>2788</v>
      </c>
      <c r="F169" s="240" t="s">
        <v>2789</v>
      </c>
      <c r="G169" s="238"/>
      <c r="H169" s="238"/>
      <c r="I169" s="241"/>
      <c r="J169" s="242">
        <f>BK169</f>
        <v>0</v>
      </c>
      <c r="K169" s="238"/>
      <c r="L169" s="243"/>
      <c r="M169" s="244"/>
      <c r="N169" s="245"/>
      <c r="O169" s="245"/>
      <c r="P169" s="246">
        <f>P170+P180+P199+P208+P215</f>
        <v>0</v>
      </c>
      <c r="Q169" s="245"/>
      <c r="R169" s="246">
        <f>R170+R180+R199+R208+R215</f>
        <v>0</v>
      </c>
      <c r="S169" s="245"/>
      <c r="T169" s="247">
        <f>T170+T180+T199+T208+T215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48" t="s">
        <v>87</v>
      </c>
      <c r="AT169" s="249" t="s">
        <v>80</v>
      </c>
      <c r="AU169" s="249" t="s">
        <v>81</v>
      </c>
      <c r="AY169" s="248" t="s">
        <v>211</v>
      </c>
      <c r="BK169" s="250">
        <f>BK170+BK180+BK199+BK208+BK215</f>
        <v>0</v>
      </c>
    </row>
    <row r="170" spans="1:63" s="12" customFormat="1" ht="22.8" customHeight="1">
      <c r="A170" s="12"/>
      <c r="B170" s="237"/>
      <c r="C170" s="238"/>
      <c r="D170" s="239" t="s">
        <v>80</v>
      </c>
      <c r="E170" s="251" t="s">
        <v>2790</v>
      </c>
      <c r="F170" s="251" t="s">
        <v>2791</v>
      </c>
      <c r="G170" s="238"/>
      <c r="H170" s="238"/>
      <c r="I170" s="241"/>
      <c r="J170" s="252">
        <f>BK170</f>
        <v>0</v>
      </c>
      <c r="K170" s="238"/>
      <c r="L170" s="243"/>
      <c r="M170" s="244"/>
      <c r="N170" s="245"/>
      <c r="O170" s="245"/>
      <c r="P170" s="246">
        <f>SUM(P171:P179)</f>
        <v>0</v>
      </c>
      <c r="Q170" s="245"/>
      <c r="R170" s="246">
        <f>SUM(R171:R179)</f>
        <v>0</v>
      </c>
      <c r="S170" s="245"/>
      <c r="T170" s="247">
        <f>SUM(T171:T179)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48" t="s">
        <v>87</v>
      </c>
      <c r="AT170" s="249" t="s">
        <v>80</v>
      </c>
      <c r="AU170" s="249" t="s">
        <v>87</v>
      </c>
      <c r="AY170" s="248" t="s">
        <v>211</v>
      </c>
      <c r="BK170" s="250">
        <f>SUM(BK171:BK179)</f>
        <v>0</v>
      </c>
    </row>
    <row r="171" spans="1:65" s="2" customFormat="1" ht="16.5" customHeight="1">
      <c r="A171" s="41"/>
      <c r="B171" s="42"/>
      <c r="C171" s="317" t="s">
        <v>492</v>
      </c>
      <c r="D171" s="317" t="s">
        <v>589</v>
      </c>
      <c r="E171" s="318" t="s">
        <v>2792</v>
      </c>
      <c r="F171" s="319" t="s">
        <v>2793</v>
      </c>
      <c r="G171" s="320" t="s">
        <v>1220</v>
      </c>
      <c r="H171" s="321">
        <v>2</v>
      </c>
      <c r="I171" s="322"/>
      <c r="J171" s="323">
        <f>ROUND(I171*H171,2)</f>
        <v>0</v>
      </c>
      <c r="K171" s="324"/>
      <c r="L171" s="325"/>
      <c r="M171" s="326" t="s">
        <v>1</v>
      </c>
      <c r="N171" s="327" t="s">
        <v>46</v>
      </c>
      <c r="O171" s="94"/>
      <c r="P171" s="263">
        <f>O171*H171</f>
        <v>0</v>
      </c>
      <c r="Q171" s="263">
        <v>0</v>
      </c>
      <c r="R171" s="263">
        <f>Q171*H171</f>
        <v>0</v>
      </c>
      <c r="S171" s="263">
        <v>0</v>
      </c>
      <c r="T171" s="264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5" t="s">
        <v>247</v>
      </c>
      <c r="AT171" s="265" t="s">
        <v>589</v>
      </c>
      <c r="AU171" s="265" t="s">
        <v>89</v>
      </c>
      <c r="AY171" s="18" t="s">
        <v>211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87</v>
      </c>
      <c r="BK171" s="155">
        <f>ROUND(I171*H171,2)</f>
        <v>0</v>
      </c>
      <c r="BL171" s="18" t="s">
        <v>100</v>
      </c>
      <c r="BM171" s="265" t="s">
        <v>89</v>
      </c>
    </row>
    <row r="172" spans="1:65" s="2" customFormat="1" ht="16.5" customHeight="1">
      <c r="A172" s="41"/>
      <c r="B172" s="42"/>
      <c r="C172" s="317" t="s">
        <v>500</v>
      </c>
      <c r="D172" s="317" t="s">
        <v>589</v>
      </c>
      <c r="E172" s="318" t="s">
        <v>2794</v>
      </c>
      <c r="F172" s="319" t="s">
        <v>2795</v>
      </c>
      <c r="G172" s="320" t="s">
        <v>1220</v>
      </c>
      <c r="H172" s="321">
        <v>3</v>
      </c>
      <c r="I172" s="322"/>
      <c r="J172" s="323">
        <f>ROUND(I172*H172,2)</f>
        <v>0</v>
      </c>
      <c r="K172" s="324"/>
      <c r="L172" s="325"/>
      <c r="M172" s="326" t="s">
        <v>1</v>
      </c>
      <c r="N172" s="327" t="s">
        <v>46</v>
      </c>
      <c r="O172" s="94"/>
      <c r="P172" s="263">
        <f>O172*H172</f>
        <v>0</v>
      </c>
      <c r="Q172" s="263">
        <v>0</v>
      </c>
      <c r="R172" s="263">
        <f>Q172*H172</f>
        <v>0</v>
      </c>
      <c r="S172" s="263">
        <v>0</v>
      </c>
      <c r="T172" s="264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5" t="s">
        <v>247</v>
      </c>
      <c r="AT172" s="265" t="s">
        <v>589</v>
      </c>
      <c r="AU172" s="265" t="s">
        <v>89</v>
      </c>
      <c r="AY172" s="18" t="s">
        <v>211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8" t="s">
        <v>87</v>
      </c>
      <c r="BK172" s="155">
        <f>ROUND(I172*H172,2)</f>
        <v>0</v>
      </c>
      <c r="BL172" s="18" t="s">
        <v>100</v>
      </c>
      <c r="BM172" s="265" t="s">
        <v>100</v>
      </c>
    </row>
    <row r="173" spans="1:65" s="2" customFormat="1" ht="16.5" customHeight="1">
      <c r="A173" s="41"/>
      <c r="B173" s="42"/>
      <c r="C173" s="317" t="s">
        <v>504</v>
      </c>
      <c r="D173" s="317" t="s">
        <v>589</v>
      </c>
      <c r="E173" s="318" t="s">
        <v>2796</v>
      </c>
      <c r="F173" s="319" t="s">
        <v>2797</v>
      </c>
      <c r="G173" s="320" t="s">
        <v>1220</v>
      </c>
      <c r="H173" s="321">
        <v>3</v>
      </c>
      <c r="I173" s="322"/>
      <c r="J173" s="323">
        <f>ROUND(I173*H173,2)</f>
        <v>0</v>
      </c>
      <c r="K173" s="324"/>
      <c r="L173" s="325"/>
      <c r="M173" s="326" t="s">
        <v>1</v>
      </c>
      <c r="N173" s="327" t="s">
        <v>46</v>
      </c>
      <c r="O173" s="94"/>
      <c r="P173" s="263">
        <f>O173*H173</f>
        <v>0</v>
      </c>
      <c r="Q173" s="263">
        <v>0</v>
      </c>
      <c r="R173" s="263">
        <f>Q173*H173</f>
        <v>0</v>
      </c>
      <c r="S173" s="263">
        <v>0</v>
      </c>
      <c r="T173" s="264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65" t="s">
        <v>247</v>
      </c>
      <c r="AT173" s="265" t="s">
        <v>589</v>
      </c>
      <c r="AU173" s="265" t="s">
        <v>89</v>
      </c>
      <c r="AY173" s="18" t="s">
        <v>211</v>
      </c>
      <c r="BE173" s="155">
        <f>IF(N173="základní",J173,0)</f>
        <v>0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8" t="s">
        <v>87</v>
      </c>
      <c r="BK173" s="155">
        <f>ROUND(I173*H173,2)</f>
        <v>0</v>
      </c>
      <c r="BL173" s="18" t="s">
        <v>100</v>
      </c>
      <c r="BM173" s="265" t="s">
        <v>232</v>
      </c>
    </row>
    <row r="174" spans="1:65" s="2" customFormat="1" ht="16.5" customHeight="1">
      <c r="A174" s="41"/>
      <c r="B174" s="42"/>
      <c r="C174" s="317" t="s">
        <v>8</v>
      </c>
      <c r="D174" s="317" t="s">
        <v>589</v>
      </c>
      <c r="E174" s="318" t="s">
        <v>2798</v>
      </c>
      <c r="F174" s="319" t="s">
        <v>2799</v>
      </c>
      <c r="G174" s="320" t="s">
        <v>1220</v>
      </c>
      <c r="H174" s="321">
        <v>9</v>
      </c>
      <c r="I174" s="322"/>
      <c r="J174" s="323">
        <f>ROUND(I174*H174,2)</f>
        <v>0</v>
      </c>
      <c r="K174" s="324"/>
      <c r="L174" s="325"/>
      <c r="M174" s="326" t="s">
        <v>1</v>
      </c>
      <c r="N174" s="327" t="s">
        <v>46</v>
      </c>
      <c r="O174" s="94"/>
      <c r="P174" s="263">
        <f>O174*H174</f>
        <v>0</v>
      </c>
      <c r="Q174" s="263">
        <v>0</v>
      </c>
      <c r="R174" s="263">
        <f>Q174*H174</f>
        <v>0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247</v>
      </c>
      <c r="AT174" s="265" t="s">
        <v>589</v>
      </c>
      <c r="AU174" s="265" t="s">
        <v>89</v>
      </c>
      <c r="AY174" s="18" t="s">
        <v>211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87</v>
      </c>
      <c r="BK174" s="155">
        <f>ROUND(I174*H174,2)</f>
        <v>0</v>
      </c>
      <c r="BL174" s="18" t="s">
        <v>100</v>
      </c>
      <c r="BM174" s="265" t="s">
        <v>247</v>
      </c>
    </row>
    <row r="175" spans="1:65" s="2" customFormat="1" ht="16.5" customHeight="1">
      <c r="A175" s="41"/>
      <c r="B175" s="42"/>
      <c r="C175" s="317" t="s">
        <v>528</v>
      </c>
      <c r="D175" s="317" t="s">
        <v>589</v>
      </c>
      <c r="E175" s="318" t="s">
        <v>2800</v>
      </c>
      <c r="F175" s="319" t="s">
        <v>2801</v>
      </c>
      <c r="G175" s="320" t="s">
        <v>1220</v>
      </c>
      <c r="H175" s="321">
        <v>3</v>
      </c>
      <c r="I175" s="322"/>
      <c r="J175" s="323">
        <f>ROUND(I175*H175,2)</f>
        <v>0</v>
      </c>
      <c r="K175" s="324"/>
      <c r="L175" s="325"/>
      <c r="M175" s="326" t="s">
        <v>1</v>
      </c>
      <c r="N175" s="327" t="s">
        <v>46</v>
      </c>
      <c r="O175" s="94"/>
      <c r="P175" s="263">
        <f>O175*H175</f>
        <v>0</v>
      </c>
      <c r="Q175" s="263">
        <v>0</v>
      </c>
      <c r="R175" s="263">
        <f>Q175*H175</f>
        <v>0</v>
      </c>
      <c r="S175" s="263">
        <v>0</v>
      </c>
      <c r="T175" s="264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65" t="s">
        <v>247</v>
      </c>
      <c r="AT175" s="265" t="s">
        <v>589</v>
      </c>
      <c r="AU175" s="265" t="s">
        <v>89</v>
      </c>
      <c r="AY175" s="18" t="s">
        <v>211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8" t="s">
        <v>87</v>
      </c>
      <c r="BK175" s="155">
        <f>ROUND(I175*H175,2)</f>
        <v>0</v>
      </c>
      <c r="BL175" s="18" t="s">
        <v>100</v>
      </c>
      <c r="BM175" s="265" t="s">
        <v>2802</v>
      </c>
    </row>
    <row r="176" spans="1:65" s="2" customFormat="1" ht="16.5" customHeight="1">
      <c r="A176" s="41"/>
      <c r="B176" s="42"/>
      <c r="C176" s="317" t="s">
        <v>533</v>
      </c>
      <c r="D176" s="317" t="s">
        <v>589</v>
      </c>
      <c r="E176" s="318" t="s">
        <v>2803</v>
      </c>
      <c r="F176" s="319" t="s">
        <v>2804</v>
      </c>
      <c r="G176" s="320" t="s">
        <v>1220</v>
      </c>
      <c r="H176" s="321">
        <v>3</v>
      </c>
      <c r="I176" s="322"/>
      <c r="J176" s="323">
        <f>ROUND(I176*H176,2)</f>
        <v>0</v>
      </c>
      <c r="K176" s="324"/>
      <c r="L176" s="325"/>
      <c r="M176" s="326" t="s">
        <v>1</v>
      </c>
      <c r="N176" s="327" t="s">
        <v>46</v>
      </c>
      <c r="O176" s="94"/>
      <c r="P176" s="263">
        <f>O176*H176</f>
        <v>0</v>
      </c>
      <c r="Q176" s="263">
        <v>0</v>
      </c>
      <c r="R176" s="263">
        <f>Q176*H176</f>
        <v>0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247</v>
      </c>
      <c r="AT176" s="265" t="s">
        <v>589</v>
      </c>
      <c r="AU176" s="265" t="s">
        <v>89</v>
      </c>
      <c r="AY176" s="18" t="s">
        <v>211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87</v>
      </c>
      <c r="BK176" s="155">
        <f>ROUND(I176*H176,2)</f>
        <v>0</v>
      </c>
      <c r="BL176" s="18" t="s">
        <v>100</v>
      </c>
      <c r="BM176" s="265" t="s">
        <v>2805</v>
      </c>
    </row>
    <row r="177" spans="1:65" s="2" customFormat="1" ht="16.5" customHeight="1">
      <c r="A177" s="41"/>
      <c r="B177" s="42"/>
      <c r="C177" s="317" t="s">
        <v>537</v>
      </c>
      <c r="D177" s="317" t="s">
        <v>589</v>
      </c>
      <c r="E177" s="318" t="s">
        <v>2806</v>
      </c>
      <c r="F177" s="319" t="s">
        <v>2807</v>
      </c>
      <c r="G177" s="320" t="s">
        <v>1220</v>
      </c>
      <c r="H177" s="321">
        <v>3</v>
      </c>
      <c r="I177" s="322"/>
      <c r="J177" s="323">
        <f>ROUND(I177*H177,2)</f>
        <v>0</v>
      </c>
      <c r="K177" s="324"/>
      <c r="L177" s="325"/>
      <c r="M177" s="326" t="s">
        <v>1</v>
      </c>
      <c r="N177" s="327" t="s">
        <v>46</v>
      </c>
      <c r="O177" s="94"/>
      <c r="P177" s="263">
        <f>O177*H177</f>
        <v>0</v>
      </c>
      <c r="Q177" s="263">
        <v>0</v>
      </c>
      <c r="R177" s="263">
        <f>Q177*H177</f>
        <v>0</v>
      </c>
      <c r="S177" s="263">
        <v>0</v>
      </c>
      <c r="T177" s="264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65" t="s">
        <v>247</v>
      </c>
      <c r="AT177" s="265" t="s">
        <v>589</v>
      </c>
      <c r="AU177" s="265" t="s">
        <v>89</v>
      </c>
      <c r="AY177" s="18" t="s">
        <v>211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8" t="s">
        <v>87</v>
      </c>
      <c r="BK177" s="155">
        <f>ROUND(I177*H177,2)</f>
        <v>0</v>
      </c>
      <c r="BL177" s="18" t="s">
        <v>100</v>
      </c>
      <c r="BM177" s="265" t="s">
        <v>257</v>
      </c>
    </row>
    <row r="178" spans="1:65" s="2" customFormat="1" ht="16.5" customHeight="1">
      <c r="A178" s="41"/>
      <c r="B178" s="42"/>
      <c r="C178" s="317" t="s">
        <v>547</v>
      </c>
      <c r="D178" s="317" t="s">
        <v>589</v>
      </c>
      <c r="E178" s="318" t="s">
        <v>2808</v>
      </c>
      <c r="F178" s="319" t="s">
        <v>2809</v>
      </c>
      <c r="G178" s="320" t="s">
        <v>1220</v>
      </c>
      <c r="H178" s="321">
        <v>3</v>
      </c>
      <c r="I178" s="322"/>
      <c r="J178" s="323">
        <f>ROUND(I178*H178,2)</f>
        <v>0</v>
      </c>
      <c r="K178" s="324"/>
      <c r="L178" s="325"/>
      <c r="M178" s="326" t="s">
        <v>1</v>
      </c>
      <c r="N178" s="327" t="s">
        <v>46</v>
      </c>
      <c r="O178" s="94"/>
      <c r="P178" s="263">
        <f>O178*H178</f>
        <v>0</v>
      </c>
      <c r="Q178" s="263">
        <v>0</v>
      </c>
      <c r="R178" s="263">
        <f>Q178*H178</f>
        <v>0</v>
      </c>
      <c r="S178" s="263">
        <v>0</v>
      </c>
      <c r="T178" s="264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5" t="s">
        <v>247</v>
      </c>
      <c r="AT178" s="265" t="s">
        <v>589</v>
      </c>
      <c r="AU178" s="265" t="s">
        <v>89</v>
      </c>
      <c r="AY178" s="18" t="s">
        <v>211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8" t="s">
        <v>87</v>
      </c>
      <c r="BK178" s="155">
        <f>ROUND(I178*H178,2)</f>
        <v>0</v>
      </c>
      <c r="BL178" s="18" t="s">
        <v>100</v>
      </c>
      <c r="BM178" s="265" t="s">
        <v>492</v>
      </c>
    </row>
    <row r="179" spans="1:65" s="2" customFormat="1" ht="16.5" customHeight="1">
      <c r="A179" s="41"/>
      <c r="B179" s="42"/>
      <c r="C179" s="317" t="s">
        <v>553</v>
      </c>
      <c r="D179" s="317" t="s">
        <v>589</v>
      </c>
      <c r="E179" s="318" t="s">
        <v>2810</v>
      </c>
      <c r="F179" s="319" t="s">
        <v>2811</v>
      </c>
      <c r="G179" s="320" t="s">
        <v>1220</v>
      </c>
      <c r="H179" s="321">
        <v>4</v>
      </c>
      <c r="I179" s="322"/>
      <c r="J179" s="323">
        <f>ROUND(I179*H179,2)</f>
        <v>0</v>
      </c>
      <c r="K179" s="324"/>
      <c r="L179" s="325"/>
      <c r="M179" s="326" t="s">
        <v>1</v>
      </c>
      <c r="N179" s="327" t="s">
        <v>46</v>
      </c>
      <c r="O179" s="94"/>
      <c r="P179" s="263">
        <f>O179*H179</f>
        <v>0</v>
      </c>
      <c r="Q179" s="263">
        <v>0</v>
      </c>
      <c r="R179" s="263">
        <f>Q179*H179</f>
        <v>0</v>
      </c>
      <c r="S179" s="263">
        <v>0</v>
      </c>
      <c r="T179" s="264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5" t="s">
        <v>247</v>
      </c>
      <c r="AT179" s="265" t="s">
        <v>589</v>
      </c>
      <c r="AU179" s="265" t="s">
        <v>89</v>
      </c>
      <c r="AY179" s="18" t="s">
        <v>211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8" t="s">
        <v>87</v>
      </c>
      <c r="BK179" s="155">
        <f>ROUND(I179*H179,2)</f>
        <v>0</v>
      </c>
      <c r="BL179" s="18" t="s">
        <v>100</v>
      </c>
      <c r="BM179" s="265" t="s">
        <v>504</v>
      </c>
    </row>
    <row r="180" spans="1:63" s="12" customFormat="1" ht="22.8" customHeight="1">
      <c r="A180" s="12"/>
      <c r="B180" s="237"/>
      <c r="C180" s="238"/>
      <c r="D180" s="239" t="s">
        <v>80</v>
      </c>
      <c r="E180" s="251" t="s">
        <v>2812</v>
      </c>
      <c r="F180" s="251" t="s">
        <v>132</v>
      </c>
      <c r="G180" s="238"/>
      <c r="H180" s="238"/>
      <c r="I180" s="241"/>
      <c r="J180" s="252">
        <f>BK180</f>
        <v>0</v>
      </c>
      <c r="K180" s="238"/>
      <c r="L180" s="243"/>
      <c r="M180" s="244"/>
      <c r="N180" s="245"/>
      <c r="O180" s="245"/>
      <c r="P180" s="246">
        <f>SUM(P181:P198)</f>
        <v>0</v>
      </c>
      <c r="Q180" s="245"/>
      <c r="R180" s="246">
        <f>SUM(R181:R198)</f>
        <v>0</v>
      </c>
      <c r="S180" s="245"/>
      <c r="T180" s="247">
        <f>SUM(T181:T198)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48" t="s">
        <v>87</v>
      </c>
      <c r="AT180" s="249" t="s">
        <v>80</v>
      </c>
      <c r="AU180" s="249" t="s">
        <v>87</v>
      </c>
      <c r="AY180" s="248" t="s">
        <v>211</v>
      </c>
      <c r="BK180" s="250">
        <f>SUM(BK181:BK198)</f>
        <v>0</v>
      </c>
    </row>
    <row r="181" spans="1:65" s="2" customFormat="1" ht="16.5" customHeight="1">
      <c r="A181" s="41"/>
      <c r="B181" s="42"/>
      <c r="C181" s="317" t="s">
        <v>7</v>
      </c>
      <c r="D181" s="317" t="s">
        <v>589</v>
      </c>
      <c r="E181" s="318" t="s">
        <v>2813</v>
      </c>
      <c r="F181" s="319" t="s">
        <v>2814</v>
      </c>
      <c r="G181" s="320" t="s">
        <v>1220</v>
      </c>
      <c r="H181" s="321">
        <v>1</v>
      </c>
      <c r="I181" s="322"/>
      <c r="J181" s="323">
        <f>ROUND(I181*H181,2)</f>
        <v>0</v>
      </c>
      <c r="K181" s="324"/>
      <c r="L181" s="325"/>
      <c r="M181" s="326" t="s">
        <v>1</v>
      </c>
      <c r="N181" s="327" t="s">
        <v>46</v>
      </c>
      <c r="O181" s="94"/>
      <c r="P181" s="263">
        <f>O181*H181</f>
        <v>0</v>
      </c>
      <c r="Q181" s="263">
        <v>0</v>
      </c>
      <c r="R181" s="263">
        <f>Q181*H181</f>
        <v>0</v>
      </c>
      <c r="S181" s="263">
        <v>0</v>
      </c>
      <c r="T181" s="264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5" t="s">
        <v>247</v>
      </c>
      <c r="AT181" s="265" t="s">
        <v>589</v>
      </c>
      <c r="AU181" s="265" t="s">
        <v>89</v>
      </c>
      <c r="AY181" s="18" t="s">
        <v>211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87</v>
      </c>
      <c r="BK181" s="155">
        <f>ROUND(I181*H181,2)</f>
        <v>0</v>
      </c>
      <c r="BL181" s="18" t="s">
        <v>100</v>
      </c>
      <c r="BM181" s="265" t="s">
        <v>528</v>
      </c>
    </row>
    <row r="182" spans="1:65" s="2" customFormat="1" ht="16.5" customHeight="1">
      <c r="A182" s="41"/>
      <c r="B182" s="42"/>
      <c r="C182" s="317" t="s">
        <v>570</v>
      </c>
      <c r="D182" s="317" t="s">
        <v>589</v>
      </c>
      <c r="E182" s="318" t="s">
        <v>2815</v>
      </c>
      <c r="F182" s="319" t="s">
        <v>2816</v>
      </c>
      <c r="G182" s="320" t="s">
        <v>1220</v>
      </c>
      <c r="H182" s="321">
        <v>1</v>
      </c>
      <c r="I182" s="322"/>
      <c r="J182" s="323">
        <f>ROUND(I182*H182,2)</f>
        <v>0</v>
      </c>
      <c r="K182" s="324"/>
      <c r="L182" s="325"/>
      <c r="M182" s="326" t="s">
        <v>1</v>
      </c>
      <c r="N182" s="327" t="s">
        <v>46</v>
      </c>
      <c r="O182" s="94"/>
      <c r="P182" s="263">
        <f>O182*H182</f>
        <v>0</v>
      </c>
      <c r="Q182" s="263">
        <v>0</v>
      </c>
      <c r="R182" s="263">
        <f>Q182*H182</f>
        <v>0</v>
      </c>
      <c r="S182" s="263">
        <v>0</v>
      </c>
      <c r="T182" s="264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65" t="s">
        <v>247</v>
      </c>
      <c r="AT182" s="265" t="s">
        <v>589</v>
      </c>
      <c r="AU182" s="265" t="s">
        <v>89</v>
      </c>
      <c r="AY182" s="18" t="s">
        <v>211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8" t="s">
        <v>87</v>
      </c>
      <c r="BK182" s="155">
        <f>ROUND(I182*H182,2)</f>
        <v>0</v>
      </c>
      <c r="BL182" s="18" t="s">
        <v>100</v>
      </c>
      <c r="BM182" s="265" t="s">
        <v>537</v>
      </c>
    </row>
    <row r="183" spans="1:65" s="2" customFormat="1" ht="16.5" customHeight="1">
      <c r="A183" s="41"/>
      <c r="B183" s="42"/>
      <c r="C183" s="317" t="s">
        <v>574</v>
      </c>
      <c r="D183" s="317" t="s">
        <v>589</v>
      </c>
      <c r="E183" s="318" t="s">
        <v>2817</v>
      </c>
      <c r="F183" s="319" t="s">
        <v>2818</v>
      </c>
      <c r="G183" s="320" t="s">
        <v>1220</v>
      </c>
      <c r="H183" s="321">
        <v>1</v>
      </c>
      <c r="I183" s="322"/>
      <c r="J183" s="323">
        <f>ROUND(I183*H183,2)</f>
        <v>0</v>
      </c>
      <c r="K183" s="324"/>
      <c r="L183" s="325"/>
      <c r="M183" s="326" t="s">
        <v>1</v>
      </c>
      <c r="N183" s="327" t="s">
        <v>46</v>
      </c>
      <c r="O183" s="94"/>
      <c r="P183" s="263">
        <f>O183*H183</f>
        <v>0</v>
      </c>
      <c r="Q183" s="263">
        <v>0</v>
      </c>
      <c r="R183" s="263">
        <f>Q183*H183</f>
        <v>0</v>
      </c>
      <c r="S183" s="263">
        <v>0</v>
      </c>
      <c r="T183" s="264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5" t="s">
        <v>247</v>
      </c>
      <c r="AT183" s="265" t="s">
        <v>589</v>
      </c>
      <c r="AU183" s="265" t="s">
        <v>89</v>
      </c>
      <c r="AY183" s="18" t="s">
        <v>211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8" t="s">
        <v>87</v>
      </c>
      <c r="BK183" s="155">
        <f>ROUND(I183*H183,2)</f>
        <v>0</v>
      </c>
      <c r="BL183" s="18" t="s">
        <v>100</v>
      </c>
      <c r="BM183" s="265" t="s">
        <v>570</v>
      </c>
    </row>
    <row r="184" spans="1:65" s="2" customFormat="1" ht="16.5" customHeight="1">
      <c r="A184" s="41"/>
      <c r="B184" s="42"/>
      <c r="C184" s="317" t="s">
        <v>581</v>
      </c>
      <c r="D184" s="317" t="s">
        <v>589</v>
      </c>
      <c r="E184" s="318" t="s">
        <v>2819</v>
      </c>
      <c r="F184" s="319" t="s">
        <v>2820</v>
      </c>
      <c r="G184" s="320" t="s">
        <v>1220</v>
      </c>
      <c r="H184" s="321">
        <v>1</v>
      </c>
      <c r="I184" s="322"/>
      <c r="J184" s="323">
        <f>ROUND(I184*H184,2)</f>
        <v>0</v>
      </c>
      <c r="K184" s="324"/>
      <c r="L184" s="325"/>
      <c r="M184" s="326" t="s">
        <v>1</v>
      </c>
      <c r="N184" s="327" t="s">
        <v>46</v>
      </c>
      <c r="O184" s="94"/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4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5" t="s">
        <v>247</v>
      </c>
      <c r="AT184" s="265" t="s">
        <v>589</v>
      </c>
      <c r="AU184" s="265" t="s">
        <v>89</v>
      </c>
      <c r="AY184" s="18" t="s">
        <v>211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87</v>
      </c>
      <c r="BK184" s="155">
        <f>ROUND(I184*H184,2)</f>
        <v>0</v>
      </c>
      <c r="BL184" s="18" t="s">
        <v>100</v>
      </c>
      <c r="BM184" s="265" t="s">
        <v>581</v>
      </c>
    </row>
    <row r="185" spans="1:65" s="2" customFormat="1" ht="16.5" customHeight="1">
      <c r="A185" s="41"/>
      <c r="B185" s="42"/>
      <c r="C185" s="317" t="s">
        <v>588</v>
      </c>
      <c r="D185" s="317" t="s">
        <v>589</v>
      </c>
      <c r="E185" s="318" t="s">
        <v>2821</v>
      </c>
      <c r="F185" s="319" t="s">
        <v>2822</v>
      </c>
      <c r="G185" s="320" t="s">
        <v>1220</v>
      </c>
      <c r="H185" s="321">
        <v>1</v>
      </c>
      <c r="I185" s="322"/>
      <c r="J185" s="323">
        <f>ROUND(I185*H185,2)</f>
        <v>0</v>
      </c>
      <c r="K185" s="324"/>
      <c r="L185" s="325"/>
      <c r="M185" s="326" t="s">
        <v>1</v>
      </c>
      <c r="N185" s="327" t="s">
        <v>46</v>
      </c>
      <c r="O185" s="94"/>
      <c r="P185" s="263">
        <f>O185*H185</f>
        <v>0</v>
      </c>
      <c r="Q185" s="263">
        <v>0</v>
      </c>
      <c r="R185" s="263">
        <f>Q185*H185</f>
        <v>0</v>
      </c>
      <c r="S185" s="263">
        <v>0</v>
      </c>
      <c r="T185" s="264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5" t="s">
        <v>247</v>
      </c>
      <c r="AT185" s="265" t="s">
        <v>589</v>
      </c>
      <c r="AU185" s="265" t="s">
        <v>89</v>
      </c>
      <c r="AY185" s="18" t="s">
        <v>211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8" t="s">
        <v>87</v>
      </c>
      <c r="BK185" s="155">
        <f>ROUND(I185*H185,2)</f>
        <v>0</v>
      </c>
      <c r="BL185" s="18" t="s">
        <v>100</v>
      </c>
      <c r="BM185" s="265" t="s">
        <v>593</v>
      </c>
    </row>
    <row r="186" spans="1:65" s="2" customFormat="1" ht="16.5" customHeight="1">
      <c r="A186" s="41"/>
      <c r="B186" s="42"/>
      <c r="C186" s="317" t="s">
        <v>593</v>
      </c>
      <c r="D186" s="317" t="s">
        <v>589</v>
      </c>
      <c r="E186" s="318" t="s">
        <v>2823</v>
      </c>
      <c r="F186" s="319" t="s">
        <v>2824</v>
      </c>
      <c r="G186" s="320" t="s">
        <v>1220</v>
      </c>
      <c r="H186" s="321">
        <v>1</v>
      </c>
      <c r="I186" s="322"/>
      <c r="J186" s="323">
        <f>ROUND(I186*H186,2)</f>
        <v>0</v>
      </c>
      <c r="K186" s="324"/>
      <c r="L186" s="325"/>
      <c r="M186" s="326" t="s">
        <v>1</v>
      </c>
      <c r="N186" s="327" t="s">
        <v>46</v>
      </c>
      <c r="O186" s="94"/>
      <c r="P186" s="263">
        <f>O186*H186</f>
        <v>0</v>
      </c>
      <c r="Q186" s="263">
        <v>0</v>
      </c>
      <c r="R186" s="263">
        <f>Q186*H186</f>
        <v>0</v>
      </c>
      <c r="S186" s="263">
        <v>0</v>
      </c>
      <c r="T186" s="264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5" t="s">
        <v>247</v>
      </c>
      <c r="AT186" s="265" t="s">
        <v>589</v>
      </c>
      <c r="AU186" s="265" t="s">
        <v>89</v>
      </c>
      <c r="AY186" s="18" t="s">
        <v>211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8" t="s">
        <v>87</v>
      </c>
      <c r="BK186" s="155">
        <f>ROUND(I186*H186,2)</f>
        <v>0</v>
      </c>
      <c r="BL186" s="18" t="s">
        <v>100</v>
      </c>
      <c r="BM186" s="265" t="s">
        <v>610</v>
      </c>
    </row>
    <row r="187" spans="1:65" s="2" customFormat="1" ht="16.5" customHeight="1">
      <c r="A187" s="41"/>
      <c r="B187" s="42"/>
      <c r="C187" s="317" t="s">
        <v>604</v>
      </c>
      <c r="D187" s="317" t="s">
        <v>589</v>
      </c>
      <c r="E187" s="318" t="s">
        <v>2825</v>
      </c>
      <c r="F187" s="319" t="s">
        <v>2826</v>
      </c>
      <c r="G187" s="320" t="s">
        <v>1220</v>
      </c>
      <c r="H187" s="321">
        <v>2</v>
      </c>
      <c r="I187" s="322"/>
      <c r="J187" s="323">
        <f>ROUND(I187*H187,2)</f>
        <v>0</v>
      </c>
      <c r="K187" s="324"/>
      <c r="L187" s="325"/>
      <c r="M187" s="326" t="s">
        <v>1</v>
      </c>
      <c r="N187" s="327" t="s">
        <v>46</v>
      </c>
      <c r="O187" s="94"/>
      <c r="P187" s="263">
        <f>O187*H187</f>
        <v>0</v>
      </c>
      <c r="Q187" s="263">
        <v>0</v>
      </c>
      <c r="R187" s="263">
        <f>Q187*H187</f>
        <v>0</v>
      </c>
      <c r="S187" s="263">
        <v>0</v>
      </c>
      <c r="T187" s="264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65" t="s">
        <v>247</v>
      </c>
      <c r="AT187" s="265" t="s">
        <v>589</v>
      </c>
      <c r="AU187" s="265" t="s">
        <v>89</v>
      </c>
      <c r="AY187" s="18" t="s">
        <v>211</v>
      </c>
      <c r="BE187" s="155">
        <f>IF(N187="základní",J187,0)</f>
        <v>0</v>
      </c>
      <c r="BF187" s="155">
        <f>IF(N187="snížená",J187,0)</f>
        <v>0</v>
      </c>
      <c r="BG187" s="155">
        <f>IF(N187="zákl. přenesená",J187,0)</f>
        <v>0</v>
      </c>
      <c r="BH187" s="155">
        <f>IF(N187="sníž. přenesená",J187,0)</f>
        <v>0</v>
      </c>
      <c r="BI187" s="155">
        <f>IF(N187="nulová",J187,0)</f>
        <v>0</v>
      </c>
      <c r="BJ187" s="18" t="s">
        <v>87</v>
      </c>
      <c r="BK187" s="155">
        <f>ROUND(I187*H187,2)</f>
        <v>0</v>
      </c>
      <c r="BL187" s="18" t="s">
        <v>100</v>
      </c>
      <c r="BM187" s="265" t="s">
        <v>621</v>
      </c>
    </row>
    <row r="188" spans="1:65" s="2" customFormat="1" ht="16.5" customHeight="1">
      <c r="A188" s="41"/>
      <c r="B188" s="42"/>
      <c r="C188" s="317" t="s">
        <v>610</v>
      </c>
      <c r="D188" s="317" t="s">
        <v>589</v>
      </c>
      <c r="E188" s="318" t="s">
        <v>2827</v>
      </c>
      <c r="F188" s="319" t="s">
        <v>2828</v>
      </c>
      <c r="G188" s="320" t="s">
        <v>1220</v>
      </c>
      <c r="H188" s="321">
        <v>49</v>
      </c>
      <c r="I188" s="322"/>
      <c r="J188" s="323">
        <f>ROUND(I188*H188,2)</f>
        <v>0</v>
      </c>
      <c r="K188" s="324"/>
      <c r="L188" s="325"/>
      <c r="M188" s="326" t="s">
        <v>1</v>
      </c>
      <c r="N188" s="327" t="s">
        <v>46</v>
      </c>
      <c r="O188" s="94"/>
      <c r="P188" s="263">
        <f>O188*H188</f>
        <v>0</v>
      </c>
      <c r="Q188" s="263">
        <v>0</v>
      </c>
      <c r="R188" s="263">
        <f>Q188*H188</f>
        <v>0</v>
      </c>
      <c r="S188" s="263">
        <v>0</v>
      </c>
      <c r="T188" s="264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65" t="s">
        <v>247</v>
      </c>
      <c r="AT188" s="265" t="s">
        <v>589</v>
      </c>
      <c r="AU188" s="265" t="s">
        <v>89</v>
      </c>
      <c r="AY188" s="18" t="s">
        <v>211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8" t="s">
        <v>87</v>
      </c>
      <c r="BK188" s="155">
        <f>ROUND(I188*H188,2)</f>
        <v>0</v>
      </c>
      <c r="BL188" s="18" t="s">
        <v>100</v>
      </c>
      <c r="BM188" s="265" t="s">
        <v>634</v>
      </c>
    </row>
    <row r="189" spans="1:65" s="2" customFormat="1" ht="16.5" customHeight="1">
      <c r="A189" s="41"/>
      <c r="B189" s="42"/>
      <c r="C189" s="317" t="s">
        <v>616</v>
      </c>
      <c r="D189" s="317" t="s">
        <v>589</v>
      </c>
      <c r="E189" s="318" t="s">
        <v>2829</v>
      </c>
      <c r="F189" s="319" t="s">
        <v>2830</v>
      </c>
      <c r="G189" s="320" t="s">
        <v>1220</v>
      </c>
      <c r="H189" s="321">
        <v>20</v>
      </c>
      <c r="I189" s="322"/>
      <c r="J189" s="323">
        <f>ROUND(I189*H189,2)</f>
        <v>0</v>
      </c>
      <c r="K189" s="324"/>
      <c r="L189" s="325"/>
      <c r="M189" s="326" t="s">
        <v>1</v>
      </c>
      <c r="N189" s="327" t="s">
        <v>46</v>
      </c>
      <c r="O189" s="94"/>
      <c r="P189" s="263">
        <f>O189*H189</f>
        <v>0</v>
      </c>
      <c r="Q189" s="263">
        <v>0</v>
      </c>
      <c r="R189" s="263">
        <f>Q189*H189</f>
        <v>0</v>
      </c>
      <c r="S189" s="263">
        <v>0</v>
      </c>
      <c r="T189" s="264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5" t="s">
        <v>247</v>
      </c>
      <c r="AT189" s="265" t="s">
        <v>589</v>
      </c>
      <c r="AU189" s="265" t="s">
        <v>89</v>
      </c>
      <c r="AY189" s="18" t="s">
        <v>211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87</v>
      </c>
      <c r="BK189" s="155">
        <f>ROUND(I189*H189,2)</f>
        <v>0</v>
      </c>
      <c r="BL189" s="18" t="s">
        <v>100</v>
      </c>
      <c r="BM189" s="265" t="s">
        <v>2831</v>
      </c>
    </row>
    <row r="190" spans="1:65" s="2" customFormat="1" ht="16.5" customHeight="1">
      <c r="A190" s="41"/>
      <c r="B190" s="42"/>
      <c r="C190" s="317" t="s">
        <v>621</v>
      </c>
      <c r="D190" s="317" t="s">
        <v>589</v>
      </c>
      <c r="E190" s="318" t="s">
        <v>2832</v>
      </c>
      <c r="F190" s="319" t="s">
        <v>2833</v>
      </c>
      <c r="G190" s="320" t="s">
        <v>1220</v>
      </c>
      <c r="H190" s="321">
        <v>4</v>
      </c>
      <c r="I190" s="322"/>
      <c r="J190" s="323">
        <f>ROUND(I190*H190,2)</f>
        <v>0</v>
      </c>
      <c r="K190" s="324"/>
      <c r="L190" s="325"/>
      <c r="M190" s="326" t="s">
        <v>1</v>
      </c>
      <c r="N190" s="327" t="s">
        <v>46</v>
      </c>
      <c r="O190" s="94"/>
      <c r="P190" s="263">
        <f>O190*H190</f>
        <v>0</v>
      </c>
      <c r="Q190" s="263">
        <v>0</v>
      </c>
      <c r="R190" s="263">
        <f>Q190*H190</f>
        <v>0</v>
      </c>
      <c r="S190" s="263">
        <v>0</v>
      </c>
      <c r="T190" s="264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65" t="s">
        <v>247</v>
      </c>
      <c r="AT190" s="265" t="s">
        <v>589</v>
      </c>
      <c r="AU190" s="265" t="s">
        <v>89</v>
      </c>
      <c r="AY190" s="18" t="s">
        <v>211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8" t="s">
        <v>87</v>
      </c>
      <c r="BK190" s="155">
        <f>ROUND(I190*H190,2)</f>
        <v>0</v>
      </c>
      <c r="BL190" s="18" t="s">
        <v>100</v>
      </c>
      <c r="BM190" s="265" t="s">
        <v>2834</v>
      </c>
    </row>
    <row r="191" spans="1:65" s="2" customFormat="1" ht="16.5" customHeight="1">
      <c r="A191" s="41"/>
      <c r="B191" s="42"/>
      <c r="C191" s="317" t="s">
        <v>627</v>
      </c>
      <c r="D191" s="317" t="s">
        <v>589</v>
      </c>
      <c r="E191" s="318" t="s">
        <v>2835</v>
      </c>
      <c r="F191" s="319" t="s">
        <v>2836</v>
      </c>
      <c r="G191" s="320" t="s">
        <v>1220</v>
      </c>
      <c r="H191" s="321">
        <v>1</v>
      </c>
      <c r="I191" s="322"/>
      <c r="J191" s="323">
        <f>ROUND(I191*H191,2)</f>
        <v>0</v>
      </c>
      <c r="K191" s="324"/>
      <c r="L191" s="325"/>
      <c r="M191" s="326" t="s">
        <v>1</v>
      </c>
      <c r="N191" s="327" t="s">
        <v>46</v>
      </c>
      <c r="O191" s="94"/>
      <c r="P191" s="263">
        <f>O191*H191</f>
        <v>0</v>
      </c>
      <c r="Q191" s="263">
        <v>0</v>
      </c>
      <c r="R191" s="263">
        <f>Q191*H191</f>
        <v>0</v>
      </c>
      <c r="S191" s="263">
        <v>0</v>
      </c>
      <c r="T191" s="264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5" t="s">
        <v>247</v>
      </c>
      <c r="AT191" s="265" t="s">
        <v>589</v>
      </c>
      <c r="AU191" s="265" t="s">
        <v>89</v>
      </c>
      <c r="AY191" s="18" t="s">
        <v>211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8" t="s">
        <v>87</v>
      </c>
      <c r="BK191" s="155">
        <f>ROUND(I191*H191,2)</f>
        <v>0</v>
      </c>
      <c r="BL191" s="18" t="s">
        <v>100</v>
      </c>
      <c r="BM191" s="265" t="s">
        <v>669</v>
      </c>
    </row>
    <row r="192" spans="1:65" s="2" customFormat="1" ht="16.5" customHeight="1">
      <c r="A192" s="41"/>
      <c r="B192" s="42"/>
      <c r="C192" s="317" t="s">
        <v>634</v>
      </c>
      <c r="D192" s="317" t="s">
        <v>589</v>
      </c>
      <c r="E192" s="318" t="s">
        <v>2837</v>
      </c>
      <c r="F192" s="319" t="s">
        <v>2838</v>
      </c>
      <c r="G192" s="320" t="s">
        <v>1220</v>
      </c>
      <c r="H192" s="321">
        <v>3</v>
      </c>
      <c r="I192" s="322"/>
      <c r="J192" s="323">
        <f>ROUND(I192*H192,2)</f>
        <v>0</v>
      </c>
      <c r="K192" s="324"/>
      <c r="L192" s="325"/>
      <c r="M192" s="326" t="s">
        <v>1</v>
      </c>
      <c r="N192" s="327" t="s">
        <v>46</v>
      </c>
      <c r="O192" s="94"/>
      <c r="P192" s="263">
        <f>O192*H192</f>
        <v>0</v>
      </c>
      <c r="Q192" s="263">
        <v>0</v>
      </c>
      <c r="R192" s="263">
        <f>Q192*H192</f>
        <v>0</v>
      </c>
      <c r="S192" s="263">
        <v>0</v>
      </c>
      <c r="T192" s="264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65" t="s">
        <v>247</v>
      </c>
      <c r="AT192" s="265" t="s">
        <v>589</v>
      </c>
      <c r="AU192" s="265" t="s">
        <v>89</v>
      </c>
      <c r="AY192" s="18" t="s">
        <v>211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8" t="s">
        <v>87</v>
      </c>
      <c r="BK192" s="155">
        <f>ROUND(I192*H192,2)</f>
        <v>0</v>
      </c>
      <c r="BL192" s="18" t="s">
        <v>100</v>
      </c>
      <c r="BM192" s="265" t="s">
        <v>2839</v>
      </c>
    </row>
    <row r="193" spans="1:65" s="2" customFormat="1" ht="16.5" customHeight="1">
      <c r="A193" s="41"/>
      <c r="B193" s="42"/>
      <c r="C193" s="317" t="s">
        <v>649</v>
      </c>
      <c r="D193" s="317" t="s">
        <v>589</v>
      </c>
      <c r="E193" s="318" t="s">
        <v>2840</v>
      </c>
      <c r="F193" s="319" t="s">
        <v>2841</v>
      </c>
      <c r="G193" s="320" t="s">
        <v>1220</v>
      </c>
      <c r="H193" s="321">
        <v>3</v>
      </c>
      <c r="I193" s="322"/>
      <c r="J193" s="323">
        <f>ROUND(I193*H193,2)</f>
        <v>0</v>
      </c>
      <c r="K193" s="324"/>
      <c r="L193" s="325"/>
      <c r="M193" s="326" t="s">
        <v>1</v>
      </c>
      <c r="N193" s="327" t="s">
        <v>46</v>
      </c>
      <c r="O193" s="94"/>
      <c r="P193" s="263">
        <f>O193*H193</f>
        <v>0</v>
      </c>
      <c r="Q193" s="263">
        <v>0</v>
      </c>
      <c r="R193" s="263">
        <f>Q193*H193</f>
        <v>0</v>
      </c>
      <c r="S193" s="263">
        <v>0</v>
      </c>
      <c r="T193" s="264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65" t="s">
        <v>247</v>
      </c>
      <c r="AT193" s="265" t="s">
        <v>589</v>
      </c>
      <c r="AU193" s="265" t="s">
        <v>89</v>
      </c>
      <c r="AY193" s="18" t="s">
        <v>211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8" t="s">
        <v>87</v>
      </c>
      <c r="BK193" s="155">
        <f>ROUND(I193*H193,2)</f>
        <v>0</v>
      </c>
      <c r="BL193" s="18" t="s">
        <v>100</v>
      </c>
      <c r="BM193" s="265" t="s">
        <v>2842</v>
      </c>
    </row>
    <row r="194" spans="1:65" s="2" customFormat="1" ht="16.5" customHeight="1">
      <c r="A194" s="41"/>
      <c r="B194" s="42"/>
      <c r="C194" s="317" t="s">
        <v>669</v>
      </c>
      <c r="D194" s="317" t="s">
        <v>589</v>
      </c>
      <c r="E194" s="318" t="s">
        <v>2843</v>
      </c>
      <c r="F194" s="319" t="s">
        <v>2844</v>
      </c>
      <c r="G194" s="320" t="s">
        <v>1220</v>
      </c>
      <c r="H194" s="321">
        <v>1</v>
      </c>
      <c r="I194" s="322"/>
      <c r="J194" s="323">
        <f>ROUND(I194*H194,2)</f>
        <v>0</v>
      </c>
      <c r="K194" s="324"/>
      <c r="L194" s="325"/>
      <c r="M194" s="326" t="s">
        <v>1</v>
      </c>
      <c r="N194" s="327" t="s">
        <v>46</v>
      </c>
      <c r="O194" s="94"/>
      <c r="P194" s="263">
        <f>O194*H194</f>
        <v>0</v>
      </c>
      <c r="Q194" s="263">
        <v>0</v>
      </c>
      <c r="R194" s="263">
        <f>Q194*H194</f>
        <v>0</v>
      </c>
      <c r="S194" s="263">
        <v>0</v>
      </c>
      <c r="T194" s="264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65" t="s">
        <v>247</v>
      </c>
      <c r="AT194" s="265" t="s">
        <v>589</v>
      </c>
      <c r="AU194" s="265" t="s">
        <v>89</v>
      </c>
      <c r="AY194" s="18" t="s">
        <v>211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8" t="s">
        <v>87</v>
      </c>
      <c r="BK194" s="155">
        <f>ROUND(I194*H194,2)</f>
        <v>0</v>
      </c>
      <c r="BL194" s="18" t="s">
        <v>100</v>
      </c>
      <c r="BM194" s="265" t="s">
        <v>2845</v>
      </c>
    </row>
    <row r="195" spans="1:65" s="2" customFormat="1" ht="16.5" customHeight="1">
      <c r="A195" s="41"/>
      <c r="B195" s="42"/>
      <c r="C195" s="317" t="s">
        <v>676</v>
      </c>
      <c r="D195" s="317" t="s">
        <v>589</v>
      </c>
      <c r="E195" s="318" t="s">
        <v>2846</v>
      </c>
      <c r="F195" s="319" t="s">
        <v>2847</v>
      </c>
      <c r="G195" s="320" t="s">
        <v>1220</v>
      </c>
      <c r="H195" s="321">
        <v>1</v>
      </c>
      <c r="I195" s="322"/>
      <c r="J195" s="323">
        <f>ROUND(I195*H195,2)</f>
        <v>0</v>
      </c>
      <c r="K195" s="324"/>
      <c r="L195" s="325"/>
      <c r="M195" s="326" t="s">
        <v>1</v>
      </c>
      <c r="N195" s="327" t="s">
        <v>46</v>
      </c>
      <c r="O195" s="94"/>
      <c r="P195" s="263">
        <f>O195*H195</f>
        <v>0</v>
      </c>
      <c r="Q195" s="263">
        <v>0</v>
      </c>
      <c r="R195" s="263">
        <f>Q195*H195</f>
        <v>0</v>
      </c>
      <c r="S195" s="263">
        <v>0</v>
      </c>
      <c r="T195" s="264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65" t="s">
        <v>247</v>
      </c>
      <c r="AT195" s="265" t="s">
        <v>589</v>
      </c>
      <c r="AU195" s="265" t="s">
        <v>89</v>
      </c>
      <c r="AY195" s="18" t="s">
        <v>211</v>
      </c>
      <c r="BE195" s="155">
        <f>IF(N195="základní",J195,0)</f>
        <v>0</v>
      </c>
      <c r="BF195" s="155">
        <f>IF(N195="snížená",J195,0)</f>
        <v>0</v>
      </c>
      <c r="BG195" s="155">
        <f>IF(N195="zákl. přenesená",J195,0)</f>
        <v>0</v>
      </c>
      <c r="BH195" s="155">
        <f>IF(N195="sníž. přenesená",J195,0)</f>
        <v>0</v>
      </c>
      <c r="BI195" s="155">
        <f>IF(N195="nulová",J195,0)</f>
        <v>0</v>
      </c>
      <c r="BJ195" s="18" t="s">
        <v>87</v>
      </c>
      <c r="BK195" s="155">
        <f>ROUND(I195*H195,2)</f>
        <v>0</v>
      </c>
      <c r="BL195" s="18" t="s">
        <v>100</v>
      </c>
      <c r="BM195" s="265" t="s">
        <v>2848</v>
      </c>
    </row>
    <row r="196" spans="1:65" s="2" customFormat="1" ht="16.5" customHeight="1">
      <c r="A196" s="41"/>
      <c r="B196" s="42"/>
      <c r="C196" s="317" t="s">
        <v>681</v>
      </c>
      <c r="D196" s="317" t="s">
        <v>589</v>
      </c>
      <c r="E196" s="318" t="s">
        <v>2849</v>
      </c>
      <c r="F196" s="319" t="s">
        <v>2850</v>
      </c>
      <c r="G196" s="320" t="s">
        <v>1220</v>
      </c>
      <c r="H196" s="321">
        <v>1</v>
      </c>
      <c r="I196" s="322"/>
      <c r="J196" s="323">
        <f>ROUND(I196*H196,2)</f>
        <v>0</v>
      </c>
      <c r="K196" s="324"/>
      <c r="L196" s="325"/>
      <c r="M196" s="326" t="s">
        <v>1</v>
      </c>
      <c r="N196" s="327" t="s">
        <v>46</v>
      </c>
      <c r="O196" s="94"/>
      <c r="P196" s="263">
        <f>O196*H196</f>
        <v>0</v>
      </c>
      <c r="Q196" s="263">
        <v>0</v>
      </c>
      <c r="R196" s="263">
        <f>Q196*H196</f>
        <v>0</v>
      </c>
      <c r="S196" s="263">
        <v>0</v>
      </c>
      <c r="T196" s="264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5" t="s">
        <v>247</v>
      </c>
      <c r="AT196" s="265" t="s">
        <v>589</v>
      </c>
      <c r="AU196" s="265" t="s">
        <v>89</v>
      </c>
      <c r="AY196" s="18" t="s">
        <v>211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8" t="s">
        <v>87</v>
      </c>
      <c r="BK196" s="155">
        <f>ROUND(I196*H196,2)</f>
        <v>0</v>
      </c>
      <c r="BL196" s="18" t="s">
        <v>100</v>
      </c>
      <c r="BM196" s="265" t="s">
        <v>2851</v>
      </c>
    </row>
    <row r="197" spans="1:65" s="2" customFormat="1" ht="16.5" customHeight="1">
      <c r="A197" s="41"/>
      <c r="B197" s="42"/>
      <c r="C197" s="317" t="s">
        <v>685</v>
      </c>
      <c r="D197" s="317" t="s">
        <v>589</v>
      </c>
      <c r="E197" s="318" t="s">
        <v>2852</v>
      </c>
      <c r="F197" s="319" t="s">
        <v>2853</v>
      </c>
      <c r="G197" s="320" t="s">
        <v>1220</v>
      </c>
      <c r="H197" s="321">
        <v>3</v>
      </c>
      <c r="I197" s="322"/>
      <c r="J197" s="323">
        <f>ROUND(I197*H197,2)</f>
        <v>0</v>
      </c>
      <c r="K197" s="324"/>
      <c r="L197" s="325"/>
      <c r="M197" s="326" t="s">
        <v>1</v>
      </c>
      <c r="N197" s="327" t="s">
        <v>46</v>
      </c>
      <c r="O197" s="94"/>
      <c r="P197" s="263">
        <f>O197*H197</f>
        <v>0</v>
      </c>
      <c r="Q197" s="263">
        <v>0</v>
      </c>
      <c r="R197" s="263">
        <f>Q197*H197</f>
        <v>0</v>
      </c>
      <c r="S197" s="263">
        <v>0</v>
      </c>
      <c r="T197" s="264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65" t="s">
        <v>247</v>
      </c>
      <c r="AT197" s="265" t="s">
        <v>589</v>
      </c>
      <c r="AU197" s="265" t="s">
        <v>89</v>
      </c>
      <c r="AY197" s="18" t="s">
        <v>211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8" t="s">
        <v>87</v>
      </c>
      <c r="BK197" s="155">
        <f>ROUND(I197*H197,2)</f>
        <v>0</v>
      </c>
      <c r="BL197" s="18" t="s">
        <v>100</v>
      </c>
      <c r="BM197" s="265" t="s">
        <v>2854</v>
      </c>
    </row>
    <row r="198" spans="1:65" s="2" customFormat="1" ht="16.5" customHeight="1">
      <c r="A198" s="41"/>
      <c r="B198" s="42"/>
      <c r="C198" s="317" t="s">
        <v>690</v>
      </c>
      <c r="D198" s="317" t="s">
        <v>589</v>
      </c>
      <c r="E198" s="318" t="s">
        <v>2855</v>
      </c>
      <c r="F198" s="319" t="s">
        <v>2856</v>
      </c>
      <c r="G198" s="320" t="s">
        <v>1220</v>
      </c>
      <c r="H198" s="321">
        <v>3</v>
      </c>
      <c r="I198" s="322"/>
      <c r="J198" s="323">
        <f>ROUND(I198*H198,2)</f>
        <v>0</v>
      </c>
      <c r="K198" s="324"/>
      <c r="L198" s="325"/>
      <c r="M198" s="326" t="s">
        <v>1</v>
      </c>
      <c r="N198" s="327" t="s">
        <v>46</v>
      </c>
      <c r="O198" s="94"/>
      <c r="P198" s="263">
        <f>O198*H198</f>
        <v>0</v>
      </c>
      <c r="Q198" s="263">
        <v>0</v>
      </c>
      <c r="R198" s="263">
        <f>Q198*H198</f>
        <v>0</v>
      </c>
      <c r="S198" s="263">
        <v>0</v>
      </c>
      <c r="T198" s="264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5" t="s">
        <v>247</v>
      </c>
      <c r="AT198" s="265" t="s">
        <v>589</v>
      </c>
      <c r="AU198" s="265" t="s">
        <v>89</v>
      </c>
      <c r="AY198" s="18" t="s">
        <v>211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8" t="s">
        <v>87</v>
      </c>
      <c r="BK198" s="155">
        <f>ROUND(I198*H198,2)</f>
        <v>0</v>
      </c>
      <c r="BL198" s="18" t="s">
        <v>100</v>
      </c>
      <c r="BM198" s="265" t="s">
        <v>2857</v>
      </c>
    </row>
    <row r="199" spans="1:63" s="12" customFormat="1" ht="22.8" customHeight="1">
      <c r="A199" s="12"/>
      <c r="B199" s="237"/>
      <c r="C199" s="238"/>
      <c r="D199" s="239" t="s">
        <v>80</v>
      </c>
      <c r="E199" s="251" t="s">
        <v>2858</v>
      </c>
      <c r="F199" s="251" t="s">
        <v>2859</v>
      </c>
      <c r="G199" s="238"/>
      <c r="H199" s="238"/>
      <c r="I199" s="241"/>
      <c r="J199" s="252">
        <f>BK199</f>
        <v>0</v>
      </c>
      <c r="K199" s="238"/>
      <c r="L199" s="243"/>
      <c r="M199" s="244"/>
      <c r="N199" s="245"/>
      <c r="O199" s="245"/>
      <c r="P199" s="246">
        <f>SUM(P200:P207)</f>
        <v>0</v>
      </c>
      <c r="Q199" s="245"/>
      <c r="R199" s="246">
        <f>SUM(R200:R207)</f>
        <v>0</v>
      </c>
      <c r="S199" s="245"/>
      <c r="T199" s="247">
        <f>SUM(T200:T207)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48" t="s">
        <v>87</v>
      </c>
      <c r="AT199" s="249" t="s">
        <v>80</v>
      </c>
      <c r="AU199" s="249" t="s">
        <v>87</v>
      </c>
      <c r="AY199" s="248" t="s">
        <v>211</v>
      </c>
      <c r="BK199" s="250">
        <f>SUM(BK200:BK207)</f>
        <v>0</v>
      </c>
    </row>
    <row r="200" spans="1:65" s="2" customFormat="1" ht="16.5" customHeight="1">
      <c r="A200" s="41"/>
      <c r="B200" s="42"/>
      <c r="C200" s="317" t="s">
        <v>694</v>
      </c>
      <c r="D200" s="317" t="s">
        <v>589</v>
      </c>
      <c r="E200" s="318" t="s">
        <v>2860</v>
      </c>
      <c r="F200" s="319" t="s">
        <v>2861</v>
      </c>
      <c r="G200" s="320" t="s">
        <v>307</v>
      </c>
      <c r="H200" s="321">
        <v>257</v>
      </c>
      <c r="I200" s="322"/>
      <c r="J200" s="323">
        <f>ROUND(I200*H200,2)</f>
        <v>0</v>
      </c>
      <c r="K200" s="324"/>
      <c r="L200" s="325"/>
      <c r="M200" s="326" t="s">
        <v>1</v>
      </c>
      <c r="N200" s="327" t="s">
        <v>46</v>
      </c>
      <c r="O200" s="94"/>
      <c r="P200" s="263">
        <f>O200*H200</f>
        <v>0</v>
      </c>
      <c r="Q200" s="263">
        <v>0</v>
      </c>
      <c r="R200" s="263">
        <f>Q200*H200</f>
        <v>0</v>
      </c>
      <c r="S200" s="263">
        <v>0</v>
      </c>
      <c r="T200" s="264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5" t="s">
        <v>247</v>
      </c>
      <c r="AT200" s="265" t="s">
        <v>589</v>
      </c>
      <c r="AU200" s="265" t="s">
        <v>89</v>
      </c>
      <c r="AY200" s="18" t="s">
        <v>211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8" t="s">
        <v>87</v>
      </c>
      <c r="BK200" s="155">
        <f>ROUND(I200*H200,2)</f>
        <v>0</v>
      </c>
      <c r="BL200" s="18" t="s">
        <v>100</v>
      </c>
      <c r="BM200" s="265" t="s">
        <v>699</v>
      </c>
    </row>
    <row r="201" spans="1:65" s="2" customFormat="1" ht="16.5" customHeight="1">
      <c r="A201" s="41"/>
      <c r="B201" s="42"/>
      <c r="C201" s="317" t="s">
        <v>699</v>
      </c>
      <c r="D201" s="317" t="s">
        <v>589</v>
      </c>
      <c r="E201" s="318" t="s">
        <v>2862</v>
      </c>
      <c r="F201" s="319" t="s">
        <v>2863</v>
      </c>
      <c r="G201" s="320" t="s">
        <v>307</v>
      </c>
      <c r="H201" s="321">
        <v>182</v>
      </c>
      <c r="I201" s="322"/>
      <c r="J201" s="323">
        <f>ROUND(I201*H201,2)</f>
        <v>0</v>
      </c>
      <c r="K201" s="324"/>
      <c r="L201" s="325"/>
      <c r="M201" s="326" t="s">
        <v>1</v>
      </c>
      <c r="N201" s="327" t="s">
        <v>46</v>
      </c>
      <c r="O201" s="94"/>
      <c r="P201" s="263">
        <f>O201*H201</f>
        <v>0</v>
      </c>
      <c r="Q201" s="263">
        <v>0</v>
      </c>
      <c r="R201" s="263">
        <f>Q201*H201</f>
        <v>0</v>
      </c>
      <c r="S201" s="263">
        <v>0</v>
      </c>
      <c r="T201" s="264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65" t="s">
        <v>247</v>
      </c>
      <c r="AT201" s="265" t="s">
        <v>589</v>
      </c>
      <c r="AU201" s="265" t="s">
        <v>89</v>
      </c>
      <c r="AY201" s="18" t="s">
        <v>211</v>
      </c>
      <c r="BE201" s="155">
        <f>IF(N201="základní",J201,0)</f>
        <v>0</v>
      </c>
      <c r="BF201" s="155">
        <f>IF(N201="snížená",J201,0)</f>
        <v>0</v>
      </c>
      <c r="BG201" s="155">
        <f>IF(N201="zákl. přenesená",J201,0)</f>
        <v>0</v>
      </c>
      <c r="BH201" s="155">
        <f>IF(N201="sníž. přenesená",J201,0)</f>
        <v>0</v>
      </c>
      <c r="BI201" s="155">
        <f>IF(N201="nulová",J201,0)</f>
        <v>0</v>
      </c>
      <c r="BJ201" s="18" t="s">
        <v>87</v>
      </c>
      <c r="BK201" s="155">
        <f>ROUND(I201*H201,2)</f>
        <v>0</v>
      </c>
      <c r="BL201" s="18" t="s">
        <v>100</v>
      </c>
      <c r="BM201" s="265" t="s">
        <v>709</v>
      </c>
    </row>
    <row r="202" spans="1:51" s="14" customFormat="1" ht="12">
      <c r="A202" s="14"/>
      <c r="B202" s="277"/>
      <c r="C202" s="278"/>
      <c r="D202" s="268" t="s">
        <v>236</v>
      </c>
      <c r="E202" s="279" t="s">
        <v>1</v>
      </c>
      <c r="F202" s="280" t="s">
        <v>1481</v>
      </c>
      <c r="G202" s="278"/>
      <c r="H202" s="281">
        <v>182</v>
      </c>
      <c r="I202" s="282"/>
      <c r="J202" s="278"/>
      <c r="K202" s="278"/>
      <c r="L202" s="283"/>
      <c r="M202" s="284"/>
      <c r="N202" s="285"/>
      <c r="O202" s="285"/>
      <c r="P202" s="285"/>
      <c r="Q202" s="285"/>
      <c r="R202" s="285"/>
      <c r="S202" s="285"/>
      <c r="T202" s="28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87" t="s">
        <v>236</v>
      </c>
      <c r="AU202" s="287" t="s">
        <v>89</v>
      </c>
      <c r="AV202" s="14" t="s">
        <v>89</v>
      </c>
      <c r="AW202" s="14" t="s">
        <v>34</v>
      </c>
      <c r="AX202" s="14" t="s">
        <v>87</v>
      </c>
      <c r="AY202" s="287" t="s">
        <v>211</v>
      </c>
    </row>
    <row r="203" spans="1:65" s="2" customFormat="1" ht="16.5" customHeight="1">
      <c r="A203" s="41"/>
      <c r="B203" s="42"/>
      <c r="C203" s="317" t="s">
        <v>705</v>
      </c>
      <c r="D203" s="317" t="s">
        <v>589</v>
      </c>
      <c r="E203" s="318" t="s">
        <v>2864</v>
      </c>
      <c r="F203" s="319" t="s">
        <v>2865</v>
      </c>
      <c r="G203" s="320" t="s">
        <v>307</v>
      </c>
      <c r="H203" s="321">
        <v>84</v>
      </c>
      <c r="I203" s="322"/>
      <c r="J203" s="323">
        <f>ROUND(I203*H203,2)</f>
        <v>0</v>
      </c>
      <c r="K203" s="324"/>
      <c r="L203" s="325"/>
      <c r="M203" s="326" t="s">
        <v>1</v>
      </c>
      <c r="N203" s="327" t="s">
        <v>46</v>
      </c>
      <c r="O203" s="94"/>
      <c r="P203" s="263">
        <f>O203*H203</f>
        <v>0</v>
      </c>
      <c r="Q203" s="263">
        <v>0</v>
      </c>
      <c r="R203" s="263">
        <f>Q203*H203</f>
        <v>0</v>
      </c>
      <c r="S203" s="263">
        <v>0</v>
      </c>
      <c r="T203" s="264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65" t="s">
        <v>247</v>
      </c>
      <c r="AT203" s="265" t="s">
        <v>589</v>
      </c>
      <c r="AU203" s="265" t="s">
        <v>89</v>
      </c>
      <c r="AY203" s="18" t="s">
        <v>211</v>
      </c>
      <c r="BE203" s="155">
        <f>IF(N203="základní",J203,0)</f>
        <v>0</v>
      </c>
      <c r="BF203" s="155">
        <f>IF(N203="snížená",J203,0)</f>
        <v>0</v>
      </c>
      <c r="BG203" s="155">
        <f>IF(N203="zákl. přenesená",J203,0)</f>
        <v>0</v>
      </c>
      <c r="BH203" s="155">
        <f>IF(N203="sníž. přenesená",J203,0)</f>
        <v>0</v>
      </c>
      <c r="BI203" s="155">
        <f>IF(N203="nulová",J203,0)</f>
        <v>0</v>
      </c>
      <c r="BJ203" s="18" t="s">
        <v>87</v>
      </c>
      <c r="BK203" s="155">
        <f>ROUND(I203*H203,2)</f>
        <v>0</v>
      </c>
      <c r="BL203" s="18" t="s">
        <v>100</v>
      </c>
      <c r="BM203" s="265" t="s">
        <v>718</v>
      </c>
    </row>
    <row r="204" spans="1:65" s="2" customFormat="1" ht="16.5" customHeight="1">
      <c r="A204" s="41"/>
      <c r="B204" s="42"/>
      <c r="C204" s="317" t="s">
        <v>709</v>
      </c>
      <c r="D204" s="317" t="s">
        <v>589</v>
      </c>
      <c r="E204" s="318" t="s">
        <v>2866</v>
      </c>
      <c r="F204" s="319" t="s">
        <v>2867</v>
      </c>
      <c r="G204" s="320" t="s">
        <v>307</v>
      </c>
      <c r="H204" s="321">
        <v>40</v>
      </c>
      <c r="I204" s="322"/>
      <c r="J204" s="323">
        <f>ROUND(I204*H204,2)</f>
        <v>0</v>
      </c>
      <c r="K204" s="324"/>
      <c r="L204" s="325"/>
      <c r="M204" s="326" t="s">
        <v>1</v>
      </c>
      <c r="N204" s="327" t="s">
        <v>46</v>
      </c>
      <c r="O204" s="94"/>
      <c r="P204" s="263">
        <f>O204*H204</f>
        <v>0</v>
      </c>
      <c r="Q204" s="263">
        <v>0</v>
      </c>
      <c r="R204" s="263">
        <f>Q204*H204</f>
        <v>0</v>
      </c>
      <c r="S204" s="263">
        <v>0</v>
      </c>
      <c r="T204" s="264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65" t="s">
        <v>247</v>
      </c>
      <c r="AT204" s="265" t="s">
        <v>589</v>
      </c>
      <c r="AU204" s="265" t="s">
        <v>89</v>
      </c>
      <c r="AY204" s="18" t="s">
        <v>211</v>
      </c>
      <c r="BE204" s="155">
        <f>IF(N204="základní",J204,0)</f>
        <v>0</v>
      </c>
      <c r="BF204" s="155">
        <f>IF(N204="snížená",J204,0)</f>
        <v>0</v>
      </c>
      <c r="BG204" s="155">
        <f>IF(N204="zákl. přenesená",J204,0)</f>
        <v>0</v>
      </c>
      <c r="BH204" s="155">
        <f>IF(N204="sníž. přenesená",J204,0)</f>
        <v>0</v>
      </c>
      <c r="BI204" s="155">
        <f>IF(N204="nulová",J204,0)</f>
        <v>0</v>
      </c>
      <c r="BJ204" s="18" t="s">
        <v>87</v>
      </c>
      <c r="BK204" s="155">
        <f>ROUND(I204*H204,2)</f>
        <v>0</v>
      </c>
      <c r="BL204" s="18" t="s">
        <v>100</v>
      </c>
      <c r="BM204" s="265" t="s">
        <v>2868</v>
      </c>
    </row>
    <row r="205" spans="1:65" s="2" customFormat="1" ht="16.5" customHeight="1">
      <c r="A205" s="41"/>
      <c r="B205" s="42"/>
      <c r="C205" s="317" t="s">
        <v>713</v>
      </c>
      <c r="D205" s="317" t="s">
        <v>589</v>
      </c>
      <c r="E205" s="318" t="s">
        <v>2869</v>
      </c>
      <c r="F205" s="319" t="s">
        <v>2870</v>
      </c>
      <c r="G205" s="320" t="s">
        <v>1220</v>
      </c>
      <c r="H205" s="321">
        <v>16</v>
      </c>
      <c r="I205" s="322"/>
      <c r="J205" s="323">
        <f>ROUND(I205*H205,2)</f>
        <v>0</v>
      </c>
      <c r="K205" s="324"/>
      <c r="L205" s="325"/>
      <c r="M205" s="326" t="s">
        <v>1</v>
      </c>
      <c r="N205" s="327" t="s">
        <v>46</v>
      </c>
      <c r="O205" s="94"/>
      <c r="P205" s="263">
        <f>O205*H205</f>
        <v>0</v>
      </c>
      <c r="Q205" s="263">
        <v>0</v>
      </c>
      <c r="R205" s="263">
        <f>Q205*H205</f>
        <v>0</v>
      </c>
      <c r="S205" s="263">
        <v>0</v>
      </c>
      <c r="T205" s="264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65" t="s">
        <v>247</v>
      </c>
      <c r="AT205" s="265" t="s">
        <v>589</v>
      </c>
      <c r="AU205" s="265" t="s">
        <v>89</v>
      </c>
      <c r="AY205" s="18" t="s">
        <v>211</v>
      </c>
      <c r="BE205" s="155">
        <f>IF(N205="základní",J205,0)</f>
        <v>0</v>
      </c>
      <c r="BF205" s="155">
        <f>IF(N205="snížená",J205,0)</f>
        <v>0</v>
      </c>
      <c r="BG205" s="155">
        <f>IF(N205="zákl. přenesená",J205,0)</f>
        <v>0</v>
      </c>
      <c r="BH205" s="155">
        <f>IF(N205="sníž. přenesená",J205,0)</f>
        <v>0</v>
      </c>
      <c r="BI205" s="155">
        <f>IF(N205="nulová",J205,0)</f>
        <v>0</v>
      </c>
      <c r="BJ205" s="18" t="s">
        <v>87</v>
      </c>
      <c r="BK205" s="155">
        <f>ROUND(I205*H205,2)</f>
        <v>0</v>
      </c>
      <c r="BL205" s="18" t="s">
        <v>100</v>
      </c>
      <c r="BM205" s="265" t="s">
        <v>2871</v>
      </c>
    </row>
    <row r="206" spans="1:65" s="2" customFormat="1" ht="16.5" customHeight="1">
      <c r="A206" s="41"/>
      <c r="B206" s="42"/>
      <c r="C206" s="317" t="s">
        <v>718</v>
      </c>
      <c r="D206" s="317" t="s">
        <v>589</v>
      </c>
      <c r="E206" s="318" t="s">
        <v>2872</v>
      </c>
      <c r="F206" s="319" t="s">
        <v>2873</v>
      </c>
      <c r="G206" s="320" t="s">
        <v>1</v>
      </c>
      <c r="H206" s="321">
        <v>21</v>
      </c>
      <c r="I206" s="322"/>
      <c r="J206" s="323">
        <f>ROUND(I206*H206,2)</f>
        <v>0</v>
      </c>
      <c r="K206" s="324"/>
      <c r="L206" s="325"/>
      <c r="M206" s="326" t="s">
        <v>1</v>
      </c>
      <c r="N206" s="327" t="s">
        <v>46</v>
      </c>
      <c r="O206" s="94"/>
      <c r="P206" s="263">
        <f>O206*H206</f>
        <v>0</v>
      </c>
      <c r="Q206" s="263">
        <v>0</v>
      </c>
      <c r="R206" s="263">
        <f>Q206*H206</f>
        <v>0</v>
      </c>
      <c r="S206" s="263">
        <v>0</v>
      </c>
      <c r="T206" s="264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65" t="s">
        <v>247</v>
      </c>
      <c r="AT206" s="265" t="s">
        <v>589</v>
      </c>
      <c r="AU206" s="265" t="s">
        <v>89</v>
      </c>
      <c r="AY206" s="18" t="s">
        <v>211</v>
      </c>
      <c r="BE206" s="155">
        <f>IF(N206="základní",J206,0)</f>
        <v>0</v>
      </c>
      <c r="BF206" s="155">
        <f>IF(N206="snížená",J206,0)</f>
        <v>0</v>
      </c>
      <c r="BG206" s="155">
        <f>IF(N206="zákl. přenesená",J206,0)</f>
        <v>0</v>
      </c>
      <c r="BH206" s="155">
        <f>IF(N206="sníž. přenesená",J206,0)</f>
        <v>0</v>
      </c>
      <c r="BI206" s="155">
        <f>IF(N206="nulová",J206,0)</f>
        <v>0</v>
      </c>
      <c r="BJ206" s="18" t="s">
        <v>87</v>
      </c>
      <c r="BK206" s="155">
        <f>ROUND(I206*H206,2)</f>
        <v>0</v>
      </c>
      <c r="BL206" s="18" t="s">
        <v>100</v>
      </c>
      <c r="BM206" s="265" t="s">
        <v>2874</v>
      </c>
    </row>
    <row r="207" spans="1:65" s="2" customFormat="1" ht="16.5" customHeight="1">
      <c r="A207" s="41"/>
      <c r="B207" s="42"/>
      <c r="C207" s="317" t="s">
        <v>723</v>
      </c>
      <c r="D207" s="317" t="s">
        <v>589</v>
      </c>
      <c r="E207" s="318" t="s">
        <v>2875</v>
      </c>
      <c r="F207" s="319" t="s">
        <v>2777</v>
      </c>
      <c r="G207" s="320" t="s">
        <v>2876</v>
      </c>
      <c r="H207" s="321">
        <v>1</v>
      </c>
      <c r="I207" s="322"/>
      <c r="J207" s="323">
        <f>ROUND(I207*H207,2)</f>
        <v>0</v>
      </c>
      <c r="K207" s="324"/>
      <c r="L207" s="325"/>
      <c r="M207" s="326" t="s">
        <v>1</v>
      </c>
      <c r="N207" s="327" t="s">
        <v>46</v>
      </c>
      <c r="O207" s="94"/>
      <c r="P207" s="263">
        <f>O207*H207</f>
        <v>0</v>
      </c>
      <c r="Q207" s="263">
        <v>0</v>
      </c>
      <c r="R207" s="263">
        <f>Q207*H207</f>
        <v>0</v>
      </c>
      <c r="S207" s="263">
        <v>0</v>
      </c>
      <c r="T207" s="264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65" t="s">
        <v>247</v>
      </c>
      <c r="AT207" s="265" t="s">
        <v>589</v>
      </c>
      <c r="AU207" s="265" t="s">
        <v>89</v>
      </c>
      <c r="AY207" s="18" t="s">
        <v>211</v>
      </c>
      <c r="BE207" s="155">
        <f>IF(N207="základní",J207,0)</f>
        <v>0</v>
      </c>
      <c r="BF207" s="155">
        <f>IF(N207="snížená",J207,0)</f>
        <v>0</v>
      </c>
      <c r="BG207" s="155">
        <f>IF(N207="zákl. přenesená",J207,0)</f>
        <v>0</v>
      </c>
      <c r="BH207" s="155">
        <f>IF(N207="sníž. přenesená",J207,0)</f>
        <v>0</v>
      </c>
      <c r="BI207" s="155">
        <f>IF(N207="nulová",J207,0)</f>
        <v>0</v>
      </c>
      <c r="BJ207" s="18" t="s">
        <v>87</v>
      </c>
      <c r="BK207" s="155">
        <f>ROUND(I207*H207,2)</f>
        <v>0</v>
      </c>
      <c r="BL207" s="18" t="s">
        <v>100</v>
      </c>
      <c r="BM207" s="265" t="s">
        <v>732</v>
      </c>
    </row>
    <row r="208" spans="1:63" s="12" customFormat="1" ht="22.8" customHeight="1">
      <c r="A208" s="12"/>
      <c r="B208" s="237"/>
      <c r="C208" s="238"/>
      <c r="D208" s="239" t="s">
        <v>80</v>
      </c>
      <c r="E208" s="251" t="s">
        <v>2877</v>
      </c>
      <c r="F208" s="251" t="s">
        <v>2878</v>
      </c>
      <c r="G208" s="238"/>
      <c r="H208" s="238"/>
      <c r="I208" s="241"/>
      <c r="J208" s="252">
        <f>BK208</f>
        <v>0</v>
      </c>
      <c r="K208" s="238"/>
      <c r="L208" s="243"/>
      <c r="M208" s="244"/>
      <c r="N208" s="245"/>
      <c r="O208" s="245"/>
      <c r="P208" s="246">
        <f>SUM(P209:P214)</f>
        <v>0</v>
      </c>
      <c r="Q208" s="245"/>
      <c r="R208" s="246">
        <f>SUM(R209:R214)</f>
        <v>0</v>
      </c>
      <c r="S208" s="245"/>
      <c r="T208" s="247">
        <f>SUM(T209:T214)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48" t="s">
        <v>87</v>
      </c>
      <c r="AT208" s="249" t="s">
        <v>80</v>
      </c>
      <c r="AU208" s="249" t="s">
        <v>87</v>
      </c>
      <c r="AY208" s="248" t="s">
        <v>211</v>
      </c>
      <c r="BK208" s="250">
        <f>SUM(BK209:BK214)</f>
        <v>0</v>
      </c>
    </row>
    <row r="209" spans="1:65" s="2" customFormat="1" ht="16.5" customHeight="1">
      <c r="A209" s="41"/>
      <c r="B209" s="42"/>
      <c r="C209" s="317" t="s">
        <v>732</v>
      </c>
      <c r="D209" s="317" t="s">
        <v>589</v>
      </c>
      <c r="E209" s="318" t="s">
        <v>2879</v>
      </c>
      <c r="F209" s="319" t="s">
        <v>2880</v>
      </c>
      <c r="G209" s="320" t="s">
        <v>1220</v>
      </c>
      <c r="H209" s="321">
        <v>182</v>
      </c>
      <c r="I209" s="322"/>
      <c r="J209" s="323">
        <f>ROUND(I209*H209,2)</f>
        <v>0</v>
      </c>
      <c r="K209" s="324"/>
      <c r="L209" s="325"/>
      <c r="M209" s="326" t="s">
        <v>1</v>
      </c>
      <c r="N209" s="327" t="s">
        <v>46</v>
      </c>
      <c r="O209" s="94"/>
      <c r="P209" s="263">
        <f>O209*H209</f>
        <v>0</v>
      </c>
      <c r="Q209" s="263">
        <v>0</v>
      </c>
      <c r="R209" s="263">
        <f>Q209*H209</f>
        <v>0</v>
      </c>
      <c r="S209" s="263">
        <v>0</v>
      </c>
      <c r="T209" s="264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65" t="s">
        <v>247</v>
      </c>
      <c r="AT209" s="265" t="s">
        <v>589</v>
      </c>
      <c r="AU209" s="265" t="s">
        <v>89</v>
      </c>
      <c r="AY209" s="18" t="s">
        <v>211</v>
      </c>
      <c r="BE209" s="155">
        <f>IF(N209="základní",J209,0)</f>
        <v>0</v>
      </c>
      <c r="BF209" s="155">
        <f>IF(N209="snížená",J209,0)</f>
        <v>0</v>
      </c>
      <c r="BG209" s="155">
        <f>IF(N209="zákl. přenesená",J209,0)</f>
        <v>0</v>
      </c>
      <c r="BH209" s="155">
        <f>IF(N209="sníž. přenesená",J209,0)</f>
        <v>0</v>
      </c>
      <c r="BI209" s="155">
        <f>IF(N209="nulová",J209,0)</f>
        <v>0</v>
      </c>
      <c r="BJ209" s="18" t="s">
        <v>87</v>
      </c>
      <c r="BK209" s="155">
        <f>ROUND(I209*H209,2)</f>
        <v>0</v>
      </c>
      <c r="BL209" s="18" t="s">
        <v>100</v>
      </c>
      <c r="BM209" s="265" t="s">
        <v>2881</v>
      </c>
    </row>
    <row r="210" spans="1:65" s="2" customFormat="1" ht="16.5" customHeight="1">
      <c r="A210" s="41"/>
      <c r="B210" s="42"/>
      <c r="C210" s="317" t="s">
        <v>738</v>
      </c>
      <c r="D210" s="317" t="s">
        <v>589</v>
      </c>
      <c r="E210" s="318" t="s">
        <v>2882</v>
      </c>
      <c r="F210" s="319" t="s">
        <v>2883</v>
      </c>
      <c r="G210" s="320" t="s">
        <v>1220</v>
      </c>
      <c r="H210" s="321">
        <v>128</v>
      </c>
      <c r="I210" s="322"/>
      <c r="J210" s="323">
        <f>ROUND(I210*H210,2)</f>
        <v>0</v>
      </c>
      <c r="K210" s="324"/>
      <c r="L210" s="325"/>
      <c r="M210" s="326" t="s">
        <v>1</v>
      </c>
      <c r="N210" s="327" t="s">
        <v>46</v>
      </c>
      <c r="O210" s="94"/>
      <c r="P210" s="263">
        <f>O210*H210</f>
        <v>0</v>
      </c>
      <c r="Q210" s="263">
        <v>0</v>
      </c>
      <c r="R210" s="263">
        <f>Q210*H210</f>
        <v>0</v>
      </c>
      <c r="S210" s="263">
        <v>0</v>
      </c>
      <c r="T210" s="264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65" t="s">
        <v>247</v>
      </c>
      <c r="AT210" s="265" t="s">
        <v>589</v>
      </c>
      <c r="AU210" s="265" t="s">
        <v>89</v>
      </c>
      <c r="AY210" s="18" t="s">
        <v>211</v>
      </c>
      <c r="BE210" s="155">
        <f>IF(N210="základní",J210,0)</f>
        <v>0</v>
      </c>
      <c r="BF210" s="155">
        <f>IF(N210="snížená",J210,0)</f>
        <v>0</v>
      </c>
      <c r="BG210" s="155">
        <f>IF(N210="zákl. přenesená",J210,0)</f>
        <v>0</v>
      </c>
      <c r="BH210" s="155">
        <f>IF(N210="sníž. přenesená",J210,0)</f>
        <v>0</v>
      </c>
      <c r="BI210" s="155">
        <f>IF(N210="nulová",J210,0)</f>
        <v>0</v>
      </c>
      <c r="BJ210" s="18" t="s">
        <v>87</v>
      </c>
      <c r="BK210" s="155">
        <f>ROUND(I210*H210,2)</f>
        <v>0</v>
      </c>
      <c r="BL210" s="18" t="s">
        <v>100</v>
      </c>
      <c r="BM210" s="265" t="s">
        <v>2884</v>
      </c>
    </row>
    <row r="211" spans="1:65" s="2" customFormat="1" ht="16.5" customHeight="1">
      <c r="A211" s="41"/>
      <c r="B211" s="42"/>
      <c r="C211" s="317" t="s">
        <v>742</v>
      </c>
      <c r="D211" s="317" t="s">
        <v>589</v>
      </c>
      <c r="E211" s="318" t="s">
        <v>2885</v>
      </c>
      <c r="F211" s="319" t="s">
        <v>2886</v>
      </c>
      <c r="G211" s="320" t="s">
        <v>307</v>
      </c>
      <c r="H211" s="321">
        <v>42</v>
      </c>
      <c r="I211" s="322"/>
      <c r="J211" s="323">
        <f>ROUND(I211*H211,2)</f>
        <v>0</v>
      </c>
      <c r="K211" s="324"/>
      <c r="L211" s="325"/>
      <c r="M211" s="326" t="s">
        <v>1</v>
      </c>
      <c r="N211" s="327" t="s">
        <v>46</v>
      </c>
      <c r="O211" s="94"/>
      <c r="P211" s="263">
        <f>O211*H211</f>
        <v>0</v>
      </c>
      <c r="Q211" s="263">
        <v>0</v>
      </c>
      <c r="R211" s="263">
        <f>Q211*H211</f>
        <v>0</v>
      </c>
      <c r="S211" s="263">
        <v>0</v>
      </c>
      <c r="T211" s="264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65" t="s">
        <v>247</v>
      </c>
      <c r="AT211" s="265" t="s">
        <v>589</v>
      </c>
      <c r="AU211" s="265" t="s">
        <v>89</v>
      </c>
      <c r="AY211" s="18" t="s">
        <v>211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8" t="s">
        <v>87</v>
      </c>
      <c r="BK211" s="155">
        <f>ROUND(I211*H211,2)</f>
        <v>0</v>
      </c>
      <c r="BL211" s="18" t="s">
        <v>100</v>
      </c>
      <c r="BM211" s="265" t="s">
        <v>2887</v>
      </c>
    </row>
    <row r="212" spans="1:65" s="2" customFormat="1" ht="16.5" customHeight="1">
      <c r="A212" s="41"/>
      <c r="B212" s="42"/>
      <c r="C212" s="317" t="s">
        <v>746</v>
      </c>
      <c r="D212" s="317" t="s">
        <v>589</v>
      </c>
      <c r="E212" s="318" t="s">
        <v>2888</v>
      </c>
      <c r="F212" s="319" t="s">
        <v>2783</v>
      </c>
      <c r="G212" s="320" t="s">
        <v>307</v>
      </c>
      <c r="H212" s="321">
        <v>18</v>
      </c>
      <c r="I212" s="322"/>
      <c r="J212" s="323">
        <f>ROUND(I212*H212,2)</f>
        <v>0</v>
      </c>
      <c r="K212" s="324"/>
      <c r="L212" s="325"/>
      <c r="M212" s="326" t="s">
        <v>1</v>
      </c>
      <c r="N212" s="327" t="s">
        <v>46</v>
      </c>
      <c r="O212" s="94"/>
      <c r="P212" s="263">
        <f>O212*H212</f>
        <v>0</v>
      </c>
      <c r="Q212" s="263">
        <v>0</v>
      </c>
      <c r="R212" s="263">
        <f>Q212*H212</f>
        <v>0</v>
      </c>
      <c r="S212" s="263">
        <v>0</v>
      </c>
      <c r="T212" s="264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65" t="s">
        <v>247</v>
      </c>
      <c r="AT212" s="265" t="s">
        <v>589</v>
      </c>
      <c r="AU212" s="265" t="s">
        <v>89</v>
      </c>
      <c r="AY212" s="18" t="s">
        <v>211</v>
      </c>
      <c r="BE212" s="155">
        <f>IF(N212="základní",J212,0)</f>
        <v>0</v>
      </c>
      <c r="BF212" s="155">
        <f>IF(N212="snížená",J212,0)</f>
        <v>0</v>
      </c>
      <c r="BG212" s="155">
        <f>IF(N212="zákl. přenesená",J212,0)</f>
        <v>0</v>
      </c>
      <c r="BH212" s="155">
        <f>IF(N212="sníž. přenesená",J212,0)</f>
        <v>0</v>
      </c>
      <c r="BI212" s="155">
        <f>IF(N212="nulová",J212,0)</f>
        <v>0</v>
      </c>
      <c r="BJ212" s="18" t="s">
        <v>87</v>
      </c>
      <c r="BK212" s="155">
        <f>ROUND(I212*H212,2)</f>
        <v>0</v>
      </c>
      <c r="BL212" s="18" t="s">
        <v>100</v>
      </c>
      <c r="BM212" s="265" t="s">
        <v>778</v>
      </c>
    </row>
    <row r="213" spans="1:65" s="2" customFormat="1" ht="16.5" customHeight="1">
      <c r="A213" s="41"/>
      <c r="B213" s="42"/>
      <c r="C213" s="317" t="s">
        <v>760</v>
      </c>
      <c r="D213" s="317" t="s">
        <v>589</v>
      </c>
      <c r="E213" s="318" t="s">
        <v>2889</v>
      </c>
      <c r="F213" s="319" t="s">
        <v>2890</v>
      </c>
      <c r="G213" s="320" t="s">
        <v>307</v>
      </c>
      <c r="H213" s="321">
        <v>8</v>
      </c>
      <c r="I213" s="322"/>
      <c r="J213" s="323">
        <f>ROUND(I213*H213,2)</f>
        <v>0</v>
      </c>
      <c r="K213" s="324"/>
      <c r="L213" s="325"/>
      <c r="M213" s="326" t="s">
        <v>1</v>
      </c>
      <c r="N213" s="327" t="s">
        <v>46</v>
      </c>
      <c r="O213" s="94"/>
      <c r="P213" s="263">
        <f>O213*H213</f>
        <v>0</v>
      </c>
      <c r="Q213" s="263">
        <v>0</v>
      </c>
      <c r="R213" s="263">
        <f>Q213*H213</f>
        <v>0</v>
      </c>
      <c r="S213" s="263">
        <v>0</v>
      </c>
      <c r="T213" s="264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65" t="s">
        <v>247</v>
      </c>
      <c r="AT213" s="265" t="s">
        <v>589</v>
      </c>
      <c r="AU213" s="265" t="s">
        <v>89</v>
      </c>
      <c r="AY213" s="18" t="s">
        <v>211</v>
      </c>
      <c r="BE213" s="155">
        <f>IF(N213="základní",J213,0)</f>
        <v>0</v>
      </c>
      <c r="BF213" s="155">
        <f>IF(N213="snížená",J213,0)</f>
        <v>0</v>
      </c>
      <c r="BG213" s="155">
        <f>IF(N213="zákl. přenesená",J213,0)</f>
        <v>0</v>
      </c>
      <c r="BH213" s="155">
        <f>IF(N213="sníž. přenesená",J213,0)</f>
        <v>0</v>
      </c>
      <c r="BI213" s="155">
        <f>IF(N213="nulová",J213,0)</f>
        <v>0</v>
      </c>
      <c r="BJ213" s="18" t="s">
        <v>87</v>
      </c>
      <c r="BK213" s="155">
        <f>ROUND(I213*H213,2)</f>
        <v>0</v>
      </c>
      <c r="BL213" s="18" t="s">
        <v>100</v>
      </c>
      <c r="BM213" s="265" t="s">
        <v>760</v>
      </c>
    </row>
    <row r="214" spans="1:65" s="2" customFormat="1" ht="16.5" customHeight="1">
      <c r="A214" s="41"/>
      <c r="B214" s="42"/>
      <c r="C214" s="317" t="s">
        <v>765</v>
      </c>
      <c r="D214" s="317" t="s">
        <v>589</v>
      </c>
      <c r="E214" s="318" t="s">
        <v>2891</v>
      </c>
      <c r="F214" s="319" t="s">
        <v>2892</v>
      </c>
      <c r="G214" s="320" t="s">
        <v>307</v>
      </c>
      <c r="H214" s="321">
        <v>21</v>
      </c>
      <c r="I214" s="322"/>
      <c r="J214" s="323">
        <f>ROUND(I214*H214,2)</f>
        <v>0</v>
      </c>
      <c r="K214" s="324"/>
      <c r="L214" s="325"/>
      <c r="M214" s="326" t="s">
        <v>1</v>
      </c>
      <c r="N214" s="327" t="s">
        <v>46</v>
      </c>
      <c r="O214" s="94"/>
      <c r="P214" s="263">
        <f>O214*H214</f>
        <v>0</v>
      </c>
      <c r="Q214" s="263">
        <v>0</v>
      </c>
      <c r="R214" s="263">
        <f>Q214*H214</f>
        <v>0</v>
      </c>
      <c r="S214" s="263">
        <v>0</v>
      </c>
      <c r="T214" s="264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65" t="s">
        <v>247</v>
      </c>
      <c r="AT214" s="265" t="s">
        <v>589</v>
      </c>
      <c r="AU214" s="265" t="s">
        <v>89</v>
      </c>
      <c r="AY214" s="18" t="s">
        <v>211</v>
      </c>
      <c r="BE214" s="155">
        <f>IF(N214="základní",J214,0)</f>
        <v>0</v>
      </c>
      <c r="BF214" s="155">
        <f>IF(N214="snížená",J214,0)</f>
        <v>0</v>
      </c>
      <c r="BG214" s="155">
        <f>IF(N214="zákl. přenesená",J214,0)</f>
        <v>0</v>
      </c>
      <c r="BH214" s="155">
        <f>IF(N214="sníž. přenesená",J214,0)</f>
        <v>0</v>
      </c>
      <c r="BI214" s="155">
        <f>IF(N214="nulová",J214,0)</f>
        <v>0</v>
      </c>
      <c r="BJ214" s="18" t="s">
        <v>87</v>
      </c>
      <c r="BK214" s="155">
        <f>ROUND(I214*H214,2)</f>
        <v>0</v>
      </c>
      <c r="BL214" s="18" t="s">
        <v>100</v>
      </c>
      <c r="BM214" s="265" t="s">
        <v>770</v>
      </c>
    </row>
    <row r="215" spans="1:63" s="12" customFormat="1" ht="22.8" customHeight="1">
      <c r="A215" s="12"/>
      <c r="B215" s="237"/>
      <c r="C215" s="238"/>
      <c r="D215" s="239" t="s">
        <v>80</v>
      </c>
      <c r="E215" s="251" t="s">
        <v>2893</v>
      </c>
      <c r="F215" s="251" t="s">
        <v>2894</v>
      </c>
      <c r="G215" s="238"/>
      <c r="H215" s="238"/>
      <c r="I215" s="241"/>
      <c r="J215" s="252">
        <f>BK215</f>
        <v>0</v>
      </c>
      <c r="K215" s="238"/>
      <c r="L215" s="243"/>
      <c r="M215" s="244"/>
      <c r="N215" s="245"/>
      <c r="O215" s="245"/>
      <c r="P215" s="246">
        <f>SUM(P216:P221)</f>
        <v>0</v>
      </c>
      <c r="Q215" s="245"/>
      <c r="R215" s="246">
        <f>SUM(R216:R221)</f>
        <v>0</v>
      </c>
      <c r="S215" s="245"/>
      <c r="T215" s="247">
        <f>SUM(T216:T221)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48" t="s">
        <v>87</v>
      </c>
      <c r="AT215" s="249" t="s">
        <v>80</v>
      </c>
      <c r="AU215" s="249" t="s">
        <v>87</v>
      </c>
      <c r="AY215" s="248" t="s">
        <v>211</v>
      </c>
      <c r="BK215" s="250">
        <f>SUM(BK216:BK221)</f>
        <v>0</v>
      </c>
    </row>
    <row r="216" spans="1:65" s="2" customFormat="1" ht="16.5" customHeight="1">
      <c r="A216" s="41"/>
      <c r="B216" s="42"/>
      <c r="C216" s="317" t="s">
        <v>770</v>
      </c>
      <c r="D216" s="317" t="s">
        <v>589</v>
      </c>
      <c r="E216" s="318" t="s">
        <v>2895</v>
      </c>
      <c r="F216" s="319" t="s">
        <v>2896</v>
      </c>
      <c r="G216" s="320" t="s">
        <v>307</v>
      </c>
      <c r="H216" s="321">
        <v>75</v>
      </c>
      <c r="I216" s="322"/>
      <c r="J216" s="323">
        <f>ROUND(I216*H216,2)</f>
        <v>0</v>
      </c>
      <c r="K216" s="324"/>
      <c r="L216" s="325"/>
      <c r="M216" s="326" t="s">
        <v>1</v>
      </c>
      <c r="N216" s="327" t="s">
        <v>46</v>
      </c>
      <c r="O216" s="94"/>
      <c r="P216" s="263">
        <f>O216*H216</f>
        <v>0</v>
      </c>
      <c r="Q216" s="263">
        <v>0</v>
      </c>
      <c r="R216" s="263">
        <f>Q216*H216</f>
        <v>0</v>
      </c>
      <c r="S216" s="263">
        <v>0</v>
      </c>
      <c r="T216" s="264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65" t="s">
        <v>247</v>
      </c>
      <c r="AT216" s="265" t="s">
        <v>589</v>
      </c>
      <c r="AU216" s="265" t="s">
        <v>89</v>
      </c>
      <c r="AY216" s="18" t="s">
        <v>211</v>
      </c>
      <c r="BE216" s="155">
        <f>IF(N216="základní",J216,0)</f>
        <v>0</v>
      </c>
      <c r="BF216" s="155">
        <f>IF(N216="snížená",J216,0)</f>
        <v>0</v>
      </c>
      <c r="BG216" s="155">
        <f>IF(N216="zákl. přenesená",J216,0)</f>
        <v>0</v>
      </c>
      <c r="BH216" s="155">
        <f>IF(N216="sníž. přenesená",J216,0)</f>
        <v>0</v>
      </c>
      <c r="BI216" s="155">
        <f>IF(N216="nulová",J216,0)</f>
        <v>0</v>
      </c>
      <c r="BJ216" s="18" t="s">
        <v>87</v>
      </c>
      <c r="BK216" s="155">
        <f>ROUND(I216*H216,2)</f>
        <v>0</v>
      </c>
      <c r="BL216" s="18" t="s">
        <v>100</v>
      </c>
      <c r="BM216" s="265" t="s">
        <v>808</v>
      </c>
    </row>
    <row r="217" spans="1:65" s="2" customFormat="1" ht="16.5" customHeight="1">
      <c r="A217" s="41"/>
      <c r="B217" s="42"/>
      <c r="C217" s="317" t="s">
        <v>774</v>
      </c>
      <c r="D217" s="317" t="s">
        <v>589</v>
      </c>
      <c r="E217" s="318" t="s">
        <v>2897</v>
      </c>
      <c r="F217" s="319" t="s">
        <v>2898</v>
      </c>
      <c r="G217" s="320" t="s">
        <v>307</v>
      </c>
      <c r="H217" s="321">
        <v>54</v>
      </c>
      <c r="I217" s="322"/>
      <c r="J217" s="323">
        <f>ROUND(I217*H217,2)</f>
        <v>0</v>
      </c>
      <c r="K217" s="324"/>
      <c r="L217" s="325"/>
      <c r="M217" s="326" t="s">
        <v>1</v>
      </c>
      <c r="N217" s="327" t="s">
        <v>46</v>
      </c>
      <c r="O217" s="94"/>
      <c r="P217" s="263">
        <f>O217*H217</f>
        <v>0</v>
      </c>
      <c r="Q217" s="263">
        <v>0</v>
      </c>
      <c r="R217" s="263">
        <f>Q217*H217</f>
        <v>0</v>
      </c>
      <c r="S217" s="263">
        <v>0</v>
      </c>
      <c r="T217" s="264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65" t="s">
        <v>247</v>
      </c>
      <c r="AT217" s="265" t="s">
        <v>589</v>
      </c>
      <c r="AU217" s="265" t="s">
        <v>89</v>
      </c>
      <c r="AY217" s="18" t="s">
        <v>211</v>
      </c>
      <c r="BE217" s="155">
        <f>IF(N217="základní",J217,0)</f>
        <v>0</v>
      </c>
      <c r="BF217" s="155">
        <f>IF(N217="snížená",J217,0)</f>
        <v>0</v>
      </c>
      <c r="BG217" s="155">
        <f>IF(N217="zákl. přenesená",J217,0)</f>
        <v>0</v>
      </c>
      <c r="BH217" s="155">
        <f>IF(N217="sníž. přenesená",J217,0)</f>
        <v>0</v>
      </c>
      <c r="BI217" s="155">
        <f>IF(N217="nulová",J217,0)</f>
        <v>0</v>
      </c>
      <c r="BJ217" s="18" t="s">
        <v>87</v>
      </c>
      <c r="BK217" s="155">
        <f>ROUND(I217*H217,2)</f>
        <v>0</v>
      </c>
      <c r="BL217" s="18" t="s">
        <v>100</v>
      </c>
      <c r="BM217" s="265" t="s">
        <v>817</v>
      </c>
    </row>
    <row r="218" spans="1:65" s="2" customFormat="1" ht="16.5" customHeight="1">
      <c r="A218" s="41"/>
      <c r="B218" s="42"/>
      <c r="C218" s="317" t="s">
        <v>778</v>
      </c>
      <c r="D218" s="317" t="s">
        <v>589</v>
      </c>
      <c r="E218" s="318" t="s">
        <v>2899</v>
      </c>
      <c r="F218" s="319" t="s">
        <v>2900</v>
      </c>
      <c r="G218" s="320" t="s">
        <v>307</v>
      </c>
      <c r="H218" s="321">
        <v>42</v>
      </c>
      <c r="I218" s="322"/>
      <c r="J218" s="323">
        <f>ROUND(I218*H218,2)</f>
        <v>0</v>
      </c>
      <c r="K218" s="324"/>
      <c r="L218" s="325"/>
      <c r="M218" s="326" t="s">
        <v>1</v>
      </c>
      <c r="N218" s="327" t="s">
        <v>46</v>
      </c>
      <c r="O218" s="94"/>
      <c r="P218" s="263">
        <f>O218*H218</f>
        <v>0</v>
      </c>
      <c r="Q218" s="263">
        <v>0</v>
      </c>
      <c r="R218" s="263">
        <f>Q218*H218</f>
        <v>0</v>
      </c>
      <c r="S218" s="263">
        <v>0</v>
      </c>
      <c r="T218" s="264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65" t="s">
        <v>247</v>
      </c>
      <c r="AT218" s="265" t="s">
        <v>589</v>
      </c>
      <c r="AU218" s="265" t="s">
        <v>89</v>
      </c>
      <c r="AY218" s="18" t="s">
        <v>211</v>
      </c>
      <c r="BE218" s="155">
        <f>IF(N218="základní",J218,0)</f>
        <v>0</v>
      </c>
      <c r="BF218" s="155">
        <f>IF(N218="snížená",J218,0)</f>
        <v>0</v>
      </c>
      <c r="BG218" s="155">
        <f>IF(N218="zákl. přenesená",J218,0)</f>
        <v>0</v>
      </c>
      <c r="BH218" s="155">
        <f>IF(N218="sníž. přenesená",J218,0)</f>
        <v>0</v>
      </c>
      <c r="BI218" s="155">
        <f>IF(N218="nulová",J218,0)</f>
        <v>0</v>
      </c>
      <c r="BJ218" s="18" t="s">
        <v>87</v>
      </c>
      <c r="BK218" s="155">
        <f>ROUND(I218*H218,2)</f>
        <v>0</v>
      </c>
      <c r="BL218" s="18" t="s">
        <v>100</v>
      </c>
      <c r="BM218" s="265" t="s">
        <v>826</v>
      </c>
    </row>
    <row r="219" spans="1:51" s="14" customFormat="1" ht="12">
      <c r="A219" s="14"/>
      <c r="B219" s="277"/>
      <c r="C219" s="278"/>
      <c r="D219" s="268" t="s">
        <v>236</v>
      </c>
      <c r="E219" s="279" t="s">
        <v>1</v>
      </c>
      <c r="F219" s="280" t="s">
        <v>709</v>
      </c>
      <c r="G219" s="278"/>
      <c r="H219" s="281">
        <v>42</v>
      </c>
      <c r="I219" s="282"/>
      <c r="J219" s="278"/>
      <c r="K219" s="278"/>
      <c r="L219" s="283"/>
      <c r="M219" s="284"/>
      <c r="N219" s="285"/>
      <c r="O219" s="285"/>
      <c r="P219" s="285"/>
      <c r="Q219" s="285"/>
      <c r="R219" s="285"/>
      <c r="S219" s="285"/>
      <c r="T219" s="286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87" t="s">
        <v>236</v>
      </c>
      <c r="AU219" s="287" t="s">
        <v>89</v>
      </c>
      <c r="AV219" s="14" t="s">
        <v>89</v>
      </c>
      <c r="AW219" s="14" t="s">
        <v>34</v>
      </c>
      <c r="AX219" s="14" t="s">
        <v>87</v>
      </c>
      <c r="AY219" s="287" t="s">
        <v>211</v>
      </c>
    </row>
    <row r="220" spans="1:65" s="2" customFormat="1" ht="16.5" customHeight="1">
      <c r="A220" s="41"/>
      <c r="B220" s="42"/>
      <c r="C220" s="317" t="s">
        <v>783</v>
      </c>
      <c r="D220" s="317" t="s">
        <v>589</v>
      </c>
      <c r="E220" s="318" t="s">
        <v>2901</v>
      </c>
      <c r="F220" s="319" t="s">
        <v>2902</v>
      </c>
      <c r="G220" s="320" t="s">
        <v>307</v>
      </c>
      <c r="H220" s="321">
        <v>22</v>
      </c>
      <c r="I220" s="322"/>
      <c r="J220" s="323">
        <f>ROUND(I220*H220,2)</f>
        <v>0</v>
      </c>
      <c r="K220" s="324"/>
      <c r="L220" s="325"/>
      <c r="M220" s="326" t="s">
        <v>1</v>
      </c>
      <c r="N220" s="327" t="s">
        <v>46</v>
      </c>
      <c r="O220" s="94"/>
      <c r="P220" s="263">
        <f>O220*H220</f>
        <v>0</v>
      </c>
      <c r="Q220" s="263">
        <v>0</v>
      </c>
      <c r="R220" s="263">
        <f>Q220*H220</f>
        <v>0</v>
      </c>
      <c r="S220" s="263">
        <v>0</v>
      </c>
      <c r="T220" s="264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65" t="s">
        <v>247</v>
      </c>
      <c r="AT220" s="265" t="s">
        <v>589</v>
      </c>
      <c r="AU220" s="265" t="s">
        <v>89</v>
      </c>
      <c r="AY220" s="18" t="s">
        <v>211</v>
      </c>
      <c r="BE220" s="155">
        <f>IF(N220="základní",J220,0)</f>
        <v>0</v>
      </c>
      <c r="BF220" s="155">
        <f>IF(N220="snížená",J220,0)</f>
        <v>0</v>
      </c>
      <c r="BG220" s="155">
        <f>IF(N220="zákl. přenesená",J220,0)</f>
        <v>0</v>
      </c>
      <c r="BH220" s="155">
        <f>IF(N220="sníž. přenesená",J220,0)</f>
        <v>0</v>
      </c>
      <c r="BI220" s="155">
        <f>IF(N220="nulová",J220,0)</f>
        <v>0</v>
      </c>
      <c r="BJ220" s="18" t="s">
        <v>87</v>
      </c>
      <c r="BK220" s="155">
        <f>ROUND(I220*H220,2)</f>
        <v>0</v>
      </c>
      <c r="BL220" s="18" t="s">
        <v>100</v>
      </c>
      <c r="BM220" s="265" t="s">
        <v>2903</v>
      </c>
    </row>
    <row r="221" spans="1:65" s="2" customFormat="1" ht="16.5" customHeight="1">
      <c r="A221" s="41"/>
      <c r="B221" s="42"/>
      <c r="C221" s="317" t="s">
        <v>789</v>
      </c>
      <c r="D221" s="317" t="s">
        <v>589</v>
      </c>
      <c r="E221" s="318" t="s">
        <v>2904</v>
      </c>
      <c r="F221" s="319" t="s">
        <v>2905</v>
      </c>
      <c r="G221" s="320" t="s">
        <v>307</v>
      </c>
      <c r="H221" s="321">
        <v>8</v>
      </c>
      <c r="I221" s="322"/>
      <c r="J221" s="323">
        <f>ROUND(I221*H221,2)</f>
        <v>0</v>
      </c>
      <c r="K221" s="324"/>
      <c r="L221" s="325"/>
      <c r="M221" s="326" t="s">
        <v>1</v>
      </c>
      <c r="N221" s="327" t="s">
        <v>46</v>
      </c>
      <c r="O221" s="94"/>
      <c r="P221" s="263">
        <f>O221*H221</f>
        <v>0</v>
      </c>
      <c r="Q221" s="263">
        <v>0</v>
      </c>
      <c r="R221" s="263">
        <f>Q221*H221</f>
        <v>0</v>
      </c>
      <c r="S221" s="263">
        <v>0</v>
      </c>
      <c r="T221" s="264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65" t="s">
        <v>247</v>
      </c>
      <c r="AT221" s="265" t="s">
        <v>589</v>
      </c>
      <c r="AU221" s="265" t="s">
        <v>89</v>
      </c>
      <c r="AY221" s="18" t="s">
        <v>211</v>
      </c>
      <c r="BE221" s="155">
        <f>IF(N221="základní",J221,0)</f>
        <v>0</v>
      </c>
      <c r="BF221" s="155">
        <f>IF(N221="snížená",J221,0)</f>
        <v>0</v>
      </c>
      <c r="BG221" s="155">
        <f>IF(N221="zákl. přenesená",J221,0)</f>
        <v>0</v>
      </c>
      <c r="BH221" s="155">
        <f>IF(N221="sníž. přenesená",J221,0)</f>
        <v>0</v>
      </c>
      <c r="BI221" s="155">
        <f>IF(N221="nulová",J221,0)</f>
        <v>0</v>
      </c>
      <c r="BJ221" s="18" t="s">
        <v>87</v>
      </c>
      <c r="BK221" s="155">
        <f>ROUND(I221*H221,2)</f>
        <v>0</v>
      </c>
      <c r="BL221" s="18" t="s">
        <v>100</v>
      </c>
      <c r="BM221" s="265" t="s">
        <v>2906</v>
      </c>
    </row>
    <row r="222" spans="1:63" s="12" customFormat="1" ht="25.9" customHeight="1">
      <c r="A222" s="12"/>
      <c r="B222" s="237"/>
      <c r="C222" s="238"/>
      <c r="D222" s="239" t="s">
        <v>80</v>
      </c>
      <c r="E222" s="240" t="s">
        <v>2907</v>
      </c>
      <c r="F222" s="240" t="s">
        <v>2908</v>
      </c>
      <c r="G222" s="238"/>
      <c r="H222" s="238"/>
      <c r="I222" s="241"/>
      <c r="J222" s="242">
        <f>BK222</f>
        <v>0</v>
      </c>
      <c r="K222" s="238"/>
      <c r="L222" s="243"/>
      <c r="M222" s="244"/>
      <c r="N222" s="245"/>
      <c r="O222" s="245"/>
      <c r="P222" s="246">
        <f>P223+P229+P245+P254+P290+P297</f>
        <v>0</v>
      </c>
      <c r="Q222" s="245"/>
      <c r="R222" s="246">
        <f>R223+R229+R245+R254+R290+R297</f>
        <v>0.2819</v>
      </c>
      <c r="S222" s="245"/>
      <c r="T222" s="247">
        <f>T223+T229+T245+T254+T290+T297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48" t="s">
        <v>87</v>
      </c>
      <c r="AT222" s="249" t="s">
        <v>80</v>
      </c>
      <c r="AU222" s="249" t="s">
        <v>81</v>
      </c>
      <c r="AY222" s="248" t="s">
        <v>211</v>
      </c>
      <c r="BK222" s="250">
        <f>BK223+BK229+BK245+BK254+BK290+BK297</f>
        <v>0</v>
      </c>
    </row>
    <row r="223" spans="1:63" s="12" customFormat="1" ht="22.8" customHeight="1">
      <c r="A223" s="12"/>
      <c r="B223" s="237"/>
      <c r="C223" s="238"/>
      <c r="D223" s="239" t="s">
        <v>80</v>
      </c>
      <c r="E223" s="251" t="s">
        <v>2909</v>
      </c>
      <c r="F223" s="251" t="s">
        <v>2910</v>
      </c>
      <c r="G223" s="238"/>
      <c r="H223" s="238"/>
      <c r="I223" s="241"/>
      <c r="J223" s="252">
        <f>BK223</f>
        <v>0</v>
      </c>
      <c r="K223" s="238"/>
      <c r="L223" s="243"/>
      <c r="M223" s="244"/>
      <c r="N223" s="245"/>
      <c r="O223" s="245"/>
      <c r="P223" s="246">
        <f>SUM(P224:P228)</f>
        <v>0</v>
      </c>
      <c r="Q223" s="245"/>
      <c r="R223" s="246">
        <f>SUM(R224:R228)</f>
        <v>0</v>
      </c>
      <c r="S223" s="245"/>
      <c r="T223" s="247">
        <f>SUM(T224:T228)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48" t="s">
        <v>87</v>
      </c>
      <c r="AT223" s="249" t="s">
        <v>80</v>
      </c>
      <c r="AU223" s="249" t="s">
        <v>87</v>
      </c>
      <c r="AY223" s="248" t="s">
        <v>211</v>
      </c>
      <c r="BK223" s="250">
        <f>SUM(BK224:BK228)</f>
        <v>0</v>
      </c>
    </row>
    <row r="224" spans="1:65" s="2" customFormat="1" ht="16.5" customHeight="1">
      <c r="A224" s="41"/>
      <c r="B224" s="42"/>
      <c r="C224" s="317" t="s">
        <v>803</v>
      </c>
      <c r="D224" s="317" t="s">
        <v>589</v>
      </c>
      <c r="E224" s="318" t="s">
        <v>2911</v>
      </c>
      <c r="F224" s="319" t="s">
        <v>2786</v>
      </c>
      <c r="G224" s="320" t="s">
        <v>1220</v>
      </c>
      <c r="H224" s="321">
        <v>3</v>
      </c>
      <c r="I224" s="322"/>
      <c r="J224" s="323">
        <f>ROUND(I224*H224,2)</f>
        <v>0</v>
      </c>
      <c r="K224" s="324"/>
      <c r="L224" s="325"/>
      <c r="M224" s="326" t="s">
        <v>1</v>
      </c>
      <c r="N224" s="327" t="s">
        <v>46</v>
      </c>
      <c r="O224" s="94"/>
      <c r="P224" s="263">
        <f>O224*H224</f>
        <v>0</v>
      </c>
      <c r="Q224" s="263">
        <v>0</v>
      </c>
      <c r="R224" s="263">
        <f>Q224*H224</f>
        <v>0</v>
      </c>
      <c r="S224" s="263">
        <v>0</v>
      </c>
      <c r="T224" s="264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65" t="s">
        <v>247</v>
      </c>
      <c r="AT224" s="265" t="s">
        <v>589</v>
      </c>
      <c r="AU224" s="265" t="s">
        <v>89</v>
      </c>
      <c r="AY224" s="18" t="s">
        <v>211</v>
      </c>
      <c r="BE224" s="155">
        <f>IF(N224="základní",J224,0)</f>
        <v>0</v>
      </c>
      <c r="BF224" s="155">
        <f>IF(N224="snížená",J224,0)</f>
        <v>0</v>
      </c>
      <c r="BG224" s="155">
        <f>IF(N224="zákl. přenesená",J224,0)</f>
        <v>0</v>
      </c>
      <c r="BH224" s="155">
        <f>IF(N224="sníž. přenesená",J224,0)</f>
        <v>0</v>
      </c>
      <c r="BI224" s="155">
        <f>IF(N224="nulová",J224,0)</f>
        <v>0</v>
      </c>
      <c r="BJ224" s="18" t="s">
        <v>87</v>
      </c>
      <c r="BK224" s="155">
        <f>ROUND(I224*H224,2)</f>
        <v>0</v>
      </c>
      <c r="BL224" s="18" t="s">
        <v>100</v>
      </c>
      <c r="BM224" s="265" t="s">
        <v>841</v>
      </c>
    </row>
    <row r="225" spans="1:51" s="14" customFormat="1" ht="12">
      <c r="A225" s="14"/>
      <c r="B225" s="277"/>
      <c r="C225" s="278"/>
      <c r="D225" s="268" t="s">
        <v>236</v>
      </c>
      <c r="E225" s="279" t="s">
        <v>1</v>
      </c>
      <c r="F225" s="280" t="s">
        <v>2912</v>
      </c>
      <c r="G225" s="278"/>
      <c r="H225" s="281">
        <v>3</v>
      </c>
      <c r="I225" s="282"/>
      <c r="J225" s="278"/>
      <c r="K225" s="278"/>
      <c r="L225" s="283"/>
      <c r="M225" s="284"/>
      <c r="N225" s="285"/>
      <c r="O225" s="285"/>
      <c r="P225" s="285"/>
      <c r="Q225" s="285"/>
      <c r="R225" s="285"/>
      <c r="S225" s="285"/>
      <c r="T225" s="286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87" t="s">
        <v>236</v>
      </c>
      <c r="AU225" s="287" t="s">
        <v>89</v>
      </c>
      <c r="AV225" s="14" t="s">
        <v>89</v>
      </c>
      <c r="AW225" s="14" t="s">
        <v>34</v>
      </c>
      <c r="AX225" s="14" t="s">
        <v>87</v>
      </c>
      <c r="AY225" s="287" t="s">
        <v>211</v>
      </c>
    </row>
    <row r="226" spans="1:65" s="2" customFormat="1" ht="16.5" customHeight="1">
      <c r="A226" s="41"/>
      <c r="B226" s="42"/>
      <c r="C226" s="317" t="s">
        <v>808</v>
      </c>
      <c r="D226" s="317" t="s">
        <v>589</v>
      </c>
      <c r="E226" s="318" t="s">
        <v>2913</v>
      </c>
      <c r="F226" s="319" t="s">
        <v>2914</v>
      </c>
      <c r="G226" s="320" t="s">
        <v>1220</v>
      </c>
      <c r="H226" s="321">
        <v>3</v>
      </c>
      <c r="I226" s="322"/>
      <c r="J226" s="323">
        <f>ROUND(I226*H226,2)</f>
        <v>0</v>
      </c>
      <c r="K226" s="324"/>
      <c r="L226" s="325"/>
      <c r="M226" s="326" t="s">
        <v>1</v>
      </c>
      <c r="N226" s="327" t="s">
        <v>46</v>
      </c>
      <c r="O226" s="94"/>
      <c r="P226" s="263">
        <f>O226*H226</f>
        <v>0</v>
      </c>
      <c r="Q226" s="263">
        <v>0</v>
      </c>
      <c r="R226" s="263">
        <f>Q226*H226</f>
        <v>0</v>
      </c>
      <c r="S226" s="263">
        <v>0</v>
      </c>
      <c r="T226" s="264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65" t="s">
        <v>247</v>
      </c>
      <c r="AT226" s="265" t="s">
        <v>589</v>
      </c>
      <c r="AU226" s="265" t="s">
        <v>89</v>
      </c>
      <c r="AY226" s="18" t="s">
        <v>211</v>
      </c>
      <c r="BE226" s="155">
        <f>IF(N226="základní",J226,0)</f>
        <v>0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8" t="s">
        <v>87</v>
      </c>
      <c r="BK226" s="155">
        <f>ROUND(I226*H226,2)</f>
        <v>0</v>
      </c>
      <c r="BL226" s="18" t="s">
        <v>100</v>
      </c>
      <c r="BM226" s="265" t="s">
        <v>2915</v>
      </c>
    </row>
    <row r="227" spans="1:65" s="2" customFormat="1" ht="16.5" customHeight="1">
      <c r="A227" s="41"/>
      <c r="B227" s="42"/>
      <c r="C227" s="317" t="s">
        <v>812</v>
      </c>
      <c r="D227" s="317" t="s">
        <v>589</v>
      </c>
      <c r="E227" s="318" t="s">
        <v>2916</v>
      </c>
      <c r="F227" s="319" t="s">
        <v>2917</v>
      </c>
      <c r="G227" s="320" t="s">
        <v>1220</v>
      </c>
      <c r="H227" s="321">
        <v>3</v>
      </c>
      <c r="I227" s="322"/>
      <c r="J227" s="323">
        <f>ROUND(I227*H227,2)</f>
        <v>0</v>
      </c>
      <c r="K227" s="324"/>
      <c r="L227" s="325"/>
      <c r="M227" s="326" t="s">
        <v>1</v>
      </c>
      <c r="N227" s="327" t="s">
        <v>46</v>
      </c>
      <c r="O227" s="94"/>
      <c r="P227" s="263">
        <f>O227*H227</f>
        <v>0</v>
      </c>
      <c r="Q227" s="263">
        <v>0</v>
      </c>
      <c r="R227" s="263">
        <f>Q227*H227</f>
        <v>0</v>
      </c>
      <c r="S227" s="263">
        <v>0</v>
      </c>
      <c r="T227" s="264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65" t="s">
        <v>247</v>
      </c>
      <c r="AT227" s="265" t="s">
        <v>589</v>
      </c>
      <c r="AU227" s="265" t="s">
        <v>89</v>
      </c>
      <c r="AY227" s="18" t="s">
        <v>211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8" t="s">
        <v>87</v>
      </c>
      <c r="BK227" s="155">
        <f>ROUND(I227*H227,2)</f>
        <v>0</v>
      </c>
      <c r="BL227" s="18" t="s">
        <v>100</v>
      </c>
      <c r="BM227" s="265" t="s">
        <v>2918</v>
      </c>
    </row>
    <row r="228" spans="1:65" s="2" customFormat="1" ht="16.5" customHeight="1">
      <c r="A228" s="41"/>
      <c r="B228" s="42"/>
      <c r="C228" s="317" t="s">
        <v>817</v>
      </c>
      <c r="D228" s="317" t="s">
        <v>589</v>
      </c>
      <c r="E228" s="318" t="s">
        <v>2919</v>
      </c>
      <c r="F228" s="319" t="s">
        <v>2920</v>
      </c>
      <c r="G228" s="320" t="s">
        <v>1220</v>
      </c>
      <c r="H228" s="321">
        <v>3</v>
      </c>
      <c r="I228" s="322"/>
      <c r="J228" s="323">
        <f>ROUND(I228*H228,2)</f>
        <v>0</v>
      </c>
      <c r="K228" s="324"/>
      <c r="L228" s="325"/>
      <c r="M228" s="326" t="s">
        <v>1</v>
      </c>
      <c r="N228" s="327" t="s">
        <v>46</v>
      </c>
      <c r="O228" s="94"/>
      <c r="P228" s="263">
        <f>O228*H228</f>
        <v>0</v>
      </c>
      <c r="Q228" s="263">
        <v>0</v>
      </c>
      <c r="R228" s="263">
        <f>Q228*H228</f>
        <v>0</v>
      </c>
      <c r="S228" s="263">
        <v>0</v>
      </c>
      <c r="T228" s="264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65" t="s">
        <v>247</v>
      </c>
      <c r="AT228" s="265" t="s">
        <v>589</v>
      </c>
      <c r="AU228" s="265" t="s">
        <v>89</v>
      </c>
      <c r="AY228" s="18" t="s">
        <v>211</v>
      </c>
      <c r="BE228" s="155">
        <f>IF(N228="základní",J228,0)</f>
        <v>0</v>
      </c>
      <c r="BF228" s="155">
        <f>IF(N228="snížená",J228,0)</f>
        <v>0</v>
      </c>
      <c r="BG228" s="155">
        <f>IF(N228="zákl. přenesená",J228,0)</f>
        <v>0</v>
      </c>
      <c r="BH228" s="155">
        <f>IF(N228="sníž. přenesená",J228,0)</f>
        <v>0</v>
      </c>
      <c r="BI228" s="155">
        <f>IF(N228="nulová",J228,0)</f>
        <v>0</v>
      </c>
      <c r="BJ228" s="18" t="s">
        <v>87</v>
      </c>
      <c r="BK228" s="155">
        <f>ROUND(I228*H228,2)</f>
        <v>0</v>
      </c>
      <c r="BL228" s="18" t="s">
        <v>100</v>
      </c>
      <c r="BM228" s="265" t="s">
        <v>2921</v>
      </c>
    </row>
    <row r="229" spans="1:63" s="12" customFormat="1" ht="22.8" customHeight="1">
      <c r="A229" s="12"/>
      <c r="B229" s="237"/>
      <c r="C229" s="238"/>
      <c r="D229" s="239" t="s">
        <v>80</v>
      </c>
      <c r="E229" s="251" t="s">
        <v>2922</v>
      </c>
      <c r="F229" s="251" t="s">
        <v>2923</v>
      </c>
      <c r="G229" s="238"/>
      <c r="H229" s="238"/>
      <c r="I229" s="241"/>
      <c r="J229" s="252">
        <f>BK229</f>
        <v>0</v>
      </c>
      <c r="K229" s="238"/>
      <c r="L229" s="243"/>
      <c r="M229" s="244"/>
      <c r="N229" s="245"/>
      <c r="O229" s="245"/>
      <c r="P229" s="246">
        <f>SUM(P230:P244)</f>
        <v>0</v>
      </c>
      <c r="Q229" s="245"/>
      <c r="R229" s="246">
        <f>SUM(R230:R244)</f>
        <v>0</v>
      </c>
      <c r="S229" s="245"/>
      <c r="T229" s="247">
        <f>SUM(T230:T244)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48" t="s">
        <v>87</v>
      </c>
      <c r="AT229" s="249" t="s">
        <v>80</v>
      </c>
      <c r="AU229" s="249" t="s">
        <v>87</v>
      </c>
      <c r="AY229" s="248" t="s">
        <v>211</v>
      </c>
      <c r="BK229" s="250">
        <f>SUM(BK230:BK244)</f>
        <v>0</v>
      </c>
    </row>
    <row r="230" spans="1:65" s="2" customFormat="1" ht="24.15" customHeight="1">
      <c r="A230" s="41"/>
      <c r="B230" s="42"/>
      <c r="C230" s="317" t="s">
        <v>821</v>
      </c>
      <c r="D230" s="317" t="s">
        <v>589</v>
      </c>
      <c r="E230" s="318" t="s">
        <v>2924</v>
      </c>
      <c r="F230" s="319" t="s">
        <v>2925</v>
      </c>
      <c r="G230" s="320" t="s">
        <v>1220</v>
      </c>
      <c r="H230" s="321">
        <v>13</v>
      </c>
      <c r="I230" s="322"/>
      <c r="J230" s="323">
        <f>ROUND(I230*H230,2)</f>
        <v>0</v>
      </c>
      <c r="K230" s="324"/>
      <c r="L230" s="325"/>
      <c r="M230" s="326" t="s">
        <v>1</v>
      </c>
      <c r="N230" s="327" t="s">
        <v>46</v>
      </c>
      <c r="O230" s="94"/>
      <c r="P230" s="263">
        <f>O230*H230</f>
        <v>0</v>
      </c>
      <c r="Q230" s="263">
        <v>0</v>
      </c>
      <c r="R230" s="263">
        <f>Q230*H230</f>
        <v>0</v>
      </c>
      <c r="S230" s="263">
        <v>0</v>
      </c>
      <c r="T230" s="264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65" t="s">
        <v>247</v>
      </c>
      <c r="AT230" s="265" t="s">
        <v>589</v>
      </c>
      <c r="AU230" s="265" t="s">
        <v>89</v>
      </c>
      <c r="AY230" s="18" t="s">
        <v>211</v>
      </c>
      <c r="BE230" s="155">
        <f>IF(N230="základní",J230,0)</f>
        <v>0</v>
      </c>
      <c r="BF230" s="155">
        <f>IF(N230="snížená",J230,0)</f>
        <v>0</v>
      </c>
      <c r="BG230" s="155">
        <f>IF(N230="zákl. přenesená",J230,0)</f>
        <v>0</v>
      </c>
      <c r="BH230" s="155">
        <f>IF(N230="sníž. přenesená",J230,0)</f>
        <v>0</v>
      </c>
      <c r="BI230" s="155">
        <f>IF(N230="nulová",J230,0)</f>
        <v>0</v>
      </c>
      <c r="BJ230" s="18" t="s">
        <v>87</v>
      </c>
      <c r="BK230" s="155">
        <f>ROUND(I230*H230,2)</f>
        <v>0</v>
      </c>
      <c r="BL230" s="18" t="s">
        <v>100</v>
      </c>
      <c r="BM230" s="265" t="s">
        <v>2926</v>
      </c>
    </row>
    <row r="231" spans="1:51" s="13" customFormat="1" ht="12">
      <c r="A231" s="13"/>
      <c r="B231" s="266"/>
      <c r="C231" s="267"/>
      <c r="D231" s="268" t="s">
        <v>236</v>
      </c>
      <c r="E231" s="269" t="s">
        <v>1</v>
      </c>
      <c r="F231" s="270" t="s">
        <v>2378</v>
      </c>
      <c r="G231" s="267"/>
      <c r="H231" s="269" t="s">
        <v>1</v>
      </c>
      <c r="I231" s="271"/>
      <c r="J231" s="267"/>
      <c r="K231" s="267"/>
      <c r="L231" s="272"/>
      <c r="M231" s="273"/>
      <c r="N231" s="274"/>
      <c r="O231" s="274"/>
      <c r="P231" s="274"/>
      <c r="Q231" s="274"/>
      <c r="R231" s="274"/>
      <c r="S231" s="274"/>
      <c r="T231" s="27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76" t="s">
        <v>236</v>
      </c>
      <c r="AU231" s="276" t="s">
        <v>89</v>
      </c>
      <c r="AV231" s="13" t="s">
        <v>87</v>
      </c>
      <c r="AW231" s="13" t="s">
        <v>34</v>
      </c>
      <c r="AX231" s="13" t="s">
        <v>81</v>
      </c>
      <c r="AY231" s="276" t="s">
        <v>211</v>
      </c>
    </row>
    <row r="232" spans="1:51" s="14" customFormat="1" ht="12">
      <c r="A232" s="14"/>
      <c r="B232" s="277"/>
      <c r="C232" s="278"/>
      <c r="D232" s="268" t="s">
        <v>236</v>
      </c>
      <c r="E232" s="279" t="s">
        <v>1</v>
      </c>
      <c r="F232" s="280" t="s">
        <v>2927</v>
      </c>
      <c r="G232" s="278"/>
      <c r="H232" s="281">
        <v>13</v>
      </c>
      <c r="I232" s="282"/>
      <c r="J232" s="278"/>
      <c r="K232" s="278"/>
      <c r="L232" s="283"/>
      <c r="M232" s="284"/>
      <c r="N232" s="285"/>
      <c r="O232" s="285"/>
      <c r="P232" s="285"/>
      <c r="Q232" s="285"/>
      <c r="R232" s="285"/>
      <c r="S232" s="285"/>
      <c r="T232" s="286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87" t="s">
        <v>236</v>
      </c>
      <c r="AU232" s="287" t="s">
        <v>89</v>
      </c>
      <c r="AV232" s="14" t="s">
        <v>89</v>
      </c>
      <c r="AW232" s="14" t="s">
        <v>34</v>
      </c>
      <c r="AX232" s="14" t="s">
        <v>87</v>
      </c>
      <c r="AY232" s="287" t="s">
        <v>211</v>
      </c>
    </row>
    <row r="233" spans="1:65" s="2" customFormat="1" ht="16.5" customHeight="1">
      <c r="A233" s="41"/>
      <c r="B233" s="42"/>
      <c r="C233" s="317" t="s">
        <v>826</v>
      </c>
      <c r="D233" s="317" t="s">
        <v>589</v>
      </c>
      <c r="E233" s="318" t="s">
        <v>2928</v>
      </c>
      <c r="F233" s="319" t="s">
        <v>2929</v>
      </c>
      <c r="G233" s="320" t="s">
        <v>217</v>
      </c>
      <c r="H233" s="321">
        <v>12</v>
      </c>
      <c r="I233" s="322"/>
      <c r="J233" s="323">
        <f>ROUND(I233*H233,2)</f>
        <v>0</v>
      </c>
      <c r="K233" s="324"/>
      <c r="L233" s="325"/>
      <c r="M233" s="326" t="s">
        <v>1</v>
      </c>
      <c r="N233" s="327" t="s">
        <v>46</v>
      </c>
      <c r="O233" s="94"/>
      <c r="P233" s="263">
        <f>O233*H233</f>
        <v>0</v>
      </c>
      <c r="Q233" s="263">
        <v>0</v>
      </c>
      <c r="R233" s="263">
        <f>Q233*H233</f>
        <v>0</v>
      </c>
      <c r="S233" s="263">
        <v>0</v>
      </c>
      <c r="T233" s="264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65" t="s">
        <v>247</v>
      </c>
      <c r="AT233" s="265" t="s">
        <v>589</v>
      </c>
      <c r="AU233" s="265" t="s">
        <v>89</v>
      </c>
      <c r="AY233" s="18" t="s">
        <v>211</v>
      </c>
      <c r="BE233" s="155">
        <f>IF(N233="základní",J233,0)</f>
        <v>0</v>
      </c>
      <c r="BF233" s="155">
        <f>IF(N233="snížená",J233,0)</f>
        <v>0</v>
      </c>
      <c r="BG233" s="155">
        <f>IF(N233="zákl. přenesená",J233,0)</f>
        <v>0</v>
      </c>
      <c r="BH233" s="155">
        <f>IF(N233="sníž. přenesená",J233,0)</f>
        <v>0</v>
      </c>
      <c r="BI233" s="155">
        <f>IF(N233="nulová",J233,0)</f>
        <v>0</v>
      </c>
      <c r="BJ233" s="18" t="s">
        <v>87</v>
      </c>
      <c r="BK233" s="155">
        <f>ROUND(I233*H233,2)</f>
        <v>0</v>
      </c>
      <c r="BL233" s="18" t="s">
        <v>100</v>
      </c>
      <c r="BM233" s="265" t="s">
        <v>2930</v>
      </c>
    </row>
    <row r="234" spans="1:51" s="14" customFormat="1" ht="12">
      <c r="A234" s="14"/>
      <c r="B234" s="277"/>
      <c r="C234" s="278"/>
      <c r="D234" s="268" t="s">
        <v>236</v>
      </c>
      <c r="E234" s="279" t="s">
        <v>1</v>
      </c>
      <c r="F234" s="280" t="s">
        <v>2931</v>
      </c>
      <c r="G234" s="278"/>
      <c r="H234" s="281">
        <v>12</v>
      </c>
      <c r="I234" s="282"/>
      <c r="J234" s="278"/>
      <c r="K234" s="278"/>
      <c r="L234" s="283"/>
      <c r="M234" s="284"/>
      <c r="N234" s="285"/>
      <c r="O234" s="285"/>
      <c r="P234" s="285"/>
      <c r="Q234" s="285"/>
      <c r="R234" s="285"/>
      <c r="S234" s="285"/>
      <c r="T234" s="286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87" t="s">
        <v>236</v>
      </c>
      <c r="AU234" s="287" t="s">
        <v>89</v>
      </c>
      <c r="AV234" s="14" t="s">
        <v>89</v>
      </c>
      <c r="AW234" s="14" t="s">
        <v>34</v>
      </c>
      <c r="AX234" s="14" t="s">
        <v>87</v>
      </c>
      <c r="AY234" s="287" t="s">
        <v>211</v>
      </c>
    </row>
    <row r="235" spans="1:65" s="2" customFormat="1" ht="21.75" customHeight="1">
      <c r="A235" s="41"/>
      <c r="B235" s="42"/>
      <c r="C235" s="317" t="s">
        <v>833</v>
      </c>
      <c r="D235" s="317" t="s">
        <v>589</v>
      </c>
      <c r="E235" s="318" t="s">
        <v>2932</v>
      </c>
      <c r="F235" s="319" t="s">
        <v>2933</v>
      </c>
      <c r="G235" s="320" t="s">
        <v>1220</v>
      </c>
      <c r="H235" s="321">
        <v>12</v>
      </c>
      <c r="I235" s="322"/>
      <c r="J235" s="323">
        <f>ROUND(I235*H235,2)</f>
        <v>0</v>
      </c>
      <c r="K235" s="324"/>
      <c r="L235" s="325"/>
      <c r="M235" s="326" t="s">
        <v>1</v>
      </c>
      <c r="N235" s="327" t="s">
        <v>46</v>
      </c>
      <c r="O235" s="94"/>
      <c r="P235" s="263">
        <f>O235*H235</f>
        <v>0</v>
      </c>
      <c r="Q235" s="263">
        <v>0</v>
      </c>
      <c r="R235" s="263">
        <f>Q235*H235</f>
        <v>0</v>
      </c>
      <c r="S235" s="263">
        <v>0</v>
      </c>
      <c r="T235" s="264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65" t="s">
        <v>247</v>
      </c>
      <c r="AT235" s="265" t="s">
        <v>589</v>
      </c>
      <c r="AU235" s="265" t="s">
        <v>89</v>
      </c>
      <c r="AY235" s="18" t="s">
        <v>211</v>
      </c>
      <c r="BE235" s="155">
        <f>IF(N235="základní",J235,0)</f>
        <v>0</v>
      </c>
      <c r="BF235" s="155">
        <f>IF(N235="snížená",J235,0)</f>
        <v>0</v>
      </c>
      <c r="BG235" s="155">
        <f>IF(N235="zákl. přenesená",J235,0)</f>
        <v>0</v>
      </c>
      <c r="BH235" s="155">
        <f>IF(N235="sníž. přenesená",J235,0)</f>
        <v>0</v>
      </c>
      <c r="BI235" s="155">
        <f>IF(N235="nulová",J235,0)</f>
        <v>0</v>
      </c>
      <c r="BJ235" s="18" t="s">
        <v>87</v>
      </c>
      <c r="BK235" s="155">
        <f>ROUND(I235*H235,2)</f>
        <v>0</v>
      </c>
      <c r="BL235" s="18" t="s">
        <v>100</v>
      </c>
      <c r="BM235" s="265" t="s">
        <v>2934</v>
      </c>
    </row>
    <row r="236" spans="1:51" s="14" customFormat="1" ht="12">
      <c r="A236" s="14"/>
      <c r="B236" s="277"/>
      <c r="C236" s="278"/>
      <c r="D236" s="268" t="s">
        <v>236</v>
      </c>
      <c r="E236" s="279" t="s">
        <v>1</v>
      </c>
      <c r="F236" s="280" t="s">
        <v>2931</v>
      </c>
      <c r="G236" s="278"/>
      <c r="H236" s="281">
        <v>12</v>
      </c>
      <c r="I236" s="282"/>
      <c r="J236" s="278"/>
      <c r="K236" s="278"/>
      <c r="L236" s="283"/>
      <c r="M236" s="284"/>
      <c r="N236" s="285"/>
      <c r="O236" s="285"/>
      <c r="P236" s="285"/>
      <c r="Q236" s="285"/>
      <c r="R236" s="285"/>
      <c r="S236" s="285"/>
      <c r="T236" s="286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87" t="s">
        <v>236</v>
      </c>
      <c r="AU236" s="287" t="s">
        <v>89</v>
      </c>
      <c r="AV236" s="14" t="s">
        <v>89</v>
      </c>
      <c r="AW236" s="14" t="s">
        <v>34</v>
      </c>
      <c r="AX236" s="14" t="s">
        <v>87</v>
      </c>
      <c r="AY236" s="287" t="s">
        <v>211</v>
      </c>
    </row>
    <row r="237" spans="1:65" s="2" customFormat="1" ht="33" customHeight="1">
      <c r="A237" s="41"/>
      <c r="B237" s="42"/>
      <c r="C237" s="317" t="s">
        <v>841</v>
      </c>
      <c r="D237" s="317" t="s">
        <v>589</v>
      </c>
      <c r="E237" s="318" t="s">
        <v>2935</v>
      </c>
      <c r="F237" s="319" t="s">
        <v>2936</v>
      </c>
      <c r="G237" s="320" t="s">
        <v>1220</v>
      </c>
      <c r="H237" s="321">
        <v>12</v>
      </c>
      <c r="I237" s="322"/>
      <c r="J237" s="323">
        <f>ROUND(I237*H237,2)</f>
        <v>0</v>
      </c>
      <c r="K237" s="324"/>
      <c r="L237" s="325"/>
      <c r="M237" s="326" t="s">
        <v>1</v>
      </c>
      <c r="N237" s="327" t="s">
        <v>46</v>
      </c>
      <c r="O237" s="94"/>
      <c r="P237" s="263">
        <f>O237*H237</f>
        <v>0</v>
      </c>
      <c r="Q237" s="263">
        <v>0</v>
      </c>
      <c r="R237" s="263">
        <f>Q237*H237</f>
        <v>0</v>
      </c>
      <c r="S237" s="263">
        <v>0</v>
      </c>
      <c r="T237" s="264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65" t="s">
        <v>247</v>
      </c>
      <c r="AT237" s="265" t="s">
        <v>589</v>
      </c>
      <c r="AU237" s="265" t="s">
        <v>89</v>
      </c>
      <c r="AY237" s="18" t="s">
        <v>211</v>
      </c>
      <c r="BE237" s="155">
        <f>IF(N237="základní",J237,0)</f>
        <v>0</v>
      </c>
      <c r="BF237" s="155">
        <f>IF(N237="snížená",J237,0)</f>
        <v>0</v>
      </c>
      <c r="BG237" s="155">
        <f>IF(N237="zákl. přenesená",J237,0)</f>
        <v>0</v>
      </c>
      <c r="BH237" s="155">
        <f>IF(N237="sníž. přenesená",J237,0)</f>
        <v>0</v>
      </c>
      <c r="BI237" s="155">
        <f>IF(N237="nulová",J237,0)</f>
        <v>0</v>
      </c>
      <c r="BJ237" s="18" t="s">
        <v>87</v>
      </c>
      <c r="BK237" s="155">
        <f>ROUND(I237*H237,2)</f>
        <v>0</v>
      </c>
      <c r="BL237" s="18" t="s">
        <v>100</v>
      </c>
      <c r="BM237" s="265" t="s">
        <v>2937</v>
      </c>
    </row>
    <row r="238" spans="1:51" s="14" customFormat="1" ht="12">
      <c r="A238" s="14"/>
      <c r="B238" s="277"/>
      <c r="C238" s="278"/>
      <c r="D238" s="268" t="s">
        <v>236</v>
      </c>
      <c r="E238" s="279" t="s">
        <v>1</v>
      </c>
      <c r="F238" s="280" t="s">
        <v>2938</v>
      </c>
      <c r="G238" s="278"/>
      <c r="H238" s="281">
        <v>12</v>
      </c>
      <c r="I238" s="282"/>
      <c r="J238" s="278"/>
      <c r="K238" s="278"/>
      <c r="L238" s="283"/>
      <c r="M238" s="284"/>
      <c r="N238" s="285"/>
      <c r="O238" s="285"/>
      <c r="P238" s="285"/>
      <c r="Q238" s="285"/>
      <c r="R238" s="285"/>
      <c r="S238" s="285"/>
      <c r="T238" s="28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87" t="s">
        <v>236</v>
      </c>
      <c r="AU238" s="287" t="s">
        <v>89</v>
      </c>
      <c r="AV238" s="14" t="s">
        <v>89</v>
      </c>
      <c r="AW238" s="14" t="s">
        <v>34</v>
      </c>
      <c r="AX238" s="14" t="s">
        <v>87</v>
      </c>
      <c r="AY238" s="287" t="s">
        <v>211</v>
      </c>
    </row>
    <row r="239" spans="1:65" s="2" customFormat="1" ht="21.75" customHeight="1">
      <c r="A239" s="41"/>
      <c r="B239" s="42"/>
      <c r="C239" s="317" t="s">
        <v>845</v>
      </c>
      <c r="D239" s="317" t="s">
        <v>589</v>
      </c>
      <c r="E239" s="318" t="s">
        <v>2939</v>
      </c>
      <c r="F239" s="319" t="s">
        <v>2933</v>
      </c>
      <c r="G239" s="320" t="s">
        <v>1220</v>
      </c>
      <c r="H239" s="321">
        <v>12</v>
      </c>
      <c r="I239" s="322"/>
      <c r="J239" s="323">
        <f>ROUND(I239*H239,2)</f>
        <v>0</v>
      </c>
      <c r="K239" s="324"/>
      <c r="L239" s="325"/>
      <c r="M239" s="326" t="s">
        <v>1</v>
      </c>
      <c r="N239" s="327" t="s">
        <v>46</v>
      </c>
      <c r="O239" s="94"/>
      <c r="P239" s="263">
        <f>O239*H239</f>
        <v>0</v>
      </c>
      <c r="Q239" s="263">
        <v>0</v>
      </c>
      <c r="R239" s="263">
        <f>Q239*H239</f>
        <v>0</v>
      </c>
      <c r="S239" s="263">
        <v>0</v>
      </c>
      <c r="T239" s="264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65" t="s">
        <v>247</v>
      </c>
      <c r="AT239" s="265" t="s">
        <v>589</v>
      </c>
      <c r="AU239" s="265" t="s">
        <v>89</v>
      </c>
      <c r="AY239" s="18" t="s">
        <v>211</v>
      </c>
      <c r="BE239" s="155">
        <f>IF(N239="základní",J239,0)</f>
        <v>0</v>
      </c>
      <c r="BF239" s="155">
        <f>IF(N239="snížená",J239,0)</f>
        <v>0</v>
      </c>
      <c r="BG239" s="155">
        <f>IF(N239="zákl. přenesená",J239,0)</f>
        <v>0</v>
      </c>
      <c r="BH239" s="155">
        <f>IF(N239="sníž. přenesená",J239,0)</f>
        <v>0</v>
      </c>
      <c r="BI239" s="155">
        <f>IF(N239="nulová",J239,0)</f>
        <v>0</v>
      </c>
      <c r="BJ239" s="18" t="s">
        <v>87</v>
      </c>
      <c r="BK239" s="155">
        <f>ROUND(I239*H239,2)</f>
        <v>0</v>
      </c>
      <c r="BL239" s="18" t="s">
        <v>100</v>
      </c>
      <c r="BM239" s="265" t="s">
        <v>2940</v>
      </c>
    </row>
    <row r="240" spans="1:51" s="14" customFormat="1" ht="12">
      <c r="A240" s="14"/>
      <c r="B240" s="277"/>
      <c r="C240" s="278"/>
      <c r="D240" s="268" t="s">
        <v>236</v>
      </c>
      <c r="E240" s="279" t="s">
        <v>1</v>
      </c>
      <c r="F240" s="280" t="s">
        <v>2931</v>
      </c>
      <c r="G240" s="278"/>
      <c r="H240" s="281">
        <v>12</v>
      </c>
      <c r="I240" s="282"/>
      <c r="J240" s="278"/>
      <c r="K240" s="278"/>
      <c r="L240" s="283"/>
      <c r="M240" s="284"/>
      <c r="N240" s="285"/>
      <c r="O240" s="285"/>
      <c r="P240" s="285"/>
      <c r="Q240" s="285"/>
      <c r="R240" s="285"/>
      <c r="S240" s="285"/>
      <c r="T240" s="286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87" t="s">
        <v>236</v>
      </c>
      <c r="AU240" s="287" t="s">
        <v>89</v>
      </c>
      <c r="AV240" s="14" t="s">
        <v>89</v>
      </c>
      <c r="AW240" s="14" t="s">
        <v>34</v>
      </c>
      <c r="AX240" s="14" t="s">
        <v>87</v>
      </c>
      <c r="AY240" s="287" t="s">
        <v>211</v>
      </c>
    </row>
    <row r="241" spans="1:65" s="2" customFormat="1" ht="16.5" customHeight="1">
      <c r="A241" s="41"/>
      <c r="B241" s="42"/>
      <c r="C241" s="317" t="s">
        <v>850</v>
      </c>
      <c r="D241" s="317" t="s">
        <v>589</v>
      </c>
      <c r="E241" s="318" t="s">
        <v>2941</v>
      </c>
      <c r="F241" s="319" t="s">
        <v>2942</v>
      </c>
      <c r="G241" s="320" t="s">
        <v>1220</v>
      </c>
      <c r="H241" s="321">
        <v>1</v>
      </c>
      <c r="I241" s="322"/>
      <c r="J241" s="323">
        <f>ROUND(I241*H241,2)</f>
        <v>0</v>
      </c>
      <c r="K241" s="324"/>
      <c r="L241" s="325"/>
      <c r="M241" s="326" t="s">
        <v>1</v>
      </c>
      <c r="N241" s="327" t="s">
        <v>46</v>
      </c>
      <c r="O241" s="94"/>
      <c r="P241" s="263">
        <f>O241*H241</f>
        <v>0</v>
      </c>
      <c r="Q241" s="263">
        <v>0</v>
      </c>
      <c r="R241" s="263">
        <f>Q241*H241</f>
        <v>0</v>
      </c>
      <c r="S241" s="263">
        <v>0</v>
      </c>
      <c r="T241" s="264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65" t="s">
        <v>247</v>
      </c>
      <c r="AT241" s="265" t="s">
        <v>589</v>
      </c>
      <c r="AU241" s="265" t="s">
        <v>89</v>
      </c>
      <c r="AY241" s="18" t="s">
        <v>211</v>
      </c>
      <c r="BE241" s="155">
        <f>IF(N241="základní",J241,0)</f>
        <v>0</v>
      </c>
      <c r="BF241" s="155">
        <f>IF(N241="snížená",J241,0)</f>
        <v>0</v>
      </c>
      <c r="BG241" s="155">
        <f>IF(N241="zákl. přenesená",J241,0)</f>
        <v>0</v>
      </c>
      <c r="BH241" s="155">
        <f>IF(N241="sníž. přenesená",J241,0)</f>
        <v>0</v>
      </c>
      <c r="BI241" s="155">
        <f>IF(N241="nulová",J241,0)</f>
        <v>0</v>
      </c>
      <c r="BJ241" s="18" t="s">
        <v>87</v>
      </c>
      <c r="BK241" s="155">
        <f>ROUND(I241*H241,2)</f>
        <v>0</v>
      </c>
      <c r="BL241" s="18" t="s">
        <v>100</v>
      </c>
      <c r="BM241" s="265" t="s">
        <v>2943</v>
      </c>
    </row>
    <row r="242" spans="1:65" s="2" customFormat="1" ht="16.5" customHeight="1">
      <c r="A242" s="41"/>
      <c r="B242" s="42"/>
      <c r="C242" s="317" t="s">
        <v>859</v>
      </c>
      <c r="D242" s="317" t="s">
        <v>589</v>
      </c>
      <c r="E242" s="318" t="s">
        <v>2944</v>
      </c>
      <c r="F242" s="319" t="s">
        <v>2929</v>
      </c>
      <c r="G242" s="320" t="s">
        <v>1220</v>
      </c>
      <c r="H242" s="321">
        <v>1</v>
      </c>
      <c r="I242" s="322"/>
      <c r="J242" s="323">
        <f>ROUND(I242*H242,2)</f>
        <v>0</v>
      </c>
      <c r="K242" s="324"/>
      <c r="L242" s="325"/>
      <c r="M242" s="326" t="s">
        <v>1</v>
      </c>
      <c r="N242" s="327" t="s">
        <v>46</v>
      </c>
      <c r="O242" s="94"/>
      <c r="P242" s="263">
        <f>O242*H242</f>
        <v>0</v>
      </c>
      <c r="Q242" s="263">
        <v>0</v>
      </c>
      <c r="R242" s="263">
        <f>Q242*H242</f>
        <v>0</v>
      </c>
      <c r="S242" s="263">
        <v>0</v>
      </c>
      <c r="T242" s="264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65" t="s">
        <v>247</v>
      </c>
      <c r="AT242" s="265" t="s">
        <v>589</v>
      </c>
      <c r="AU242" s="265" t="s">
        <v>89</v>
      </c>
      <c r="AY242" s="18" t="s">
        <v>211</v>
      </c>
      <c r="BE242" s="155">
        <f>IF(N242="základní",J242,0)</f>
        <v>0</v>
      </c>
      <c r="BF242" s="155">
        <f>IF(N242="snížená",J242,0)</f>
        <v>0</v>
      </c>
      <c r="BG242" s="155">
        <f>IF(N242="zákl. přenesená",J242,0)</f>
        <v>0</v>
      </c>
      <c r="BH242" s="155">
        <f>IF(N242="sníž. přenesená",J242,0)</f>
        <v>0</v>
      </c>
      <c r="BI242" s="155">
        <f>IF(N242="nulová",J242,0)</f>
        <v>0</v>
      </c>
      <c r="BJ242" s="18" t="s">
        <v>87</v>
      </c>
      <c r="BK242" s="155">
        <f>ROUND(I242*H242,2)</f>
        <v>0</v>
      </c>
      <c r="BL242" s="18" t="s">
        <v>100</v>
      </c>
      <c r="BM242" s="265" t="s">
        <v>2945</v>
      </c>
    </row>
    <row r="243" spans="1:65" s="2" customFormat="1" ht="16.5" customHeight="1">
      <c r="A243" s="41"/>
      <c r="B243" s="42"/>
      <c r="C243" s="317" t="s">
        <v>864</v>
      </c>
      <c r="D243" s="317" t="s">
        <v>589</v>
      </c>
      <c r="E243" s="318" t="s">
        <v>2946</v>
      </c>
      <c r="F243" s="319" t="s">
        <v>2947</v>
      </c>
      <c r="G243" s="320" t="s">
        <v>1220</v>
      </c>
      <c r="H243" s="321">
        <v>1</v>
      </c>
      <c r="I243" s="322"/>
      <c r="J243" s="323">
        <f>ROUND(I243*H243,2)</f>
        <v>0</v>
      </c>
      <c r="K243" s="324"/>
      <c r="L243" s="325"/>
      <c r="M243" s="326" t="s">
        <v>1</v>
      </c>
      <c r="N243" s="327" t="s">
        <v>46</v>
      </c>
      <c r="O243" s="94"/>
      <c r="P243" s="263">
        <f>O243*H243</f>
        <v>0</v>
      </c>
      <c r="Q243" s="263">
        <v>0</v>
      </c>
      <c r="R243" s="263">
        <f>Q243*H243</f>
        <v>0</v>
      </c>
      <c r="S243" s="263">
        <v>0</v>
      </c>
      <c r="T243" s="264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65" t="s">
        <v>247</v>
      </c>
      <c r="AT243" s="265" t="s">
        <v>589</v>
      </c>
      <c r="AU243" s="265" t="s">
        <v>89</v>
      </c>
      <c r="AY243" s="18" t="s">
        <v>211</v>
      </c>
      <c r="BE243" s="155">
        <f>IF(N243="základní",J243,0)</f>
        <v>0</v>
      </c>
      <c r="BF243" s="155">
        <f>IF(N243="snížená",J243,0)</f>
        <v>0</v>
      </c>
      <c r="BG243" s="155">
        <f>IF(N243="zákl. přenesená",J243,0)</f>
        <v>0</v>
      </c>
      <c r="BH243" s="155">
        <f>IF(N243="sníž. přenesená",J243,0)</f>
        <v>0</v>
      </c>
      <c r="BI243" s="155">
        <f>IF(N243="nulová",J243,0)</f>
        <v>0</v>
      </c>
      <c r="BJ243" s="18" t="s">
        <v>87</v>
      </c>
      <c r="BK243" s="155">
        <f>ROUND(I243*H243,2)</f>
        <v>0</v>
      </c>
      <c r="BL243" s="18" t="s">
        <v>100</v>
      </c>
      <c r="BM243" s="265" t="s">
        <v>2948</v>
      </c>
    </row>
    <row r="244" spans="1:65" s="2" customFormat="1" ht="16.5" customHeight="1">
      <c r="A244" s="41"/>
      <c r="B244" s="42"/>
      <c r="C244" s="317" t="s">
        <v>869</v>
      </c>
      <c r="D244" s="317" t="s">
        <v>589</v>
      </c>
      <c r="E244" s="318" t="s">
        <v>2949</v>
      </c>
      <c r="F244" s="319" t="s">
        <v>2950</v>
      </c>
      <c r="G244" s="320" t="s">
        <v>1220</v>
      </c>
      <c r="H244" s="321">
        <v>1</v>
      </c>
      <c r="I244" s="322"/>
      <c r="J244" s="323">
        <f>ROUND(I244*H244,2)</f>
        <v>0</v>
      </c>
      <c r="K244" s="324"/>
      <c r="L244" s="325"/>
      <c r="M244" s="326" t="s">
        <v>1</v>
      </c>
      <c r="N244" s="327" t="s">
        <v>46</v>
      </c>
      <c r="O244" s="94"/>
      <c r="P244" s="263">
        <f>O244*H244</f>
        <v>0</v>
      </c>
      <c r="Q244" s="263">
        <v>0</v>
      </c>
      <c r="R244" s="263">
        <f>Q244*H244</f>
        <v>0</v>
      </c>
      <c r="S244" s="263">
        <v>0</v>
      </c>
      <c r="T244" s="264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65" t="s">
        <v>247</v>
      </c>
      <c r="AT244" s="265" t="s">
        <v>589</v>
      </c>
      <c r="AU244" s="265" t="s">
        <v>89</v>
      </c>
      <c r="AY244" s="18" t="s">
        <v>211</v>
      </c>
      <c r="BE244" s="155">
        <f>IF(N244="základní",J244,0)</f>
        <v>0</v>
      </c>
      <c r="BF244" s="155">
        <f>IF(N244="snížená",J244,0)</f>
        <v>0</v>
      </c>
      <c r="BG244" s="155">
        <f>IF(N244="zákl. přenesená",J244,0)</f>
        <v>0</v>
      </c>
      <c r="BH244" s="155">
        <f>IF(N244="sníž. přenesená",J244,0)</f>
        <v>0</v>
      </c>
      <c r="BI244" s="155">
        <f>IF(N244="nulová",J244,0)</f>
        <v>0</v>
      </c>
      <c r="BJ244" s="18" t="s">
        <v>87</v>
      </c>
      <c r="BK244" s="155">
        <f>ROUND(I244*H244,2)</f>
        <v>0</v>
      </c>
      <c r="BL244" s="18" t="s">
        <v>100</v>
      </c>
      <c r="BM244" s="265" t="s">
        <v>2951</v>
      </c>
    </row>
    <row r="245" spans="1:63" s="12" customFormat="1" ht="22.8" customHeight="1">
      <c r="A245" s="12"/>
      <c r="B245" s="237"/>
      <c r="C245" s="238"/>
      <c r="D245" s="239" t="s">
        <v>80</v>
      </c>
      <c r="E245" s="251" t="s">
        <v>2952</v>
      </c>
      <c r="F245" s="251" t="s">
        <v>2953</v>
      </c>
      <c r="G245" s="238"/>
      <c r="H245" s="238"/>
      <c r="I245" s="241"/>
      <c r="J245" s="252">
        <f>BK245</f>
        <v>0</v>
      </c>
      <c r="K245" s="238"/>
      <c r="L245" s="243"/>
      <c r="M245" s="244"/>
      <c r="N245" s="245"/>
      <c r="O245" s="245"/>
      <c r="P245" s="246">
        <f>SUM(P246:P253)</f>
        <v>0</v>
      </c>
      <c r="Q245" s="245"/>
      <c r="R245" s="246">
        <f>SUM(R246:R253)</f>
        <v>0.041</v>
      </c>
      <c r="S245" s="245"/>
      <c r="T245" s="247">
        <f>SUM(T246:T253)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48" t="s">
        <v>87</v>
      </c>
      <c r="AT245" s="249" t="s">
        <v>80</v>
      </c>
      <c r="AU245" s="249" t="s">
        <v>87</v>
      </c>
      <c r="AY245" s="248" t="s">
        <v>211</v>
      </c>
      <c r="BK245" s="250">
        <f>SUM(BK246:BK253)</f>
        <v>0</v>
      </c>
    </row>
    <row r="246" spans="1:65" s="2" customFormat="1" ht="16.5" customHeight="1">
      <c r="A246" s="41"/>
      <c r="B246" s="42"/>
      <c r="C246" s="317" t="s">
        <v>873</v>
      </c>
      <c r="D246" s="317" t="s">
        <v>589</v>
      </c>
      <c r="E246" s="318" t="s">
        <v>2954</v>
      </c>
      <c r="F246" s="319" t="s">
        <v>2955</v>
      </c>
      <c r="G246" s="320" t="s">
        <v>1220</v>
      </c>
      <c r="H246" s="321">
        <v>3</v>
      </c>
      <c r="I246" s="322"/>
      <c r="J246" s="323">
        <f>ROUND(I246*H246,2)</f>
        <v>0</v>
      </c>
      <c r="K246" s="324"/>
      <c r="L246" s="325"/>
      <c r="M246" s="326" t="s">
        <v>1</v>
      </c>
      <c r="N246" s="327" t="s">
        <v>46</v>
      </c>
      <c r="O246" s="94"/>
      <c r="P246" s="263">
        <f>O246*H246</f>
        <v>0</v>
      </c>
      <c r="Q246" s="263">
        <v>0</v>
      </c>
      <c r="R246" s="263">
        <f>Q246*H246</f>
        <v>0</v>
      </c>
      <c r="S246" s="263">
        <v>0</v>
      </c>
      <c r="T246" s="264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65" t="s">
        <v>247</v>
      </c>
      <c r="AT246" s="265" t="s">
        <v>589</v>
      </c>
      <c r="AU246" s="265" t="s">
        <v>89</v>
      </c>
      <c r="AY246" s="18" t="s">
        <v>211</v>
      </c>
      <c r="BE246" s="155">
        <f>IF(N246="základní",J246,0)</f>
        <v>0</v>
      </c>
      <c r="BF246" s="155">
        <f>IF(N246="snížená",J246,0)</f>
        <v>0</v>
      </c>
      <c r="BG246" s="155">
        <f>IF(N246="zákl. přenesená",J246,0)</f>
        <v>0</v>
      </c>
      <c r="BH246" s="155">
        <f>IF(N246="sníž. přenesená",J246,0)</f>
        <v>0</v>
      </c>
      <c r="BI246" s="155">
        <f>IF(N246="nulová",J246,0)</f>
        <v>0</v>
      </c>
      <c r="BJ246" s="18" t="s">
        <v>87</v>
      </c>
      <c r="BK246" s="155">
        <f>ROUND(I246*H246,2)</f>
        <v>0</v>
      </c>
      <c r="BL246" s="18" t="s">
        <v>100</v>
      </c>
      <c r="BM246" s="265" t="s">
        <v>2956</v>
      </c>
    </row>
    <row r="247" spans="1:65" s="2" customFormat="1" ht="16.5" customHeight="1">
      <c r="A247" s="41"/>
      <c r="B247" s="42"/>
      <c r="C247" s="317" t="s">
        <v>877</v>
      </c>
      <c r="D247" s="317" t="s">
        <v>589</v>
      </c>
      <c r="E247" s="318" t="s">
        <v>2957</v>
      </c>
      <c r="F247" s="319" t="s">
        <v>2958</v>
      </c>
      <c r="G247" s="320" t="s">
        <v>1220</v>
      </c>
      <c r="H247" s="321">
        <v>4</v>
      </c>
      <c r="I247" s="322"/>
      <c r="J247" s="323">
        <f>ROUND(I247*H247,2)</f>
        <v>0</v>
      </c>
      <c r="K247" s="324"/>
      <c r="L247" s="325"/>
      <c r="M247" s="326" t="s">
        <v>1</v>
      </c>
      <c r="N247" s="327" t="s">
        <v>46</v>
      </c>
      <c r="O247" s="94"/>
      <c r="P247" s="263">
        <f>O247*H247</f>
        <v>0</v>
      </c>
      <c r="Q247" s="263">
        <v>0.01</v>
      </c>
      <c r="R247" s="263">
        <f>Q247*H247</f>
        <v>0.04</v>
      </c>
      <c r="S247" s="263">
        <v>0</v>
      </c>
      <c r="T247" s="264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65" t="s">
        <v>247</v>
      </c>
      <c r="AT247" s="265" t="s">
        <v>589</v>
      </c>
      <c r="AU247" s="265" t="s">
        <v>89</v>
      </c>
      <c r="AY247" s="18" t="s">
        <v>211</v>
      </c>
      <c r="BE247" s="155">
        <f>IF(N247="základní",J247,0)</f>
        <v>0</v>
      </c>
      <c r="BF247" s="155">
        <f>IF(N247="snížená",J247,0)</f>
        <v>0</v>
      </c>
      <c r="BG247" s="155">
        <f>IF(N247="zákl. přenesená",J247,0)</f>
        <v>0</v>
      </c>
      <c r="BH247" s="155">
        <f>IF(N247="sníž. přenesená",J247,0)</f>
        <v>0</v>
      </c>
      <c r="BI247" s="155">
        <f>IF(N247="nulová",J247,0)</f>
        <v>0</v>
      </c>
      <c r="BJ247" s="18" t="s">
        <v>87</v>
      </c>
      <c r="BK247" s="155">
        <f>ROUND(I247*H247,2)</f>
        <v>0</v>
      </c>
      <c r="BL247" s="18" t="s">
        <v>100</v>
      </c>
      <c r="BM247" s="265" t="s">
        <v>2959</v>
      </c>
    </row>
    <row r="248" spans="1:51" s="13" customFormat="1" ht="12">
      <c r="A248" s="13"/>
      <c r="B248" s="266"/>
      <c r="C248" s="267"/>
      <c r="D248" s="268" t="s">
        <v>236</v>
      </c>
      <c r="E248" s="269" t="s">
        <v>1</v>
      </c>
      <c r="F248" s="270" t="s">
        <v>2378</v>
      </c>
      <c r="G248" s="267"/>
      <c r="H248" s="269" t="s">
        <v>1</v>
      </c>
      <c r="I248" s="271"/>
      <c r="J248" s="267"/>
      <c r="K248" s="267"/>
      <c r="L248" s="272"/>
      <c r="M248" s="273"/>
      <c r="N248" s="274"/>
      <c r="O248" s="274"/>
      <c r="P248" s="274"/>
      <c r="Q248" s="274"/>
      <c r="R248" s="274"/>
      <c r="S248" s="274"/>
      <c r="T248" s="27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76" t="s">
        <v>236</v>
      </c>
      <c r="AU248" s="276" t="s">
        <v>89</v>
      </c>
      <c r="AV248" s="13" t="s">
        <v>87</v>
      </c>
      <c r="AW248" s="13" t="s">
        <v>34</v>
      </c>
      <c r="AX248" s="13" t="s">
        <v>81</v>
      </c>
      <c r="AY248" s="276" t="s">
        <v>211</v>
      </c>
    </row>
    <row r="249" spans="1:51" s="14" customFormat="1" ht="12">
      <c r="A249" s="14"/>
      <c r="B249" s="277"/>
      <c r="C249" s="278"/>
      <c r="D249" s="268" t="s">
        <v>236</v>
      </c>
      <c r="E249" s="279" t="s">
        <v>1</v>
      </c>
      <c r="F249" s="280" t="s">
        <v>2960</v>
      </c>
      <c r="G249" s="278"/>
      <c r="H249" s="281">
        <v>4</v>
      </c>
      <c r="I249" s="282"/>
      <c r="J249" s="278"/>
      <c r="K249" s="278"/>
      <c r="L249" s="283"/>
      <c r="M249" s="284"/>
      <c r="N249" s="285"/>
      <c r="O249" s="285"/>
      <c r="P249" s="285"/>
      <c r="Q249" s="285"/>
      <c r="R249" s="285"/>
      <c r="S249" s="285"/>
      <c r="T249" s="286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87" t="s">
        <v>236</v>
      </c>
      <c r="AU249" s="287" t="s">
        <v>89</v>
      </c>
      <c r="AV249" s="14" t="s">
        <v>89</v>
      </c>
      <c r="AW249" s="14" t="s">
        <v>34</v>
      </c>
      <c r="AX249" s="14" t="s">
        <v>87</v>
      </c>
      <c r="AY249" s="287" t="s">
        <v>211</v>
      </c>
    </row>
    <row r="250" spans="1:65" s="2" customFormat="1" ht="16.5" customHeight="1">
      <c r="A250" s="41"/>
      <c r="B250" s="42"/>
      <c r="C250" s="317" t="s">
        <v>881</v>
      </c>
      <c r="D250" s="317" t="s">
        <v>589</v>
      </c>
      <c r="E250" s="318" t="s">
        <v>2961</v>
      </c>
      <c r="F250" s="319" t="s">
        <v>2962</v>
      </c>
      <c r="G250" s="320" t="s">
        <v>702</v>
      </c>
      <c r="H250" s="321">
        <v>4</v>
      </c>
      <c r="I250" s="322"/>
      <c r="J250" s="323">
        <f>ROUND(I250*H250,2)</f>
        <v>0</v>
      </c>
      <c r="K250" s="324"/>
      <c r="L250" s="325"/>
      <c r="M250" s="326" t="s">
        <v>1</v>
      </c>
      <c r="N250" s="327" t="s">
        <v>46</v>
      </c>
      <c r="O250" s="94"/>
      <c r="P250" s="263">
        <f>O250*H250</f>
        <v>0</v>
      </c>
      <c r="Q250" s="263">
        <v>0.00025</v>
      </c>
      <c r="R250" s="263">
        <f>Q250*H250</f>
        <v>0.001</v>
      </c>
      <c r="S250" s="263">
        <v>0</v>
      </c>
      <c r="T250" s="264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65" t="s">
        <v>247</v>
      </c>
      <c r="AT250" s="265" t="s">
        <v>589</v>
      </c>
      <c r="AU250" s="265" t="s">
        <v>89</v>
      </c>
      <c r="AY250" s="18" t="s">
        <v>211</v>
      </c>
      <c r="BE250" s="155">
        <f>IF(N250="základní",J250,0)</f>
        <v>0</v>
      </c>
      <c r="BF250" s="155">
        <f>IF(N250="snížená",J250,0)</f>
        <v>0</v>
      </c>
      <c r="BG250" s="155">
        <f>IF(N250="zákl. přenesená",J250,0)</f>
        <v>0</v>
      </c>
      <c r="BH250" s="155">
        <f>IF(N250="sníž. přenesená",J250,0)</f>
        <v>0</v>
      </c>
      <c r="BI250" s="155">
        <f>IF(N250="nulová",J250,0)</f>
        <v>0</v>
      </c>
      <c r="BJ250" s="18" t="s">
        <v>87</v>
      </c>
      <c r="BK250" s="155">
        <f>ROUND(I250*H250,2)</f>
        <v>0</v>
      </c>
      <c r="BL250" s="18" t="s">
        <v>100</v>
      </c>
      <c r="BM250" s="265" t="s">
        <v>2963</v>
      </c>
    </row>
    <row r="251" spans="1:51" s="14" customFormat="1" ht="12">
      <c r="A251" s="14"/>
      <c r="B251" s="277"/>
      <c r="C251" s="278"/>
      <c r="D251" s="268" t="s">
        <v>236</v>
      </c>
      <c r="E251" s="279" t="s">
        <v>1</v>
      </c>
      <c r="F251" s="280" t="s">
        <v>2964</v>
      </c>
      <c r="G251" s="278"/>
      <c r="H251" s="281">
        <v>4</v>
      </c>
      <c r="I251" s="282"/>
      <c r="J251" s="278"/>
      <c r="K251" s="278"/>
      <c r="L251" s="283"/>
      <c r="M251" s="284"/>
      <c r="N251" s="285"/>
      <c r="O251" s="285"/>
      <c r="P251" s="285"/>
      <c r="Q251" s="285"/>
      <c r="R251" s="285"/>
      <c r="S251" s="285"/>
      <c r="T251" s="286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87" t="s">
        <v>236</v>
      </c>
      <c r="AU251" s="287" t="s">
        <v>89</v>
      </c>
      <c r="AV251" s="14" t="s">
        <v>89</v>
      </c>
      <c r="AW251" s="14" t="s">
        <v>34</v>
      </c>
      <c r="AX251" s="14" t="s">
        <v>87</v>
      </c>
      <c r="AY251" s="287" t="s">
        <v>211</v>
      </c>
    </row>
    <row r="252" spans="1:65" s="2" customFormat="1" ht="16.5" customHeight="1">
      <c r="A252" s="41"/>
      <c r="B252" s="42"/>
      <c r="C252" s="317" t="s">
        <v>887</v>
      </c>
      <c r="D252" s="317" t="s">
        <v>589</v>
      </c>
      <c r="E252" s="318" t="s">
        <v>2965</v>
      </c>
      <c r="F252" s="319" t="s">
        <v>2966</v>
      </c>
      <c r="G252" s="320" t="s">
        <v>2967</v>
      </c>
      <c r="H252" s="321">
        <v>4</v>
      </c>
      <c r="I252" s="322"/>
      <c r="J252" s="323">
        <f>ROUND(I252*H252,2)</f>
        <v>0</v>
      </c>
      <c r="K252" s="324"/>
      <c r="L252" s="325"/>
      <c r="M252" s="326" t="s">
        <v>1</v>
      </c>
      <c r="N252" s="327" t="s">
        <v>46</v>
      </c>
      <c r="O252" s="94"/>
      <c r="P252" s="263">
        <f>O252*H252</f>
        <v>0</v>
      </c>
      <c r="Q252" s="263">
        <v>0</v>
      </c>
      <c r="R252" s="263">
        <f>Q252*H252</f>
        <v>0</v>
      </c>
      <c r="S252" s="263">
        <v>0</v>
      </c>
      <c r="T252" s="264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65" t="s">
        <v>247</v>
      </c>
      <c r="AT252" s="265" t="s">
        <v>589</v>
      </c>
      <c r="AU252" s="265" t="s">
        <v>89</v>
      </c>
      <c r="AY252" s="18" t="s">
        <v>211</v>
      </c>
      <c r="BE252" s="155">
        <f>IF(N252="základní",J252,0)</f>
        <v>0</v>
      </c>
      <c r="BF252" s="155">
        <f>IF(N252="snížená",J252,0)</f>
        <v>0</v>
      </c>
      <c r="BG252" s="155">
        <f>IF(N252="zákl. přenesená",J252,0)</f>
        <v>0</v>
      </c>
      <c r="BH252" s="155">
        <f>IF(N252="sníž. přenesená",J252,0)</f>
        <v>0</v>
      </c>
      <c r="BI252" s="155">
        <f>IF(N252="nulová",J252,0)</f>
        <v>0</v>
      </c>
      <c r="BJ252" s="18" t="s">
        <v>87</v>
      </c>
      <c r="BK252" s="155">
        <f>ROUND(I252*H252,2)</f>
        <v>0</v>
      </c>
      <c r="BL252" s="18" t="s">
        <v>100</v>
      </c>
      <c r="BM252" s="265" t="s">
        <v>2968</v>
      </c>
    </row>
    <row r="253" spans="1:51" s="14" customFormat="1" ht="12">
      <c r="A253" s="14"/>
      <c r="B253" s="277"/>
      <c r="C253" s="278"/>
      <c r="D253" s="268" t="s">
        <v>236</v>
      </c>
      <c r="E253" s="279" t="s">
        <v>1</v>
      </c>
      <c r="F253" s="280" t="s">
        <v>2964</v>
      </c>
      <c r="G253" s="278"/>
      <c r="H253" s="281">
        <v>4</v>
      </c>
      <c r="I253" s="282"/>
      <c r="J253" s="278"/>
      <c r="K253" s="278"/>
      <c r="L253" s="283"/>
      <c r="M253" s="284"/>
      <c r="N253" s="285"/>
      <c r="O253" s="285"/>
      <c r="P253" s="285"/>
      <c r="Q253" s="285"/>
      <c r="R253" s="285"/>
      <c r="S253" s="285"/>
      <c r="T253" s="286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87" t="s">
        <v>236</v>
      </c>
      <c r="AU253" s="287" t="s">
        <v>89</v>
      </c>
      <c r="AV253" s="14" t="s">
        <v>89</v>
      </c>
      <c r="AW253" s="14" t="s">
        <v>34</v>
      </c>
      <c r="AX253" s="14" t="s">
        <v>87</v>
      </c>
      <c r="AY253" s="287" t="s">
        <v>211</v>
      </c>
    </row>
    <row r="254" spans="1:63" s="12" customFormat="1" ht="22.8" customHeight="1">
      <c r="A254" s="12"/>
      <c r="B254" s="237"/>
      <c r="C254" s="238"/>
      <c r="D254" s="239" t="s">
        <v>80</v>
      </c>
      <c r="E254" s="251" t="s">
        <v>2969</v>
      </c>
      <c r="F254" s="251" t="s">
        <v>2970</v>
      </c>
      <c r="G254" s="238"/>
      <c r="H254" s="238"/>
      <c r="I254" s="241"/>
      <c r="J254" s="252">
        <f>BK254</f>
        <v>0</v>
      </c>
      <c r="K254" s="238"/>
      <c r="L254" s="243"/>
      <c r="M254" s="244"/>
      <c r="N254" s="245"/>
      <c r="O254" s="245"/>
      <c r="P254" s="246">
        <f>SUM(P255:P289)</f>
        <v>0</v>
      </c>
      <c r="Q254" s="245"/>
      <c r="R254" s="246">
        <f>SUM(R255:R289)</f>
        <v>0.1909</v>
      </c>
      <c r="S254" s="245"/>
      <c r="T254" s="247">
        <f>SUM(T255:T289)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48" t="s">
        <v>87</v>
      </c>
      <c r="AT254" s="249" t="s">
        <v>80</v>
      </c>
      <c r="AU254" s="249" t="s">
        <v>87</v>
      </c>
      <c r="AY254" s="248" t="s">
        <v>211</v>
      </c>
      <c r="BK254" s="250">
        <f>SUM(BK255:BK289)</f>
        <v>0</v>
      </c>
    </row>
    <row r="255" spans="1:65" s="2" customFormat="1" ht="16.5" customHeight="1">
      <c r="A255" s="41"/>
      <c r="B255" s="42"/>
      <c r="C255" s="317" t="s">
        <v>891</v>
      </c>
      <c r="D255" s="317" t="s">
        <v>589</v>
      </c>
      <c r="E255" s="318" t="s">
        <v>2971</v>
      </c>
      <c r="F255" s="319" t="s">
        <v>2972</v>
      </c>
      <c r="G255" s="320" t="s">
        <v>1220</v>
      </c>
      <c r="H255" s="321">
        <v>11</v>
      </c>
      <c r="I255" s="322"/>
      <c r="J255" s="323">
        <f>ROUND(I255*H255,2)</f>
        <v>0</v>
      </c>
      <c r="K255" s="324"/>
      <c r="L255" s="325"/>
      <c r="M255" s="326" t="s">
        <v>1</v>
      </c>
      <c r="N255" s="327" t="s">
        <v>46</v>
      </c>
      <c r="O255" s="94"/>
      <c r="P255" s="263">
        <f>O255*H255</f>
        <v>0</v>
      </c>
      <c r="Q255" s="263">
        <v>0.015</v>
      </c>
      <c r="R255" s="263">
        <f>Q255*H255</f>
        <v>0.16499999999999998</v>
      </c>
      <c r="S255" s="263">
        <v>0</v>
      </c>
      <c r="T255" s="264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65" t="s">
        <v>247</v>
      </c>
      <c r="AT255" s="265" t="s">
        <v>589</v>
      </c>
      <c r="AU255" s="265" t="s">
        <v>89</v>
      </c>
      <c r="AY255" s="18" t="s">
        <v>211</v>
      </c>
      <c r="BE255" s="155">
        <f>IF(N255="základní",J255,0)</f>
        <v>0</v>
      </c>
      <c r="BF255" s="155">
        <f>IF(N255="snížená",J255,0)</f>
        <v>0</v>
      </c>
      <c r="BG255" s="155">
        <f>IF(N255="zákl. přenesená",J255,0)</f>
        <v>0</v>
      </c>
      <c r="BH255" s="155">
        <f>IF(N255="sníž. přenesená",J255,0)</f>
        <v>0</v>
      </c>
      <c r="BI255" s="155">
        <f>IF(N255="nulová",J255,0)</f>
        <v>0</v>
      </c>
      <c r="BJ255" s="18" t="s">
        <v>87</v>
      </c>
      <c r="BK255" s="155">
        <f>ROUND(I255*H255,2)</f>
        <v>0</v>
      </c>
      <c r="BL255" s="18" t="s">
        <v>100</v>
      </c>
      <c r="BM255" s="265" t="s">
        <v>2973</v>
      </c>
    </row>
    <row r="256" spans="1:51" s="14" customFormat="1" ht="12">
      <c r="A256" s="14"/>
      <c r="B256" s="277"/>
      <c r="C256" s="278"/>
      <c r="D256" s="268" t="s">
        <v>236</v>
      </c>
      <c r="E256" s="279" t="s">
        <v>1</v>
      </c>
      <c r="F256" s="280" t="s">
        <v>2974</v>
      </c>
      <c r="G256" s="278"/>
      <c r="H256" s="281">
        <v>11</v>
      </c>
      <c r="I256" s="282"/>
      <c r="J256" s="278"/>
      <c r="K256" s="278"/>
      <c r="L256" s="283"/>
      <c r="M256" s="284"/>
      <c r="N256" s="285"/>
      <c r="O256" s="285"/>
      <c r="P256" s="285"/>
      <c r="Q256" s="285"/>
      <c r="R256" s="285"/>
      <c r="S256" s="285"/>
      <c r="T256" s="28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87" t="s">
        <v>236</v>
      </c>
      <c r="AU256" s="287" t="s">
        <v>89</v>
      </c>
      <c r="AV256" s="14" t="s">
        <v>89</v>
      </c>
      <c r="AW256" s="14" t="s">
        <v>34</v>
      </c>
      <c r="AX256" s="14" t="s">
        <v>87</v>
      </c>
      <c r="AY256" s="287" t="s">
        <v>211</v>
      </c>
    </row>
    <row r="257" spans="1:65" s="2" customFormat="1" ht="16.5" customHeight="1">
      <c r="A257" s="41"/>
      <c r="B257" s="42"/>
      <c r="C257" s="317" t="s">
        <v>898</v>
      </c>
      <c r="D257" s="317" t="s">
        <v>589</v>
      </c>
      <c r="E257" s="318" t="s">
        <v>2975</v>
      </c>
      <c r="F257" s="319" t="s">
        <v>2976</v>
      </c>
      <c r="G257" s="320" t="s">
        <v>1220</v>
      </c>
      <c r="H257" s="321">
        <v>11</v>
      </c>
      <c r="I257" s="322"/>
      <c r="J257" s="323">
        <f>ROUND(I257*H257,2)</f>
        <v>0</v>
      </c>
      <c r="K257" s="324"/>
      <c r="L257" s="325"/>
      <c r="M257" s="326" t="s">
        <v>1</v>
      </c>
      <c r="N257" s="327" t="s">
        <v>46</v>
      </c>
      <c r="O257" s="94"/>
      <c r="P257" s="263">
        <f>O257*H257</f>
        <v>0</v>
      </c>
      <c r="Q257" s="263">
        <v>0</v>
      </c>
      <c r="R257" s="263">
        <f>Q257*H257</f>
        <v>0</v>
      </c>
      <c r="S257" s="263">
        <v>0</v>
      </c>
      <c r="T257" s="264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65" t="s">
        <v>247</v>
      </c>
      <c r="AT257" s="265" t="s">
        <v>589</v>
      </c>
      <c r="AU257" s="265" t="s">
        <v>89</v>
      </c>
      <c r="AY257" s="18" t="s">
        <v>211</v>
      </c>
      <c r="BE257" s="155">
        <f>IF(N257="základní",J257,0)</f>
        <v>0</v>
      </c>
      <c r="BF257" s="155">
        <f>IF(N257="snížená",J257,0)</f>
        <v>0</v>
      </c>
      <c r="BG257" s="155">
        <f>IF(N257="zákl. přenesená",J257,0)</f>
        <v>0</v>
      </c>
      <c r="BH257" s="155">
        <f>IF(N257="sníž. přenesená",J257,0)</f>
        <v>0</v>
      </c>
      <c r="BI257" s="155">
        <f>IF(N257="nulová",J257,0)</f>
        <v>0</v>
      </c>
      <c r="BJ257" s="18" t="s">
        <v>87</v>
      </c>
      <c r="BK257" s="155">
        <f>ROUND(I257*H257,2)</f>
        <v>0</v>
      </c>
      <c r="BL257" s="18" t="s">
        <v>100</v>
      </c>
      <c r="BM257" s="265" t="s">
        <v>2977</v>
      </c>
    </row>
    <row r="258" spans="1:51" s="14" customFormat="1" ht="12">
      <c r="A258" s="14"/>
      <c r="B258" s="277"/>
      <c r="C258" s="278"/>
      <c r="D258" s="268" t="s">
        <v>236</v>
      </c>
      <c r="E258" s="279" t="s">
        <v>1</v>
      </c>
      <c r="F258" s="280" t="s">
        <v>2978</v>
      </c>
      <c r="G258" s="278"/>
      <c r="H258" s="281">
        <v>11</v>
      </c>
      <c r="I258" s="282"/>
      <c r="J258" s="278"/>
      <c r="K258" s="278"/>
      <c r="L258" s="283"/>
      <c r="M258" s="284"/>
      <c r="N258" s="285"/>
      <c r="O258" s="285"/>
      <c r="P258" s="285"/>
      <c r="Q258" s="285"/>
      <c r="R258" s="285"/>
      <c r="S258" s="285"/>
      <c r="T258" s="286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87" t="s">
        <v>236</v>
      </c>
      <c r="AU258" s="287" t="s">
        <v>89</v>
      </c>
      <c r="AV258" s="14" t="s">
        <v>89</v>
      </c>
      <c r="AW258" s="14" t="s">
        <v>34</v>
      </c>
      <c r="AX258" s="14" t="s">
        <v>87</v>
      </c>
      <c r="AY258" s="287" t="s">
        <v>211</v>
      </c>
    </row>
    <row r="259" spans="1:65" s="2" customFormat="1" ht="21.75" customHeight="1">
      <c r="A259" s="41"/>
      <c r="B259" s="42"/>
      <c r="C259" s="317" t="s">
        <v>901</v>
      </c>
      <c r="D259" s="317" t="s">
        <v>589</v>
      </c>
      <c r="E259" s="318" t="s">
        <v>2979</v>
      </c>
      <c r="F259" s="319" t="s">
        <v>2980</v>
      </c>
      <c r="G259" s="320" t="s">
        <v>702</v>
      </c>
      <c r="H259" s="321">
        <v>11</v>
      </c>
      <c r="I259" s="322"/>
      <c r="J259" s="323">
        <f>ROUND(I259*H259,2)</f>
        <v>0</v>
      </c>
      <c r="K259" s="324"/>
      <c r="L259" s="325"/>
      <c r="M259" s="326" t="s">
        <v>1</v>
      </c>
      <c r="N259" s="327" t="s">
        <v>46</v>
      </c>
      <c r="O259" s="94"/>
      <c r="P259" s="263">
        <f>O259*H259</f>
        <v>0</v>
      </c>
      <c r="Q259" s="263">
        <v>0.0005</v>
      </c>
      <c r="R259" s="263">
        <f>Q259*H259</f>
        <v>0.0055</v>
      </c>
      <c r="S259" s="263">
        <v>0</v>
      </c>
      <c r="T259" s="264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65" t="s">
        <v>247</v>
      </c>
      <c r="AT259" s="265" t="s">
        <v>589</v>
      </c>
      <c r="AU259" s="265" t="s">
        <v>89</v>
      </c>
      <c r="AY259" s="18" t="s">
        <v>211</v>
      </c>
      <c r="BE259" s="155">
        <f>IF(N259="základní",J259,0)</f>
        <v>0</v>
      </c>
      <c r="BF259" s="155">
        <f>IF(N259="snížená",J259,0)</f>
        <v>0</v>
      </c>
      <c r="BG259" s="155">
        <f>IF(N259="zákl. přenesená",J259,0)</f>
        <v>0</v>
      </c>
      <c r="BH259" s="155">
        <f>IF(N259="sníž. přenesená",J259,0)</f>
        <v>0</v>
      </c>
      <c r="BI259" s="155">
        <f>IF(N259="nulová",J259,0)</f>
        <v>0</v>
      </c>
      <c r="BJ259" s="18" t="s">
        <v>87</v>
      </c>
      <c r="BK259" s="155">
        <f>ROUND(I259*H259,2)</f>
        <v>0</v>
      </c>
      <c r="BL259" s="18" t="s">
        <v>100</v>
      </c>
      <c r="BM259" s="265" t="s">
        <v>2981</v>
      </c>
    </row>
    <row r="260" spans="1:51" s="13" customFormat="1" ht="12">
      <c r="A260" s="13"/>
      <c r="B260" s="266"/>
      <c r="C260" s="267"/>
      <c r="D260" s="268" t="s">
        <v>236</v>
      </c>
      <c r="E260" s="269" t="s">
        <v>1</v>
      </c>
      <c r="F260" s="270" t="s">
        <v>638</v>
      </c>
      <c r="G260" s="267"/>
      <c r="H260" s="269" t="s">
        <v>1</v>
      </c>
      <c r="I260" s="271"/>
      <c r="J260" s="267"/>
      <c r="K260" s="267"/>
      <c r="L260" s="272"/>
      <c r="M260" s="273"/>
      <c r="N260" s="274"/>
      <c r="O260" s="274"/>
      <c r="P260" s="274"/>
      <c r="Q260" s="274"/>
      <c r="R260" s="274"/>
      <c r="S260" s="274"/>
      <c r="T260" s="27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76" t="s">
        <v>236</v>
      </c>
      <c r="AU260" s="276" t="s">
        <v>89</v>
      </c>
      <c r="AV260" s="13" t="s">
        <v>87</v>
      </c>
      <c r="AW260" s="13" t="s">
        <v>34</v>
      </c>
      <c r="AX260" s="13" t="s">
        <v>81</v>
      </c>
      <c r="AY260" s="276" t="s">
        <v>211</v>
      </c>
    </row>
    <row r="261" spans="1:51" s="14" customFormat="1" ht="12">
      <c r="A261" s="14"/>
      <c r="B261" s="277"/>
      <c r="C261" s="278"/>
      <c r="D261" s="268" t="s">
        <v>236</v>
      </c>
      <c r="E261" s="279" t="s">
        <v>1</v>
      </c>
      <c r="F261" s="280" t="s">
        <v>89</v>
      </c>
      <c r="G261" s="278"/>
      <c r="H261" s="281">
        <v>2</v>
      </c>
      <c r="I261" s="282"/>
      <c r="J261" s="278"/>
      <c r="K261" s="278"/>
      <c r="L261" s="283"/>
      <c r="M261" s="284"/>
      <c r="N261" s="285"/>
      <c r="O261" s="285"/>
      <c r="P261" s="285"/>
      <c r="Q261" s="285"/>
      <c r="R261" s="285"/>
      <c r="S261" s="285"/>
      <c r="T261" s="286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87" t="s">
        <v>236</v>
      </c>
      <c r="AU261" s="287" t="s">
        <v>89</v>
      </c>
      <c r="AV261" s="14" t="s">
        <v>89</v>
      </c>
      <c r="AW261" s="14" t="s">
        <v>34</v>
      </c>
      <c r="AX261" s="14" t="s">
        <v>81</v>
      </c>
      <c r="AY261" s="287" t="s">
        <v>211</v>
      </c>
    </row>
    <row r="262" spans="1:51" s="13" customFormat="1" ht="12">
      <c r="A262" s="13"/>
      <c r="B262" s="266"/>
      <c r="C262" s="267"/>
      <c r="D262" s="268" t="s">
        <v>236</v>
      </c>
      <c r="E262" s="269" t="s">
        <v>1</v>
      </c>
      <c r="F262" s="270" t="s">
        <v>640</v>
      </c>
      <c r="G262" s="267"/>
      <c r="H262" s="269" t="s">
        <v>1</v>
      </c>
      <c r="I262" s="271"/>
      <c r="J262" s="267"/>
      <c r="K262" s="267"/>
      <c r="L262" s="272"/>
      <c r="M262" s="273"/>
      <c r="N262" s="274"/>
      <c r="O262" s="274"/>
      <c r="P262" s="274"/>
      <c r="Q262" s="274"/>
      <c r="R262" s="274"/>
      <c r="S262" s="274"/>
      <c r="T262" s="27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76" t="s">
        <v>236</v>
      </c>
      <c r="AU262" s="276" t="s">
        <v>89</v>
      </c>
      <c r="AV262" s="13" t="s">
        <v>87</v>
      </c>
      <c r="AW262" s="13" t="s">
        <v>34</v>
      </c>
      <c r="AX262" s="13" t="s">
        <v>81</v>
      </c>
      <c r="AY262" s="276" t="s">
        <v>211</v>
      </c>
    </row>
    <row r="263" spans="1:51" s="14" customFormat="1" ht="12">
      <c r="A263" s="14"/>
      <c r="B263" s="277"/>
      <c r="C263" s="278"/>
      <c r="D263" s="268" t="s">
        <v>236</v>
      </c>
      <c r="E263" s="279" t="s">
        <v>1</v>
      </c>
      <c r="F263" s="280" t="s">
        <v>105</v>
      </c>
      <c r="G263" s="278"/>
      <c r="H263" s="281">
        <v>5</v>
      </c>
      <c r="I263" s="282"/>
      <c r="J263" s="278"/>
      <c r="K263" s="278"/>
      <c r="L263" s="283"/>
      <c r="M263" s="284"/>
      <c r="N263" s="285"/>
      <c r="O263" s="285"/>
      <c r="P263" s="285"/>
      <c r="Q263" s="285"/>
      <c r="R263" s="285"/>
      <c r="S263" s="285"/>
      <c r="T263" s="286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87" t="s">
        <v>236</v>
      </c>
      <c r="AU263" s="287" t="s">
        <v>89</v>
      </c>
      <c r="AV263" s="14" t="s">
        <v>89</v>
      </c>
      <c r="AW263" s="14" t="s">
        <v>34</v>
      </c>
      <c r="AX263" s="14" t="s">
        <v>81</v>
      </c>
      <c r="AY263" s="287" t="s">
        <v>211</v>
      </c>
    </row>
    <row r="264" spans="1:51" s="13" customFormat="1" ht="12">
      <c r="A264" s="13"/>
      <c r="B264" s="266"/>
      <c r="C264" s="267"/>
      <c r="D264" s="268" t="s">
        <v>236</v>
      </c>
      <c r="E264" s="269" t="s">
        <v>1</v>
      </c>
      <c r="F264" s="270" t="s">
        <v>663</v>
      </c>
      <c r="G264" s="267"/>
      <c r="H264" s="269" t="s">
        <v>1</v>
      </c>
      <c r="I264" s="271"/>
      <c r="J264" s="267"/>
      <c r="K264" s="267"/>
      <c r="L264" s="272"/>
      <c r="M264" s="273"/>
      <c r="N264" s="274"/>
      <c r="O264" s="274"/>
      <c r="P264" s="274"/>
      <c r="Q264" s="274"/>
      <c r="R264" s="274"/>
      <c r="S264" s="274"/>
      <c r="T264" s="27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76" t="s">
        <v>236</v>
      </c>
      <c r="AU264" s="276" t="s">
        <v>89</v>
      </c>
      <c r="AV264" s="13" t="s">
        <v>87</v>
      </c>
      <c r="AW264" s="13" t="s">
        <v>34</v>
      </c>
      <c r="AX264" s="13" t="s">
        <v>81</v>
      </c>
      <c r="AY264" s="276" t="s">
        <v>211</v>
      </c>
    </row>
    <row r="265" spans="1:51" s="14" customFormat="1" ht="12">
      <c r="A265" s="14"/>
      <c r="B265" s="277"/>
      <c r="C265" s="278"/>
      <c r="D265" s="268" t="s">
        <v>236</v>
      </c>
      <c r="E265" s="279" t="s">
        <v>1</v>
      </c>
      <c r="F265" s="280" t="s">
        <v>96</v>
      </c>
      <c r="G265" s="278"/>
      <c r="H265" s="281">
        <v>3</v>
      </c>
      <c r="I265" s="282"/>
      <c r="J265" s="278"/>
      <c r="K265" s="278"/>
      <c r="L265" s="283"/>
      <c r="M265" s="284"/>
      <c r="N265" s="285"/>
      <c r="O265" s="285"/>
      <c r="P265" s="285"/>
      <c r="Q265" s="285"/>
      <c r="R265" s="285"/>
      <c r="S265" s="285"/>
      <c r="T265" s="286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87" t="s">
        <v>236</v>
      </c>
      <c r="AU265" s="287" t="s">
        <v>89</v>
      </c>
      <c r="AV265" s="14" t="s">
        <v>89</v>
      </c>
      <c r="AW265" s="14" t="s">
        <v>34</v>
      </c>
      <c r="AX265" s="14" t="s">
        <v>81</v>
      </c>
      <c r="AY265" s="287" t="s">
        <v>211</v>
      </c>
    </row>
    <row r="266" spans="1:51" s="13" customFormat="1" ht="12">
      <c r="A266" s="13"/>
      <c r="B266" s="266"/>
      <c r="C266" s="267"/>
      <c r="D266" s="268" t="s">
        <v>236</v>
      </c>
      <c r="E266" s="269" t="s">
        <v>1</v>
      </c>
      <c r="F266" s="270" t="s">
        <v>2982</v>
      </c>
      <c r="G266" s="267"/>
      <c r="H266" s="269" t="s">
        <v>1</v>
      </c>
      <c r="I266" s="271"/>
      <c r="J266" s="267"/>
      <c r="K266" s="267"/>
      <c r="L266" s="272"/>
      <c r="M266" s="273"/>
      <c r="N266" s="274"/>
      <c r="O266" s="274"/>
      <c r="P266" s="274"/>
      <c r="Q266" s="274"/>
      <c r="R266" s="274"/>
      <c r="S266" s="274"/>
      <c r="T266" s="27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76" t="s">
        <v>236</v>
      </c>
      <c r="AU266" s="276" t="s">
        <v>89</v>
      </c>
      <c r="AV266" s="13" t="s">
        <v>87</v>
      </c>
      <c r="AW266" s="13" t="s">
        <v>34</v>
      </c>
      <c r="AX266" s="13" t="s">
        <v>81</v>
      </c>
      <c r="AY266" s="276" t="s">
        <v>211</v>
      </c>
    </row>
    <row r="267" spans="1:51" s="14" customFormat="1" ht="12">
      <c r="A267" s="14"/>
      <c r="B267" s="277"/>
      <c r="C267" s="278"/>
      <c r="D267" s="268" t="s">
        <v>236</v>
      </c>
      <c r="E267" s="279" t="s">
        <v>1</v>
      </c>
      <c r="F267" s="280" t="s">
        <v>87</v>
      </c>
      <c r="G267" s="278"/>
      <c r="H267" s="281">
        <v>1</v>
      </c>
      <c r="I267" s="282"/>
      <c r="J267" s="278"/>
      <c r="K267" s="278"/>
      <c r="L267" s="283"/>
      <c r="M267" s="284"/>
      <c r="N267" s="285"/>
      <c r="O267" s="285"/>
      <c r="P267" s="285"/>
      <c r="Q267" s="285"/>
      <c r="R267" s="285"/>
      <c r="S267" s="285"/>
      <c r="T267" s="286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87" t="s">
        <v>236</v>
      </c>
      <c r="AU267" s="287" t="s">
        <v>89</v>
      </c>
      <c r="AV267" s="14" t="s">
        <v>89</v>
      </c>
      <c r="AW267" s="14" t="s">
        <v>34</v>
      </c>
      <c r="AX267" s="14" t="s">
        <v>81</v>
      </c>
      <c r="AY267" s="287" t="s">
        <v>211</v>
      </c>
    </row>
    <row r="268" spans="1:51" s="15" customFormat="1" ht="12">
      <c r="A268" s="15"/>
      <c r="B268" s="295"/>
      <c r="C268" s="296"/>
      <c r="D268" s="268" t="s">
        <v>236</v>
      </c>
      <c r="E268" s="297" t="s">
        <v>1</v>
      </c>
      <c r="F268" s="298" t="s">
        <v>438</v>
      </c>
      <c r="G268" s="296"/>
      <c r="H268" s="299">
        <v>11</v>
      </c>
      <c r="I268" s="300"/>
      <c r="J268" s="296"/>
      <c r="K268" s="296"/>
      <c r="L268" s="301"/>
      <c r="M268" s="302"/>
      <c r="N268" s="303"/>
      <c r="O268" s="303"/>
      <c r="P268" s="303"/>
      <c r="Q268" s="303"/>
      <c r="R268" s="303"/>
      <c r="S268" s="303"/>
      <c r="T268" s="304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305" t="s">
        <v>236</v>
      </c>
      <c r="AU268" s="305" t="s">
        <v>89</v>
      </c>
      <c r="AV268" s="15" t="s">
        <v>100</v>
      </c>
      <c r="AW268" s="15" t="s">
        <v>34</v>
      </c>
      <c r="AX268" s="15" t="s">
        <v>87</v>
      </c>
      <c r="AY268" s="305" t="s">
        <v>211</v>
      </c>
    </row>
    <row r="269" spans="1:65" s="2" customFormat="1" ht="16.5" customHeight="1">
      <c r="A269" s="41"/>
      <c r="B269" s="42"/>
      <c r="C269" s="317" t="s">
        <v>906</v>
      </c>
      <c r="D269" s="317" t="s">
        <v>589</v>
      </c>
      <c r="E269" s="318" t="s">
        <v>2983</v>
      </c>
      <c r="F269" s="319" t="s">
        <v>2984</v>
      </c>
      <c r="G269" s="320" t="s">
        <v>702</v>
      </c>
      <c r="H269" s="321">
        <v>12</v>
      </c>
      <c r="I269" s="322"/>
      <c r="J269" s="323">
        <f>ROUND(I269*H269,2)</f>
        <v>0</v>
      </c>
      <c r="K269" s="324"/>
      <c r="L269" s="325"/>
      <c r="M269" s="326" t="s">
        <v>1</v>
      </c>
      <c r="N269" s="327" t="s">
        <v>46</v>
      </c>
      <c r="O269" s="94"/>
      <c r="P269" s="263">
        <f>O269*H269</f>
        <v>0</v>
      </c>
      <c r="Q269" s="263">
        <v>0.0005</v>
      </c>
      <c r="R269" s="263">
        <f>Q269*H269</f>
        <v>0.006</v>
      </c>
      <c r="S269" s="263">
        <v>0</v>
      </c>
      <c r="T269" s="264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65" t="s">
        <v>247</v>
      </c>
      <c r="AT269" s="265" t="s">
        <v>589</v>
      </c>
      <c r="AU269" s="265" t="s">
        <v>89</v>
      </c>
      <c r="AY269" s="18" t="s">
        <v>211</v>
      </c>
      <c r="BE269" s="155">
        <f>IF(N269="základní",J269,0)</f>
        <v>0</v>
      </c>
      <c r="BF269" s="155">
        <f>IF(N269="snížená",J269,0)</f>
        <v>0</v>
      </c>
      <c r="BG269" s="155">
        <f>IF(N269="zákl. přenesená",J269,0)</f>
        <v>0</v>
      </c>
      <c r="BH269" s="155">
        <f>IF(N269="sníž. přenesená",J269,0)</f>
        <v>0</v>
      </c>
      <c r="BI269" s="155">
        <f>IF(N269="nulová",J269,0)</f>
        <v>0</v>
      </c>
      <c r="BJ269" s="18" t="s">
        <v>87</v>
      </c>
      <c r="BK269" s="155">
        <f>ROUND(I269*H269,2)</f>
        <v>0</v>
      </c>
      <c r="BL269" s="18" t="s">
        <v>100</v>
      </c>
      <c r="BM269" s="265" t="s">
        <v>2985</v>
      </c>
    </row>
    <row r="270" spans="1:51" s="14" customFormat="1" ht="12">
      <c r="A270" s="14"/>
      <c r="B270" s="277"/>
      <c r="C270" s="278"/>
      <c r="D270" s="268" t="s">
        <v>236</v>
      </c>
      <c r="E270" s="279" t="s">
        <v>1</v>
      </c>
      <c r="F270" s="280" t="s">
        <v>2986</v>
      </c>
      <c r="G270" s="278"/>
      <c r="H270" s="281">
        <v>12</v>
      </c>
      <c r="I270" s="282"/>
      <c r="J270" s="278"/>
      <c r="K270" s="278"/>
      <c r="L270" s="283"/>
      <c r="M270" s="284"/>
      <c r="N270" s="285"/>
      <c r="O270" s="285"/>
      <c r="P270" s="285"/>
      <c r="Q270" s="285"/>
      <c r="R270" s="285"/>
      <c r="S270" s="285"/>
      <c r="T270" s="286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87" t="s">
        <v>236</v>
      </c>
      <c r="AU270" s="287" t="s">
        <v>89</v>
      </c>
      <c r="AV270" s="14" t="s">
        <v>89</v>
      </c>
      <c r="AW270" s="14" t="s">
        <v>34</v>
      </c>
      <c r="AX270" s="14" t="s">
        <v>87</v>
      </c>
      <c r="AY270" s="287" t="s">
        <v>211</v>
      </c>
    </row>
    <row r="271" spans="1:65" s="2" customFormat="1" ht="16.5" customHeight="1">
      <c r="A271" s="41"/>
      <c r="B271" s="42"/>
      <c r="C271" s="317" t="s">
        <v>911</v>
      </c>
      <c r="D271" s="317" t="s">
        <v>589</v>
      </c>
      <c r="E271" s="318" t="s">
        <v>2987</v>
      </c>
      <c r="F271" s="319" t="s">
        <v>2988</v>
      </c>
      <c r="G271" s="320" t="s">
        <v>702</v>
      </c>
      <c r="H271" s="321">
        <v>8</v>
      </c>
      <c r="I271" s="322"/>
      <c r="J271" s="323">
        <f>ROUND(I271*H271,2)</f>
        <v>0</v>
      </c>
      <c r="K271" s="324"/>
      <c r="L271" s="325"/>
      <c r="M271" s="326" t="s">
        <v>1</v>
      </c>
      <c r="N271" s="327" t="s">
        <v>46</v>
      </c>
      <c r="O271" s="94"/>
      <c r="P271" s="263">
        <f>O271*H271</f>
        <v>0</v>
      </c>
      <c r="Q271" s="263">
        <v>0.0005</v>
      </c>
      <c r="R271" s="263">
        <f>Q271*H271</f>
        <v>0.004</v>
      </c>
      <c r="S271" s="263">
        <v>0</v>
      </c>
      <c r="T271" s="264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65" t="s">
        <v>247</v>
      </c>
      <c r="AT271" s="265" t="s">
        <v>589</v>
      </c>
      <c r="AU271" s="265" t="s">
        <v>89</v>
      </c>
      <c r="AY271" s="18" t="s">
        <v>211</v>
      </c>
      <c r="BE271" s="155">
        <f>IF(N271="základní",J271,0)</f>
        <v>0</v>
      </c>
      <c r="BF271" s="155">
        <f>IF(N271="snížená",J271,0)</f>
        <v>0</v>
      </c>
      <c r="BG271" s="155">
        <f>IF(N271="zákl. přenesená",J271,0)</f>
        <v>0</v>
      </c>
      <c r="BH271" s="155">
        <f>IF(N271="sníž. přenesená",J271,0)</f>
        <v>0</v>
      </c>
      <c r="BI271" s="155">
        <f>IF(N271="nulová",J271,0)</f>
        <v>0</v>
      </c>
      <c r="BJ271" s="18" t="s">
        <v>87</v>
      </c>
      <c r="BK271" s="155">
        <f>ROUND(I271*H271,2)</f>
        <v>0</v>
      </c>
      <c r="BL271" s="18" t="s">
        <v>100</v>
      </c>
      <c r="BM271" s="265" t="s">
        <v>2989</v>
      </c>
    </row>
    <row r="272" spans="1:51" s="14" customFormat="1" ht="12">
      <c r="A272" s="14"/>
      <c r="B272" s="277"/>
      <c r="C272" s="278"/>
      <c r="D272" s="268" t="s">
        <v>236</v>
      </c>
      <c r="E272" s="279" t="s">
        <v>1</v>
      </c>
      <c r="F272" s="280" t="s">
        <v>2990</v>
      </c>
      <c r="G272" s="278"/>
      <c r="H272" s="281">
        <v>8</v>
      </c>
      <c r="I272" s="282"/>
      <c r="J272" s="278"/>
      <c r="K272" s="278"/>
      <c r="L272" s="283"/>
      <c r="M272" s="284"/>
      <c r="N272" s="285"/>
      <c r="O272" s="285"/>
      <c r="P272" s="285"/>
      <c r="Q272" s="285"/>
      <c r="R272" s="285"/>
      <c r="S272" s="285"/>
      <c r="T272" s="286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87" t="s">
        <v>236</v>
      </c>
      <c r="AU272" s="287" t="s">
        <v>89</v>
      </c>
      <c r="AV272" s="14" t="s">
        <v>89</v>
      </c>
      <c r="AW272" s="14" t="s">
        <v>34</v>
      </c>
      <c r="AX272" s="14" t="s">
        <v>87</v>
      </c>
      <c r="AY272" s="287" t="s">
        <v>211</v>
      </c>
    </row>
    <row r="273" spans="1:65" s="2" customFormat="1" ht="24.15" customHeight="1">
      <c r="A273" s="41"/>
      <c r="B273" s="42"/>
      <c r="C273" s="317" t="s">
        <v>918</v>
      </c>
      <c r="D273" s="317" t="s">
        <v>589</v>
      </c>
      <c r="E273" s="318" t="s">
        <v>2991</v>
      </c>
      <c r="F273" s="319" t="s">
        <v>2992</v>
      </c>
      <c r="G273" s="320" t="s">
        <v>702</v>
      </c>
      <c r="H273" s="321">
        <v>8</v>
      </c>
      <c r="I273" s="322"/>
      <c r="J273" s="323">
        <f>ROUND(I273*H273,2)</f>
        <v>0</v>
      </c>
      <c r="K273" s="324"/>
      <c r="L273" s="325"/>
      <c r="M273" s="326" t="s">
        <v>1</v>
      </c>
      <c r="N273" s="327" t="s">
        <v>46</v>
      </c>
      <c r="O273" s="94"/>
      <c r="P273" s="263">
        <f>O273*H273</f>
        <v>0</v>
      </c>
      <c r="Q273" s="263">
        <v>0.0005</v>
      </c>
      <c r="R273" s="263">
        <f>Q273*H273</f>
        <v>0.004</v>
      </c>
      <c r="S273" s="263">
        <v>0</v>
      </c>
      <c r="T273" s="264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65" t="s">
        <v>247</v>
      </c>
      <c r="AT273" s="265" t="s">
        <v>589</v>
      </c>
      <c r="AU273" s="265" t="s">
        <v>89</v>
      </c>
      <c r="AY273" s="18" t="s">
        <v>211</v>
      </c>
      <c r="BE273" s="155">
        <f>IF(N273="základní",J273,0)</f>
        <v>0</v>
      </c>
      <c r="BF273" s="155">
        <f>IF(N273="snížená",J273,0)</f>
        <v>0</v>
      </c>
      <c r="BG273" s="155">
        <f>IF(N273="zákl. přenesená",J273,0)</f>
        <v>0</v>
      </c>
      <c r="BH273" s="155">
        <f>IF(N273="sníž. přenesená",J273,0)</f>
        <v>0</v>
      </c>
      <c r="BI273" s="155">
        <f>IF(N273="nulová",J273,0)</f>
        <v>0</v>
      </c>
      <c r="BJ273" s="18" t="s">
        <v>87</v>
      </c>
      <c r="BK273" s="155">
        <f>ROUND(I273*H273,2)</f>
        <v>0</v>
      </c>
      <c r="BL273" s="18" t="s">
        <v>100</v>
      </c>
      <c r="BM273" s="265" t="s">
        <v>2993</v>
      </c>
    </row>
    <row r="274" spans="1:65" s="2" customFormat="1" ht="21.75" customHeight="1">
      <c r="A274" s="41"/>
      <c r="B274" s="42"/>
      <c r="C274" s="317" t="s">
        <v>926</v>
      </c>
      <c r="D274" s="317" t="s">
        <v>589</v>
      </c>
      <c r="E274" s="318" t="s">
        <v>2994</v>
      </c>
      <c r="F274" s="319" t="s">
        <v>2995</v>
      </c>
      <c r="G274" s="320" t="s">
        <v>702</v>
      </c>
      <c r="H274" s="321">
        <v>8</v>
      </c>
      <c r="I274" s="322"/>
      <c r="J274" s="323">
        <f>ROUND(I274*H274,2)</f>
        <v>0</v>
      </c>
      <c r="K274" s="324"/>
      <c r="L274" s="325"/>
      <c r="M274" s="326" t="s">
        <v>1</v>
      </c>
      <c r="N274" s="327" t="s">
        <v>46</v>
      </c>
      <c r="O274" s="94"/>
      <c r="P274" s="263">
        <f>O274*H274</f>
        <v>0</v>
      </c>
      <c r="Q274" s="263">
        <v>0.0008</v>
      </c>
      <c r="R274" s="263">
        <f>Q274*H274</f>
        <v>0.0064</v>
      </c>
      <c r="S274" s="263">
        <v>0</v>
      </c>
      <c r="T274" s="264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65" t="s">
        <v>247</v>
      </c>
      <c r="AT274" s="265" t="s">
        <v>589</v>
      </c>
      <c r="AU274" s="265" t="s">
        <v>89</v>
      </c>
      <c r="AY274" s="18" t="s">
        <v>211</v>
      </c>
      <c r="BE274" s="155">
        <f>IF(N274="základní",J274,0)</f>
        <v>0</v>
      </c>
      <c r="BF274" s="155">
        <f>IF(N274="snížená",J274,0)</f>
        <v>0</v>
      </c>
      <c r="BG274" s="155">
        <f>IF(N274="zákl. přenesená",J274,0)</f>
        <v>0</v>
      </c>
      <c r="BH274" s="155">
        <f>IF(N274="sníž. přenesená",J274,0)</f>
        <v>0</v>
      </c>
      <c r="BI274" s="155">
        <f>IF(N274="nulová",J274,0)</f>
        <v>0</v>
      </c>
      <c r="BJ274" s="18" t="s">
        <v>87</v>
      </c>
      <c r="BK274" s="155">
        <f>ROUND(I274*H274,2)</f>
        <v>0</v>
      </c>
      <c r="BL274" s="18" t="s">
        <v>100</v>
      </c>
      <c r="BM274" s="265" t="s">
        <v>2996</v>
      </c>
    </row>
    <row r="275" spans="1:65" s="2" customFormat="1" ht="16.5" customHeight="1">
      <c r="A275" s="41"/>
      <c r="B275" s="42"/>
      <c r="C275" s="317" t="s">
        <v>936</v>
      </c>
      <c r="D275" s="317" t="s">
        <v>589</v>
      </c>
      <c r="E275" s="318" t="s">
        <v>2997</v>
      </c>
      <c r="F275" s="319" t="s">
        <v>2998</v>
      </c>
      <c r="G275" s="320" t="s">
        <v>1220</v>
      </c>
      <c r="H275" s="321">
        <v>11</v>
      </c>
      <c r="I275" s="322"/>
      <c r="J275" s="323">
        <f>ROUND(I275*H275,2)</f>
        <v>0</v>
      </c>
      <c r="K275" s="324"/>
      <c r="L275" s="325"/>
      <c r="M275" s="326" t="s">
        <v>1</v>
      </c>
      <c r="N275" s="327" t="s">
        <v>46</v>
      </c>
      <c r="O275" s="94"/>
      <c r="P275" s="263">
        <f>O275*H275</f>
        <v>0</v>
      </c>
      <c r="Q275" s="263">
        <v>0</v>
      </c>
      <c r="R275" s="263">
        <f>Q275*H275</f>
        <v>0</v>
      </c>
      <c r="S275" s="263">
        <v>0</v>
      </c>
      <c r="T275" s="264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65" t="s">
        <v>247</v>
      </c>
      <c r="AT275" s="265" t="s">
        <v>589</v>
      </c>
      <c r="AU275" s="265" t="s">
        <v>89</v>
      </c>
      <c r="AY275" s="18" t="s">
        <v>211</v>
      </c>
      <c r="BE275" s="155">
        <f>IF(N275="základní",J275,0)</f>
        <v>0</v>
      </c>
      <c r="BF275" s="155">
        <f>IF(N275="snížená",J275,0)</f>
        <v>0</v>
      </c>
      <c r="BG275" s="155">
        <f>IF(N275="zákl. přenesená",J275,0)</f>
        <v>0</v>
      </c>
      <c r="BH275" s="155">
        <f>IF(N275="sníž. přenesená",J275,0)</f>
        <v>0</v>
      </c>
      <c r="BI275" s="155">
        <f>IF(N275="nulová",J275,0)</f>
        <v>0</v>
      </c>
      <c r="BJ275" s="18" t="s">
        <v>87</v>
      </c>
      <c r="BK275" s="155">
        <f>ROUND(I275*H275,2)</f>
        <v>0</v>
      </c>
      <c r="BL275" s="18" t="s">
        <v>100</v>
      </c>
      <c r="BM275" s="265" t="s">
        <v>2999</v>
      </c>
    </row>
    <row r="276" spans="1:51" s="14" customFormat="1" ht="12">
      <c r="A276" s="14"/>
      <c r="B276" s="277"/>
      <c r="C276" s="278"/>
      <c r="D276" s="268" t="s">
        <v>236</v>
      </c>
      <c r="E276" s="279" t="s">
        <v>1</v>
      </c>
      <c r="F276" s="280" t="s">
        <v>2978</v>
      </c>
      <c r="G276" s="278"/>
      <c r="H276" s="281">
        <v>11</v>
      </c>
      <c r="I276" s="282"/>
      <c r="J276" s="278"/>
      <c r="K276" s="278"/>
      <c r="L276" s="283"/>
      <c r="M276" s="284"/>
      <c r="N276" s="285"/>
      <c r="O276" s="285"/>
      <c r="P276" s="285"/>
      <c r="Q276" s="285"/>
      <c r="R276" s="285"/>
      <c r="S276" s="285"/>
      <c r="T276" s="286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87" t="s">
        <v>236</v>
      </c>
      <c r="AU276" s="287" t="s">
        <v>89</v>
      </c>
      <c r="AV276" s="14" t="s">
        <v>89</v>
      </c>
      <c r="AW276" s="14" t="s">
        <v>34</v>
      </c>
      <c r="AX276" s="14" t="s">
        <v>87</v>
      </c>
      <c r="AY276" s="287" t="s">
        <v>211</v>
      </c>
    </row>
    <row r="277" spans="1:65" s="2" customFormat="1" ht="16.5" customHeight="1">
      <c r="A277" s="41"/>
      <c r="B277" s="42"/>
      <c r="C277" s="317" t="s">
        <v>941</v>
      </c>
      <c r="D277" s="317" t="s">
        <v>589</v>
      </c>
      <c r="E277" s="318" t="s">
        <v>3000</v>
      </c>
      <c r="F277" s="319" t="s">
        <v>3001</v>
      </c>
      <c r="G277" s="320" t="s">
        <v>1220</v>
      </c>
      <c r="H277" s="321">
        <v>11</v>
      </c>
      <c r="I277" s="322"/>
      <c r="J277" s="323">
        <f>ROUND(I277*H277,2)</f>
        <v>0</v>
      </c>
      <c r="K277" s="324"/>
      <c r="L277" s="325"/>
      <c r="M277" s="326" t="s">
        <v>1</v>
      </c>
      <c r="N277" s="327" t="s">
        <v>46</v>
      </c>
      <c r="O277" s="94"/>
      <c r="P277" s="263">
        <f>O277*H277</f>
        <v>0</v>
      </c>
      <c r="Q277" s="263">
        <v>0</v>
      </c>
      <c r="R277" s="263">
        <f>Q277*H277</f>
        <v>0</v>
      </c>
      <c r="S277" s="263">
        <v>0</v>
      </c>
      <c r="T277" s="264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65" t="s">
        <v>247</v>
      </c>
      <c r="AT277" s="265" t="s">
        <v>589</v>
      </c>
      <c r="AU277" s="265" t="s">
        <v>89</v>
      </c>
      <c r="AY277" s="18" t="s">
        <v>211</v>
      </c>
      <c r="BE277" s="155">
        <f>IF(N277="základní",J277,0)</f>
        <v>0</v>
      </c>
      <c r="BF277" s="155">
        <f>IF(N277="snížená",J277,0)</f>
        <v>0</v>
      </c>
      <c r="BG277" s="155">
        <f>IF(N277="zákl. přenesená",J277,0)</f>
        <v>0</v>
      </c>
      <c r="BH277" s="155">
        <f>IF(N277="sníž. přenesená",J277,0)</f>
        <v>0</v>
      </c>
      <c r="BI277" s="155">
        <f>IF(N277="nulová",J277,0)</f>
        <v>0</v>
      </c>
      <c r="BJ277" s="18" t="s">
        <v>87</v>
      </c>
      <c r="BK277" s="155">
        <f>ROUND(I277*H277,2)</f>
        <v>0</v>
      </c>
      <c r="BL277" s="18" t="s">
        <v>100</v>
      </c>
      <c r="BM277" s="265" t="s">
        <v>3002</v>
      </c>
    </row>
    <row r="278" spans="1:51" s="14" customFormat="1" ht="12">
      <c r="A278" s="14"/>
      <c r="B278" s="277"/>
      <c r="C278" s="278"/>
      <c r="D278" s="268" t="s">
        <v>236</v>
      </c>
      <c r="E278" s="279" t="s">
        <v>1</v>
      </c>
      <c r="F278" s="280" t="s">
        <v>2978</v>
      </c>
      <c r="G278" s="278"/>
      <c r="H278" s="281">
        <v>11</v>
      </c>
      <c r="I278" s="282"/>
      <c r="J278" s="278"/>
      <c r="K278" s="278"/>
      <c r="L278" s="283"/>
      <c r="M278" s="284"/>
      <c r="N278" s="285"/>
      <c r="O278" s="285"/>
      <c r="P278" s="285"/>
      <c r="Q278" s="285"/>
      <c r="R278" s="285"/>
      <c r="S278" s="285"/>
      <c r="T278" s="286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87" t="s">
        <v>236</v>
      </c>
      <c r="AU278" s="287" t="s">
        <v>89</v>
      </c>
      <c r="AV278" s="14" t="s">
        <v>89</v>
      </c>
      <c r="AW278" s="14" t="s">
        <v>34</v>
      </c>
      <c r="AX278" s="14" t="s">
        <v>87</v>
      </c>
      <c r="AY278" s="287" t="s">
        <v>211</v>
      </c>
    </row>
    <row r="279" spans="1:65" s="2" customFormat="1" ht="16.5" customHeight="1">
      <c r="A279" s="41"/>
      <c r="B279" s="42"/>
      <c r="C279" s="317" t="s">
        <v>946</v>
      </c>
      <c r="D279" s="317" t="s">
        <v>589</v>
      </c>
      <c r="E279" s="318" t="s">
        <v>3003</v>
      </c>
      <c r="F279" s="319" t="s">
        <v>3004</v>
      </c>
      <c r="G279" s="320" t="s">
        <v>217</v>
      </c>
      <c r="H279" s="321">
        <v>11</v>
      </c>
      <c r="I279" s="322"/>
      <c r="J279" s="323">
        <f>ROUND(I279*H279,2)</f>
        <v>0</v>
      </c>
      <c r="K279" s="324"/>
      <c r="L279" s="325"/>
      <c r="M279" s="326" t="s">
        <v>1</v>
      </c>
      <c r="N279" s="327" t="s">
        <v>46</v>
      </c>
      <c r="O279" s="94"/>
      <c r="P279" s="263">
        <f>O279*H279</f>
        <v>0</v>
      </c>
      <c r="Q279" s="263">
        <v>0</v>
      </c>
      <c r="R279" s="263">
        <f>Q279*H279</f>
        <v>0</v>
      </c>
      <c r="S279" s="263">
        <v>0</v>
      </c>
      <c r="T279" s="264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65" t="s">
        <v>247</v>
      </c>
      <c r="AT279" s="265" t="s">
        <v>589</v>
      </c>
      <c r="AU279" s="265" t="s">
        <v>89</v>
      </c>
      <c r="AY279" s="18" t="s">
        <v>211</v>
      </c>
      <c r="BE279" s="155">
        <f>IF(N279="základní",J279,0)</f>
        <v>0</v>
      </c>
      <c r="BF279" s="155">
        <f>IF(N279="snížená",J279,0)</f>
        <v>0</v>
      </c>
      <c r="BG279" s="155">
        <f>IF(N279="zákl. přenesená",J279,0)</f>
        <v>0</v>
      </c>
      <c r="BH279" s="155">
        <f>IF(N279="sníž. přenesená",J279,0)</f>
        <v>0</v>
      </c>
      <c r="BI279" s="155">
        <f>IF(N279="nulová",J279,0)</f>
        <v>0</v>
      </c>
      <c r="BJ279" s="18" t="s">
        <v>87</v>
      </c>
      <c r="BK279" s="155">
        <f>ROUND(I279*H279,2)</f>
        <v>0</v>
      </c>
      <c r="BL279" s="18" t="s">
        <v>100</v>
      </c>
      <c r="BM279" s="265" t="s">
        <v>3005</v>
      </c>
    </row>
    <row r="280" spans="1:51" s="14" customFormat="1" ht="12">
      <c r="A280" s="14"/>
      <c r="B280" s="277"/>
      <c r="C280" s="278"/>
      <c r="D280" s="268" t="s">
        <v>236</v>
      </c>
      <c r="E280" s="279" t="s">
        <v>1</v>
      </c>
      <c r="F280" s="280" t="s">
        <v>2978</v>
      </c>
      <c r="G280" s="278"/>
      <c r="H280" s="281">
        <v>11</v>
      </c>
      <c r="I280" s="282"/>
      <c r="J280" s="278"/>
      <c r="K280" s="278"/>
      <c r="L280" s="283"/>
      <c r="M280" s="284"/>
      <c r="N280" s="285"/>
      <c r="O280" s="285"/>
      <c r="P280" s="285"/>
      <c r="Q280" s="285"/>
      <c r="R280" s="285"/>
      <c r="S280" s="285"/>
      <c r="T280" s="286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87" t="s">
        <v>236</v>
      </c>
      <c r="AU280" s="287" t="s">
        <v>89</v>
      </c>
      <c r="AV280" s="14" t="s">
        <v>89</v>
      </c>
      <c r="AW280" s="14" t="s">
        <v>34</v>
      </c>
      <c r="AX280" s="14" t="s">
        <v>87</v>
      </c>
      <c r="AY280" s="287" t="s">
        <v>211</v>
      </c>
    </row>
    <row r="281" spans="1:65" s="2" customFormat="1" ht="16.5" customHeight="1">
      <c r="A281" s="41"/>
      <c r="B281" s="42"/>
      <c r="C281" s="317" t="s">
        <v>952</v>
      </c>
      <c r="D281" s="317" t="s">
        <v>589</v>
      </c>
      <c r="E281" s="318" t="s">
        <v>3006</v>
      </c>
      <c r="F281" s="319" t="s">
        <v>3007</v>
      </c>
      <c r="G281" s="320" t="s">
        <v>1220</v>
      </c>
      <c r="H281" s="321">
        <v>11</v>
      </c>
      <c r="I281" s="322"/>
      <c r="J281" s="323">
        <f>ROUND(I281*H281,2)</f>
        <v>0</v>
      </c>
      <c r="K281" s="324"/>
      <c r="L281" s="325"/>
      <c r="M281" s="326" t="s">
        <v>1</v>
      </c>
      <c r="N281" s="327" t="s">
        <v>46</v>
      </c>
      <c r="O281" s="94"/>
      <c r="P281" s="263">
        <f>O281*H281</f>
        <v>0</v>
      </c>
      <c r="Q281" s="263">
        <v>0</v>
      </c>
      <c r="R281" s="263">
        <f>Q281*H281</f>
        <v>0</v>
      </c>
      <c r="S281" s="263">
        <v>0</v>
      </c>
      <c r="T281" s="264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65" t="s">
        <v>247</v>
      </c>
      <c r="AT281" s="265" t="s">
        <v>589</v>
      </c>
      <c r="AU281" s="265" t="s">
        <v>89</v>
      </c>
      <c r="AY281" s="18" t="s">
        <v>211</v>
      </c>
      <c r="BE281" s="155">
        <f>IF(N281="základní",J281,0)</f>
        <v>0</v>
      </c>
      <c r="BF281" s="155">
        <f>IF(N281="snížená",J281,0)</f>
        <v>0</v>
      </c>
      <c r="BG281" s="155">
        <f>IF(N281="zákl. přenesená",J281,0)</f>
        <v>0</v>
      </c>
      <c r="BH281" s="155">
        <f>IF(N281="sníž. přenesená",J281,0)</f>
        <v>0</v>
      </c>
      <c r="BI281" s="155">
        <f>IF(N281="nulová",J281,0)</f>
        <v>0</v>
      </c>
      <c r="BJ281" s="18" t="s">
        <v>87</v>
      </c>
      <c r="BK281" s="155">
        <f>ROUND(I281*H281,2)</f>
        <v>0</v>
      </c>
      <c r="BL281" s="18" t="s">
        <v>100</v>
      </c>
      <c r="BM281" s="265" t="s">
        <v>3008</v>
      </c>
    </row>
    <row r="282" spans="1:51" s="14" customFormat="1" ht="12">
      <c r="A282" s="14"/>
      <c r="B282" s="277"/>
      <c r="C282" s="278"/>
      <c r="D282" s="268" t="s">
        <v>236</v>
      </c>
      <c r="E282" s="279" t="s">
        <v>1</v>
      </c>
      <c r="F282" s="280" t="s">
        <v>2978</v>
      </c>
      <c r="G282" s="278"/>
      <c r="H282" s="281">
        <v>11</v>
      </c>
      <c r="I282" s="282"/>
      <c r="J282" s="278"/>
      <c r="K282" s="278"/>
      <c r="L282" s="283"/>
      <c r="M282" s="284"/>
      <c r="N282" s="285"/>
      <c r="O282" s="285"/>
      <c r="P282" s="285"/>
      <c r="Q282" s="285"/>
      <c r="R282" s="285"/>
      <c r="S282" s="285"/>
      <c r="T282" s="286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87" t="s">
        <v>236</v>
      </c>
      <c r="AU282" s="287" t="s">
        <v>89</v>
      </c>
      <c r="AV282" s="14" t="s">
        <v>89</v>
      </c>
      <c r="AW282" s="14" t="s">
        <v>34</v>
      </c>
      <c r="AX282" s="14" t="s">
        <v>87</v>
      </c>
      <c r="AY282" s="287" t="s">
        <v>211</v>
      </c>
    </row>
    <row r="283" spans="1:65" s="2" customFormat="1" ht="21.75" customHeight="1">
      <c r="A283" s="41"/>
      <c r="B283" s="42"/>
      <c r="C283" s="317" t="s">
        <v>956</v>
      </c>
      <c r="D283" s="317" t="s">
        <v>589</v>
      </c>
      <c r="E283" s="318" t="s">
        <v>3009</v>
      </c>
      <c r="F283" s="319" t="s">
        <v>3010</v>
      </c>
      <c r="G283" s="320" t="s">
        <v>1220</v>
      </c>
      <c r="H283" s="321">
        <v>1</v>
      </c>
      <c r="I283" s="322"/>
      <c r="J283" s="323">
        <f>ROUND(I283*H283,2)</f>
        <v>0</v>
      </c>
      <c r="K283" s="324"/>
      <c r="L283" s="325"/>
      <c r="M283" s="326" t="s">
        <v>1</v>
      </c>
      <c r="N283" s="327" t="s">
        <v>46</v>
      </c>
      <c r="O283" s="94"/>
      <c r="P283" s="263">
        <f>O283*H283</f>
        <v>0</v>
      </c>
      <c r="Q283" s="263">
        <v>0</v>
      </c>
      <c r="R283" s="263">
        <f>Q283*H283</f>
        <v>0</v>
      </c>
      <c r="S283" s="263">
        <v>0</v>
      </c>
      <c r="T283" s="264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65" t="s">
        <v>247</v>
      </c>
      <c r="AT283" s="265" t="s">
        <v>589</v>
      </c>
      <c r="AU283" s="265" t="s">
        <v>89</v>
      </c>
      <c r="AY283" s="18" t="s">
        <v>211</v>
      </c>
      <c r="BE283" s="155">
        <f>IF(N283="základní",J283,0)</f>
        <v>0</v>
      </c>
      <c r="BF283" s="155">
        <f>IF(N283="snížená",J283,0)</f>
        <v>0</v>
      </c>
      <c r="BG283" s="155">
        <f>IF(N283="zákl. přenesená",J283,0)</f>
        <v>0</v>
      </c>
      <c r="BH283" s="155">
        <f>IF(N283="sníž. přenesená",J283,0)</f>
        <v>0</v>
      </c>
      <c r="BI283" s="155">
        <f>IF(N283="nulová",J283,0)</f>
        <v>0</v>
      </c>
      <c r="BJ283" s="18" t="s">
        <v>87</v>
      </c>
      <c r="BK283" s="155">
        <f>ROUND(I283*H283,2)</f>
        <v>0</v>
      </c>
      <c r="BL283" s="18" t="s">
        <v>100</v>
      </c>
      <c r="BM283" s="265" t="s">
        <v>3011</v>
      </c>
    </row>
    <row r="284" spans="1:65" s="2" customFormat="1" ht="16.5" customHeight="1">
      <c r="A284" s="41"/>
      <c r="B284" s="42"/>
      <c r="C284" s="317" t="s">
        <v>960</v>
      </c>
      <c r="D284" s="317" t="s">
        <v>589</v>
      </c>
      <c r="E284" s="318" t="s">
        <v>3012</v>
      </c>
      <c r="F284" s="319" t="s">
        <v>3013</v>
      </c>
      <c r="G284" s="320" t="s">
        <v>1220</v>
      </c>
      <c r="H284" s="321">
        <v>1</v>
      </c>
      <c r="I284" s="322"/>
      <c r="J284" s="323">
        <f>ROUND(I284*H284,2)</f>
        <v>0</v>
      </c>
      <c r="K284" s="324"/>
      <c r="L284" s="325"/>
      <c r="M284" s="326" t="s">
        <v>1</v>
      </c>
      <c r="N284" s="327" t="s">
        <v>46</v>
      </c>
      <c r="O284" s="94"/>
      <c r="P284" s="263">
        <f>O284*H284</f>
        <v>0</v>
      </c>
      <c r="Q284" s="263">
        <v>0</v>
      </c>
      <c r="R284" s="263">
        <f>Q284*H284</f>
        <v>0</v>
      </c>
      <c r="S284" s="263">
        <v>0</v>
      </c>
      <c r="T284" s="264">
        <f>S284*H284</f>
        <v>0</v>
      </c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R284" s="265" t="s">
        <v>247</v>
      </c>
      <c r="AT284" s="265" t="s">
        <v>589</v>
      </c>
      <c r="AU284" s="265" t="s">
        <v>89</v>
      </c>
      <c r="AY284" s="18" t="s">
        <v>211</v>
      </c>
      <c r="BE284" s="155">
        <f>IF(N284="základní",J284,0)</f>
        <v>0</v>
      </c>
      <c r="BF284" s="155">
        <f>IF(N284="snížená",J284,0)</f>
        <v>0</v>
      </c>
      <c r="BG284" s="155">
        <f>IF(N284="zákl. přenesená",J284,0)</f>
        <v>0</v>
      </c>
      <c r="BH284" s="155">
        <f>IF(N284="sníž. přenesená",J284,0)</f>
        <v>0</v>
      </c>
      <c r="BI284" s="155">
        <f>IF(N284="nulová",J284,0)</f>
        <v>0</v>
      </c>
      <c r="BJ284" s="18" t="s">
        <v>87</v>
      </c>
      <c r="BK284" s="155">
        <f>ROUND(I284*H284,2)</f>
        <v>0</v>
      </c>
      <c r="BL284" s="18" t="s">
        <v>100</v>
      </c>
      <c r="BM284" s="265" t="s">
        <v>3014</v>
      </c>
    </row>
    <row r="285" spans="1:65" s="2" customFormat="1" ht="16.5" customHeight="1">
      <c r="A285" s="41"/>
      <c r="B285" s="42"/>
      <c r="C285" s="317" t="s">
        <v>964</v>
      </c>
      <c r="D285" s="317" t="s">
        <v>589</v>
      </c>
      <c r="E285" s="318" t="s">
        <v>3015</v>
      </c>
      <c r="F285" s="319" t="s">
        <v>2998</v>
      </c>
      <c r="G285" s="320" t="s">
        <v>1220</v>
      </c>
      <c r="H285" s="321">
        <v>1</v>
      </c>
      <c r="I285" s="322"/>
      <c r="J285" s="323">
        <f>ROUND(I285*H285,2)</f>
        <v>0</v>
      </c>
      <c r="K285" s="324"/>
      <c r="L285" s="325"/>
      <c r="M285" s="326" t="s">
        <v>1</v>
      </c>
      <c r="N285" s="327" t="s">
        <v>46</v>
      </c>
      <c r="O285" s="94"/>
      <c r="P285" s="263">
        <f>O285*H285</f>
        <v>0</v>
      </c>
      <c r="Q285" s="263">
        <v>0</v>
      </c>
      <c r="R285" s="263">
        <f>Q285*H285</f>
        <v>0</v>
      </c>
      <c r="S285" s="263">
        <v>0</v>
      </c>
      <c r="T285" s="264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65" t="s">
        <v>247</v>
      </c>
      <c r="AT285" s="265" t="s">
        <v>589</v>
      </c>
      <c r="AU285" s="265" t="s">
        <v>89</v>
      </c>
      <c r="AY285" s="18" t="s">
        <v>211</v>
      </c>
      <c r="BE285" s="155">
        <f>IF(N285="základní",J285,0)</f>
        <v>0</v>
      </c>
      <c r="BF285" s="155">
        <f>IF(N285="snížená",J285,0)</f>
        <v>0</v>
      </c>
      <c r="BG285" s="155">
        <f>IF(N285="zákl. přenesená",J285,0)</f>
        <v>0</v>
      </c>
      <c r="BH285" s="155">
        <f>IF(N285="sníž. přenesená",J285,0)</f>
        <v>0</v>
      </c>
      <c r="BI285" s="155">
        <f>IF(N285="nulová",J285,0)</f>
        <v>0</v>
      </c>
      <c r="BJ285" s="18" t="s">
        <v>87</v>
      </c>
      <c r="BK285" s="155">
        <f>ROUND(I285*H285,2)</f>
        <v>0</v>
      </c>
      <c r="BL285" s="18" t="s">
        <v>100</v>
      </c>
      <c r="BM285" s="265" t="s">
        <v>3016</v>
      </c>
    </row>
    <row r="286" spans="1:65" s="2" customFormat="1" ht="16.5" customHeight="1">
      <c r="A286" s="41"/>
      <c r="B286" s="42"/>
      <c r="C286" s="317" t="s">
        <v>973</v>
      </c>
      <c r="D286" s="317" t="s">
        <v>589</v>
      </c>
      <c r="E286" s="318" t="s">
        <v>3017</v>
      </c>
      <c r="F286" s="319" t="s">
        <v>3018</v>
      </c>
      <c r="G286" s="320" t="s">
        <v>217</v>
      </c>
      <c r="H286" s="321">
        <v>1</v>
      </c>
      <c r="I286" s="322"/>
      <c r="J286" s="323">
        <f>ROUND(I286*H286,2)</f>
        <v>0</v>
      </c>
      <c r="K286" s="324"/>
      <c r="L286" s="325"/>
      <c r="M286" s="326" t="s">
        <v>1</v>
      </c>
      <c r="N286" s="327" t="s">
        <v>46</v>
      </c>
      <c r="O286" s="94"/>
      <c r="P286" s="263">
        <f>O286*H286</f>
        <v>0</v>
      </c>
      <c r="Q286" s="263">
        <v>0</v>
      </c>
      <c r="R286" s="263">
        <f>Q286*H286</f>
        <v>0</v>
      </c>
      <c r="S286" s="263">
        <v>0</v>
      </c>
      <c r="T286" s="264">
        <f>S286*H286</f>
        <v>0</v>
      </c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R286" s="265" t="s">
        <v>247</v>
      </c>
      <c r="AT286" s="265" t="s">
        <v>589</v>
      </c>
      <c r="AU286" s="265" t="s">
        <v>89</v>
      </c>
      <c r="AY286" s="18" t="s">
        <v>211</v>
      </c>
      <c r="BE286" s="155">
        <f>IF(N286="základní",J286,0)</f>
        <v>0</v>
      </c>
      <c r="BF286" s="155">
        <f>IF(N286="snížená",J286,0)</f>
        <v>0</v>
      </c>
      <c r="BG286" s="155">
        <f>IF(N286="zákl. přenesená",J286,0)</f>
        <v>0</v>
      </c>
      <c r="BH286" s="155">
        <f>IF(N286="sníž. přenesená",J286,0)</f>
        <v>0</v>
      </c>
      <c r="BI286" s="155">
        <f>IF(N286="nulová",J286,0)</f>
        <v>0</v>
      </c>
      <c r="BJ286" s="18" t="s">
        <v>87</v>
      </c>
      <c r="BK286" s="155">
        <f>ROUND(I286*H286,2)</f>
        <v>0</v>
      </c>
      <c r="BL286" s="18" t="s">
        <v>100</v>
      </c>
      <c r="BM286" s="265" t="s">
        <v>3019</v>
      </c>
    </row>
    <row r="287" spans="1:65" s="2" customFormat="1" ht="16.5" customHeight="1">
      <c r="A287" s="41"/>
      <c r="B287" s="42"/>
      <c r="C287" s="317" t="s">
        <v>979</v>
      </c>
      <c r="D287" s="317" t="s">
        <v>589</v>
      </c>
      <c r="E287" s="318" t="s">
        <v>3020</v>
      </c>
      <c r="F287" s="319" t="s">
        <v>3021</v>
      </c>
      <c r="G287" s="320" t="s">
        <v>1220</v>
      </c>
      <c r="H287" s="321">
        <v>1</v>
      </c>
      <c r="I287" s="322"/>
      <c r="J287" s="323">
        <f>ROUND(I287*H287,2)</f>
        <v>0</v>
      </c>
      <c r="K287" s="324"/>
      <c r="L287" s="325"/>
      <c r="M287" s="326" t="s">
        <v>1</v>
      </c>
      <c r="N287" s="327" t="s">
        <v>46</v>
      </c>
      <c r="O287" s="94"/>
      <c r="P287" s="263">
        <f>O287*H287</f>
        <v>0</v>
      </c>
      <c r="Q287" s="263">
        <v>0</v>
      </c>
      <c r="R287" s="263">
        <f>Q287*H287</f>
        <v>0</v>
      </c>
      <c r="S287" s="263">
        <v>0</v>
      </c>
      <c r="T287" s="264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65" t="s">
        <v>247</v>
      </c>
      <c r="AT287" s="265" t="s">
        <v>589</v>
      </c>
      <c r="AU287" s="265" t="s">
        <v>89</v>
      </c>
      <c r="AY287" s="18" t="s">
        <v>211</v>
      </c>
      <c r="BE287" s="155">
        <f>IF(N287="základní",J287,0)</f>
        <v>0</v>
      </c>
      <c r="BF287" s="155">
        <f>IF(N287="snížená",J287,0)</f>
        <v>0</v>
      </c>
      <c r="BG287" s="155">
        <f>IF(N287="zákl. přenesená",J287,0)</f>
        <v>0</v>
      </c>
      <c r="BH287" s="155">
        <f>IF(N287="sníž. přenesená",J287,0)</f>
        <v>0</v>
      </c>
      <c r="BI287" s="155">
        <f>IF(N287="nulová",J287,0)</f>
        <v>0</v>
      </c>
      <c r="BJ287" s="18" t="s">
        <v>87</v>
      </c>
      <c r="BK287" s="155">
        <f>ROUND(I287*H287,2)</f>
        <v>0</v>
      </c>
      <c r="BL287" s="18" t="s">
        <v>100</v>
      </c>
      <c r="BM287" s="265" t="s">
        <v>3022</v>
      </c>
    </row>
    <row r="288" spans="1:65" s="2" customFormat="1" ht="16.5" customHeight="1">
      <c r="A288" s="41"/>
      <c r="B288" s="42"/>
      <c r="C288" s="317" t="s">
        <v>988</v>
      </c>
      <c r="D288" s="317" t="s">
        <v>589</v>
      </c>
      <c r="E288" s="318" t="s">
        <v>3023</v>
      </c>
      <c r="F288" s="319" t="s">
        <v>3001</v>
      </c>
      <c r="G288" s="320" t="s">
        <v>1220</v>
      </c>
      <c r="H288" s="321">
        <v>1</v>
      </c>
      <c r="I288" s="322"/>
      <c r="J288" s="323">
        <f>ROUND(I288*H288,2)</f>
        <v>0</v>
      </c>
      <c r="K288" s="324"/>
      <c r="L288" s="325"/>
      <c r="M288" s="326" t="s">
        <v>1</v>
      </c>
      <c r="N288" s="327" t="s">
        <v>46</v>
      </c>
      <c r="O288" s="94"/>
      <c r="P288" s="263">
        <f>O288*H288</f>
        <v>0</v>
      </c>
      <c r="Q288" s="263">
        <v>0</v>
      </c>
      <c r="R288" s="263">
        <f>Q288*H288</f>
        <v>0</v>
      </c>
      <c r="S288" s="263">
        <v>0</v>
      </c>
      <c r="T288" s="264">
        <f>S288*H288</f>
        <v>0</v>
      </c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R288" s="265" t="s">
        <v>247</v>
      </c>
      <c r="AT288" s="265" t="s">
        <v>589</v>
      </c>
      <c r="AU288" s="265" t="s">
        <v>89</v>
      </c>
      <c r="AY288" s="18" t="s">
        <v>211</v>
      </c>
      <c r="BE288" s="155">
        <f>IF(N288="základní",J288,0)</f>
        <v>0</v>
      </c>
      <c r="BF288" s="155">
        <f>IF(N288="snížená",J288,0)</f>
        <v>0</v>
      </c>
      <c r="BG288" s="155">
        <f>IF(N288="zákl. přenesená",J288,0)</f>
        <v>0</v>
      </c>
      <c r="BH288" s="155">
        <f>IF(N288="sníž. přenesená",J288,0)</f>
        <v>0</v>
      </c>
      <c r="BI288" s="155">
        <f>IF(N288="nulová",J288,0)</f>
        <v>0</v>
      </c>
      <c r="BJ288" s="18" t="s">
        <v>87</v>
      </c>
      <c r="BK288" s="155">
        <f>ROUND(I288*H288,2)</f>
        <v>0</v>
      </c>
      <c r="BL288" s="18" t="s">
        <v>100</v>
      </c>
      <c r="BM288" s="265" t="s">
        <v>3024</v>
      </c>
    </row>
    <row r="289" spans="1:65" s="2" customFormat="1" ht="16.5" customHeight="1">
      <c r="A289" s="41"/>
      <c r="B289" s="42"/>
      <c r="C289" s="317" t="s">
        <v>993</v>
      </c>
      <c r="D289" s="317" t="s">
        <v>589</v>
      </c>
      <c r="E289" s="318" t="s">
        <v>3025</v>
      </c>
      <c r="F289" s="319" t="s">
        <v>3026</v>
      </c>
      <c r="G289" s="320" t="s">
        <v>217</v>
      </c>
      <c r="H289" s="321">
        <v>2</v>
      </c>
      <c r="I289" s="322"/>
      <c r="J289" s="323">
        <f>ROUND(I289*H289,2)</f>
        <v>0</v>
      </c>
      <c r="K289" s="324"/>
      <c r="L289" s="325"/>
      <c r="M289" s="326" t="s">
        <v>1</v>
      </c>
      <c r="N289" s="327" t="s">
        <v>46</v>
      </c>
      <c r="O289" s="94"/>
      <c r="P289" s="263">
        <f>O289*H289</f>
        <v>0</v>
      </c>
      <c r="Q289" s="263">
        <v>0</v>
      </c>
      <c r="R289" s="263">
        <f>Q289*H289</f>
        <v>0</v>
      </c>
      <c r="S289" s="263">
        <v>0</v>
      </c>
      <c r="T289" s="264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65" t="s">
        <v>247</v>
      </c>
      <c r="AT289" s="265" t="s">
        <v>589</v>
      </c>
      <c r="AU289" s="265" t="s">
        <v>89</v>
      </c>
      <c r="AY289" s="18" t="s">
        <v>211</v>
      </c>
      <c r="BE289" s="155">
        <f>IF(N289="základní",J289,0)</f>
        <v>0</v>
      </c>
      <c r="BF289" s="155">
        <f>IF(N289="snížená",J289,0)</f>
        <v>0</v>
      </c>
      <c r="BG289" s="155">
        <f>IF(N289="zákl. přenesená",J289,0)</f>
        <v>0</v>
      </c>
      <c r="BH289" s="155">
        <f>IF(N289="sníž. přenesená",J289,0)</f>
        <v>0</v>
      </c>
      <c r="BI289" s="155">
        <f>IF(N289="nulová",J289,0)</f>
        <v>0</v>
      </c>
      <c r="BJ289" s="18" t="s">
        <v>87</v>
      </c>
      <c r="BK289" s="155">
        <f>ROUND(I289*H289,2)</f>
        <v>0</v>
      </c>
      <c r="BL289" s="18" t="s">
        <v>100</v>
      </c>
      <c r="BM289" s="265" t="s">
        <v>3027</v>
      </c>
    </row>
    <row r="290" spans="1:63" s="12" customFormat="1" ht="22.8" customHeight="1">
      <c r="A290" s="12"/>
      <c r="B290" s="237"/>
      <c r="C290" s="238"/>
      <c r="D290" s="239" t="s">
        <v>80</v>
      </c>
      <c r="E290" s="251" t="s">
        <v>3028</v>
      </c>
      <c r="F290" s="251" t="s">
        <v>3029</v>
      </c>
      <c r="G290" s="238"/>
      <c r="H290" s="238"/>
      <c r="I290" s="241"/>
      <c r="J290" s="252">
        <f>BK290</f>
        <v>0</v>
      </c>
      <c r="K290" s="238"/>
      <c r="L290" s="243"/>
      <c r="M290" s="244"/>
      <c r="N290" s="245"/>
      <c r="O290" s="245"/>
      <c r="P290" s="246">
        <f>SUM(P291:P296)</f>
        <v>0</v>
      </c>
      <c r="Q290" s="245"/>
      <c r="R290" s="246">
        <f>SUM(R291:R296)</f>
        <v>0</v>
      </c>
      <c r="S290" s="245"/>
      <c r="T290" s="247">
        <f>SUM(T291:T296)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48" t="s">
        <v>87</v>
      </c>
      <c r="AT290" s="249" t="s">
        <v>80</v>
      </c>
      <c r="AU290" s="249" t="s">
        <v>87</v>
      </c>
      <c r="AY290" s="248" t="s">
        <v>211</v>
      </c>
      <c r="BK290" s="250">
        <f>SUM(BK291:BK296)</f>
        <v>0</v>
      </c>
    </row>
    <row r="291" spans="1:65" s="2" customFormat="1" ht="21.75" customHeight="1">
      <c r="A291" s="41"/>
      <c r="B291" s="42"/>
      <c r="C291" s="317" t="s">
        <v>999</v>
      </c>
      <c r="D291" s="317" t="s">
        <v>589</v>
      </c>
      <c r="E291" s="318" t="s">
        <v>3030</v>
      </c>
      <c r="F291" s="319" t="s">
        <v>3031</v>
      </c>
      <c r="G291" s="320" t="s">
        <v>1220</v>
      </c>
      <c r="H291" s="321">
        <v>3</v>
      </c>
      <c r="I291" s="322"/>
      <c r="J291" s="323">
        <f>ROUND(I291*H291,2)</f>
        <v>0</v>
      </c>
      <c r="K291" s="324"/>
      <c r="L291" s="325"/>
      <c r="M291" s="326" t="s">
        <v>1</v>
      </c>
      <c r="N291" s="327" t="s">
        <v>46</v>
      </c>
      <c r="O291" s="94"/>
      <c r="P291" s="263">
        <f>O291*H291</f>
        <v>0</v>
      </c>
      <c r="Q291" s="263">
        <v>0</v>
      </c>
      <c r="R291" s="263">
        <f>Q291*H291</f>
        <v>0</v>
      </c>
      <c r="S291" s="263">
        <v>0</v>
      </c>
      <c r="T291" s="264">
        <f>S291*H291</f>
        <v>0</v>
      </c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R291" s="265" t="s">
        <v>247</v>
      </c>
      <c r="AT291" s="265" t="s">
        <v>589</v>
      </c>
      <c r="AU291" s="265" t="s">
        <v>89</v>
      </c>
      <c r="AY291" s="18" t="s">
        <v>211</v>
      </c>
      <c r="BE291" s="155">
        <f>IF(N291="základní",J291,0)</f>
        <v>0</v>
      </c>
      <c r="BF291" s="155">
        <f>IF(N291="snížená",J291,0)</f>
        <v>0</v>
      </c>
      <c r="BG291" s="155">
        <f>IF(N291="zákl. přenesená",J291,0)</f>
        <v>0</v>
      </c>
      <c r="BH291" s="155">
        <f>IF(N291="sníž. přenesená",J291,0)</f>
        <v>0</v>
      </c>
      <c r="BI291" s="155">
        <f>IF(N291="nulová",J291,0)</f>
        <v>0</v>
      </c>
      <c r="BJ291" s="18" t="s">
        <v>87</v>
      </c>
      <c r="BK291" s="155">
        <f>ROUND(I291*H291,2)</f>
        <v>0</v>
      </c>
      <c r="BL291" s="18" t="s">
        <v>100</v>
      </c>
      <c r="BM291" s="265" t="s">
        <v>3032</v>
      </c>
    </row>
    <row r="292" spans="1:51" s="14" customFormat="1" ht="12">
      <c r="A292" s="14"/>
      <c r="B292" s="277"/>
      <c r="C292" s="278"/>
      <c r="D292" s="268" t="s">
        <v>236</v>
      </c>
      <c r="E292" s="279" t="s">
        <v>1</v>
      </c>
      <c r="F292" s="280" t="s">
        <v>3033</v>
      </c>
      <c r="G292" s="278"/>
      <c r="H292" s="281">
        <v>3</v>
      </c>
      <c r="I292" s="282"/>
      <c r="J292" s="278"/>
      <c r="K292" s="278"/>
      <c r="L292" s="283"/>
      <c r="M292" s="284"/>
      <c r="N292" s="285"/>
      <c r="O292" s="285"/>
      <c r="P292" s="285"/>
      <c r="Q292" s="285"/>
      <c r="R292" s="285"/>
      <c r="S292" s="285"/>
      <c r="T292" s="286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87" t="s">
        <v>236</v>
      </c>
      <c r="AU292" s="287" t="s">
        <v>89</v>
      </c>
      <c r="AV292" s="14" t="s">
        <v>89</v>
      </c>
      <c r="AW292" s="14" t="s">
        <v>34</v>
      </c>
      <c r="AX292" s="14" t="s">
        <v>87</v>
      </c>
      <c r="AY292" s="287" t="s">
        <v>211</v>
      </c>
    </row>
    <row r="293" spans="1:65" s="2" customFormat="1" ht="21.75" customHeight="1">
      <c r="A293" s="41"/>
      <c r="B293" s="42"/>
      <c r="C293" s="317" t="s">
        <v>1003</v>
      </c>
      <c r="D293" s="317" t="s">
        <v>589</v>
      </c>
      <c r="E293" s="318" t="s">
        <v>3034</v>
      </c>
      <c r="F293" s="319" t="s">
        <v>3035</v>
      </c>
      <c r="G293" s="320" t="s">
        <v>1220</v>
      </c>
      <c r="H293" s="321">
        <v>1</v>
      </c>
      <c r="I293" s="322"/>
      <c r="J293" s="323">
        <f>ROUND(I293*H293,2)</f>
        <v>0</v>
      </c>
      <c r="K293" s="324"/>
      <c r="L293" s="325"/>
      <c r="M293" s="326" t="s">
        <v>1</v>
      </c>
      <c r="N293" s="327" t="s">
        <v>46</v>
      </c>
      <c r="O293" s="94"/>
      <c r="P293" s="263">
        <f>O293*H293</f>
        <v>0</v>
      </c>
      <c r="Q293" s="263">
        <v>0</v>
      </c>
      <c r="R293" s="263">
        <f>Q293*H293</f>
        <v>0</v>
      </c>
      <c r="S293" s="263">
        <v>0</v>
      </c>
      <c r="T293" s="264">
        <f>S293*H293</f>
        <v>0</v>
      </c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R293" s="265" t="s">
        <v>247</v>
      </c>
      <c r="AT293" s="265" t="s">
        <v>589</v>
      </c>
      <c r="AU293" s="265" t="s">
        <v>89</v>
      </c>
      <c r="AY293" s="18" t="s">
        <v>211</v>
      </c>
      <c r="BE293" s="155">
        <f>IF(N293="základní",J293,0)</f>
        <v>0</v>
      </c>
      <c r="BF293" s="155">
        <f>IF(N293="snížená",J293,0)</f>
        <v>0</v>
      </c>
      <c r="BG293" s="155">
        <f>IF(N293="zákl. přenesená",J293,0)</f>
        <v>0</v>
      </c>
      <c r="BH293" s="155">
        <f>IF(N293="sníž. přenesená",J293,0)</f>
        <v>0</v>
      </c>
      <c r="BI293" s="155">
        <f>IF(N293="nulová",J293,0)</f>
        <v>0</v>
      </c>
      <c r="BJ293" s="18" t="s">
        <v>87</v>
      </c>
      <c r="BK293" s="155">
        <f>ROUND(I293*H293,2)</f>
        <v>0</v>
      </c>
      <c r="BL293" s="18" t="s">
        <v>100</v>
      </c>
      <c r="BM293" s="265" t="s">
        <v>3036</v>
      </c>
    </row>
    <row r="294" spans="1:51" s="14" customFormat="1" ht="12">
      <c r="A294" s="14"/>
      <c r="B294" s="277"/>
      <c r="C294" s="278"/>
      <c r="D294" s="268" t="s">
        <v>236</v>
      </c>
      <c r="E294" s="279" t="s">
        <v>1</v>
      </c>
      <c r="F294" s="280" t="s">
        <v>3037</v>
      </c>
      <c r="G294" s="278"/>
      <c r="H294" s="281">
        <v>1</v>
      </c>
      <c r="I294" s="282"/>
      <c r="J294" s="278"/>
      <c r="K294" s="278"/>
      <c r="L294" s="283"/>
      <c r="M294" s="284"/>
      <c r="N294" s="285"/>
      <c r="O294" s="285"/>
      <c r="P294" s="285"/>
      <c r="Q294" s="285"/>
      <c r="R294" s="285"/>
      <c r="S294" s="285"/>
      <c r="T294" s="286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87" t="s">
        <v>236</v>
      </c>
      <c r="AU294" s="287" t="s">
        <v>89</v>
      </c>
      <c r="AV294" s="14" t="s">
        <v>89</v>
      </c>
      <c r="AW294" s="14" t="s">
        <v>34</v>
      </c>
      <c r="AX294" s="14" t="s">
        <v>87</v>
      </c>
      <c r="AY294" s="287" t="s">
        <v>211</v>
      </c>
    </row>
    <row r="295" spans="1:65" s="2" customFormat="1" ht="16.5" customHeight="1">
      <c r="A295" s="41"/>
      <c r="B295" s="42"/>
      <c r="C295" s="317" t="s">
        <v>1008</v>
      </c>
      <c r="D295" s="317" t="s">
        <v>589</v>
      </c>
      <c r="E295" s="318" t="s">
        <v>3038</v>
      </c>
      <c r="F295" s="319" t="s">
        <v>3039</v>
      </c>
      <c r="G295" s="320" t="s">
        <v>217</v>
      </c>
      <c r="H295" s="321">
        <v>1</v>
      </c>
      <c r="I295" s="322"/>
      <c r="J295" s="323">
        <f>ROUND(I295*H295,2)</f>
        <v>0</v>
      </c>
      <c r="K295" s="324"/>
      <c r="L295" s="325"/>
      <c r="M295" s="326" t="s">
        <v>1</v>
      </c>
      <c r="N295" s="327" t="s">
        <v>46</v>
      </c>
      <c r="O295" s="94"/>
      <c r="P295" s="263">
        <f>O295*H295</f>
        <v>0</v>
      </c>
      <c r="Q295" s="263">
        <v>0</v>
      </c>
      <c r="R295" s="263">
        <f>Q295*H295</f>
        <v>0</v>
      </c>
      <c r="S295" s="263">
        <v>0</v>
      </c>
      <c r="T295" s="264">
        <f>S295*H295</f>
        <v>0</v>
      </c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R295" s="265" t="s">
        <v>247</v>
      </c>
      <c r="AT295" s="265" t="s">
        <v>589</v>
      </c>
      <c r="AU295" s="265" t="s">
        <v>89</v>
      </c>
      <c r="AY295" s="18" t="s">
        <v>211</v>
      </c>
      <c r="BE295" s="155">
        <f>IF(N295="základní",J295,0)</f>
        <v>0</v>
      </c>
      <c r="BF295" s="155">
        <f>IF(N295="snížená",J295,0)</f>
        <v>0</v>
      </c>
      <c r="BG295" s="155">
        <f>IF(N295="zákl. přenesená",J295,0)</f>
        <v>0</v>
      </c>
      <c r="BH295" s="155">
        <f>IF(N295="sníž. přenesená",J295,0)</f>
        <v>0</v>
      </c>
      <c r="BI295" s="155">
        <f>IF(N295="nulová",J295,0)</f>
        <v>0</v>
      </c>
      <c r="BJ295" s="18" t="s">
        <v>87</v>
      </c>
      <c r="BK295" s="155">
        <f>ROUND(I295*H295,2)</f>
        <v>0</v>
      </c>
      <c r="BL295" s="18" t="s">
        <v>100</v>
      </c>
      <c r="BM295" s="265" t="s">
        <v>3040</v>
      </c>
    </row>
    <row r="296" spans="1:51" s="14" customFormat="1" ht="12">
      <c r="A296" s="14"/>
      <c r="B296" s="277"/>
      <c r="C296" s="278"/>
      <c r="D296" s="268" t="s">
        <v>236</v>
      </c>
      <c r="E296" s="279" t="s">
        <v>1</v>
      </c>
      <c r="F296" s="280" t="s">
        <v>3041</v>
      </c>
      <c r="G296" s="278"/>
      <c r="H296" s="281">
        <v>1</v>
      </c>
      <c r="I296" s="282"/>
      <c r="J296" s="278"/>
      <c r="K296" s="278"/>
      <c r="L296" s="283"/>
      <c r="M296" s="284"/>
      <c r="N296" s="285"/>
      <c r="O296" s="285"/>
      <c r="P296" s="285"/>
      <c r="Q296" s="285"/>
      <c r="R296" s="285"/>
      <c r="S296" s="285"/>
      <c r="T296" s="286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87" t="s">
        <v>236</v>
      </c>
      <c r="AU296" s="287" t="s">
        <v>89</v>
      </c>
      <c r="AV296" s="14" t="s">
        <v>89</v>
      </c>
      <c r="AW296" s="14" t="s">
        <v>34</v>
      </c>
      <c r="AX296" s="14" t="s">
        <v>87</v>
      </c>
      <c r="AY296" s="287" t="s">
        <v>211</v>
      </c>
    </row>
    <row r="297" spans="1:63" s="12" customFormat="1" ht="22.8" customHeight="1">
      <c r="A297" s="12"/>
      <c r="B297" s="237"/>
      <c r="C297" s="238"/>
      <c r="D297" s="239" t="s">
        <v>80</v>
      </c>
      <c r="E297" s="251" t="s">
        <v>3042</v>
      </c>
      <c r="F297" s="251" t="s">
        <v>3043</v>
      </c>
      <c r="G297" s="238"/>
      <c r="H297" s="238"/>
      <c r="I297" s="241"/>
      <c r="J297" s="252">
        <f>BK297</f>
        <v>0</v>
      </c>
      <c r="K297" s="238"/>
      <c r="L297" s="243"/>
      <c r="M297" s="244"/>
      <c r="N297" s="245"/>
      <c r="O297" s="245"/>
      <c r="P297" s="246">
        <f>SUM(P298:P303)</f>
        <v>0</v>
      </c>
      <c r="Q297" s="245"/>
      <c r="R297" s="246">
        <f>SUM(R298:R303)</f>
        <v>0.05</v>
      </c>
      <c r="S297" s="245"/>
      <c r="T297" s="247">
        <f>SUM(T298:T303)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48" t="s">
        <v>87</v>
      </c>
      <c r="AT297" s="249" t="s">
        <v>80</v>
      </c>
      <c r="AU297" s="249" t="s">
        <v>87</v>
      </c>
      <c r="AY297" s="248" t="s">
        <v>211</v>
      </c>
      <c r="BK297" s="250">
        <f>SUM(BK298:BK303)</f>
        <v>0</v>
      </c>
    </row>
    <row r="298" spans="1:65" s="2" customFormat="1" ht="16.5" customHeight="1">
      <c r="A298" s="41"/>
      <c r="B298" s="42"/>
      <c r="C298" s="317" t="s">
        <v>1016</v>
      </c>
      <c r="D298" s="317" t="s">
        <v>589</v>
      </c>
      <c r="E298" s="318" t="s">
        <v>3044</v>
      </c>
      <c r="F298" s="319" t="s">
        <v>3045</v>
      </c>
      <c r="G298" s="320" t="s">
        <v>217</v>
      </c>
      <c r="H298" s="321">
        <v>1</v>
      </c>
      <c r="I298" s="322"/>
      <c r="J298" s="323">
        <f>ROUND(I298*H298,2)</f>
        <v>0</v>
      </c>
      <c r="K298" s="324"/>
      <c r="L298" s="325"/>
      <c r="M298" s="326" t="s">
        <v>1</v>
      </c>
      <c r="N298" s="327" t="s">
        <v>46</v>
      </c>
      <c r="O298" s="94"/>
      <c r="P298" s="263">
        <f>O298*H298</f>
        <v>0</v>
      </c>
      <c r="Q298" s="263">
        <v>0.05</v>
      </c>
      <c r="R298" s="263">
        <f>Q298*H298</f>
        <v>0.05</v>
      </c>
      <c r="S298" s="263">
        <v>0</v>
      </c>
      <c r="T298" s="264">
        <f>S298*H298</f>
        <v>0</v>
      </c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R298" s="265" t="s">
        <v>247</v>
      </c>
      <c r="AT298" s="265" t="s">
        <v>589</v>
      </c>
      <c r="AU298" s="265" t="s">
        <v>89</v>
      </c>
      <c r="AY298" s="18" t="s">
        <v>211</v>
      </c>
      <c r="BE298" s="155">
        <f>IF(N298="základní",J298,0)</f>
        <v>0</v>
      </c>
      <c r="BF298" s="155">
        <f>IF(N298="snížená",J298,0)</f>
        <v>0</v>
      </c>
      <c r="BG298" s="155">
        <f>IF(N298="zákl. přenesená",J298,0)</f>
        <v>0</v>
      </c>
      <c r="BH298" s="155">
        <f>IF(N298="sníž. přenesená",J298,0)</f>
        <v>0</v>
      </c>
      <c r="BI298" s="155">
        <f>IF(N298="nulová",J298,0)</f>
        <v>0</v>
      </c>
      <c r="BJ298" s="18" t="s">
        <v>87</v>
      </c>
      <c r="BK298" s="155">
        <f>ROUND(I298*H298,2)</f>
        <v>0</v>
      </c>
      <c r="BL298" s="18" t="s">
        <v>100</v>
      </c>
      <c r="BM298" s="265" t="s">
        <v>3046</v>
      </c>
    </row>
    <row r="299" spans="1:51" s="14" customFormat="1" ht="12">
      <c r="A299" s="14"/>
      <c r="B299" s="277"/>
      <c r="C299" s="278"/>
      <c r="D299" s="268" t="s">
        <v>236</v>
      </c>
      <c r="E299" s="279" t="s">
        <v>1</v>
      </c>
      <c r="F299" s="280" t="s">
        <v>87</v>
      </c>
      <c r="G299" s="278"/>
      <c r="H299" s="281">
        <v>1</v>
      </c>
      <c r="I299" s="282"/>
      <c r="J299" s="278"/>
      <c r="K299" s="278"/>
      <c r="L299" s="283"/>
      <c r="M299" s="284"/>
      <c r="N299" s="285"/>
      <c r="O299" s="285"/>
      <c r="P299" s="285"/>
      <c r="Q299" s="285"/>
      <c r="R299" s="285"/>
      <c r="S299" s="285"/>
      <c r="T299" s="286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87" t="s">
        <v>236</v>
      </c>
      <c r="AU299" s="287" t="s">
        <v>89</v>
      </c>
      <c r="AV299" s="14" t="s">
        <v>89</v>
      </c>
      <c r="AW299" s="14" t="s">
        <v>34</v>
      </c>
      <c r="AX299" s="14" t="s">
        <v>87</v>
      </c>
      <c r="AY299" s="287" t="s">
        <v>211</v>
      </c>
    </row>
    <row r="300" spans="1:65" s="2" customFormat="1" ht="16.5" customHeight="1">
      <c r="A300" s="41"/>
      <c r="B300" s="42"/>
      <c r="C300" s="317" t="s">
        <v>1022</v>
      </c>
      <c r="D300" s="317" t="s">
        <v>589</v>
      </c>
      <c r="E300" s="318" t="s">
        <v>3047</v>
      </c>
      <c r="F300" s="319" t="s">
        <v>3048</v>
      </c>
      <c r="G300" s="320" t="s">
        <v>217</v>
      </c>
      <c r="H300" s="321">
        <v>2</v>
      </c>
      <c r="I300" s="322"/>
      <c r="J300" s="323">
        <f>ROUND(I300*H300,2)</f>
        <v>0</v>
      </c>
      <c r="K300" s="324"/>
      <c r="L300" s="325"/>
      <c r="M300" s="326" t="s">
        <v>1</v>
      </c>
      <c r="N300" s="327" t="s">
        <v>46</v>
      </c>
      <c r="O300" s="94"/>
      <c r="P300" s="263">
        <f>O300*H300</f>
        <v>0</v>
      </c>
      <c r="Q300" s="263">
        <v>0</v>
      </c>
      <c r="R300" s="263">
        <f>Q300*H300</f>
        <v>0</v>
      </c>
      <c r="S300" s="263">
        <v>0</v>
      </c>
      <c r="T300" s="264">
        <f>S300*H300</f>
        <v>0</v>
      </c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R300" s="265" t="s">
        <v>247</v>
      </c>
      <c r="AT300" s="265" t="s">
        <v>589</v>
      </c>
      <c r="AU300" s="265" t="s">
        <v>89</v>
      </c>
      <c r="AY300" s="18" t="s">
        <v>211</v>
      </c>
      <c r="BE300" s="155">
        <f>IF(N300="základní",J300,0)</f>
        <v>0</v>
      </c>
      <c r="BF300" s="155">
        <f>IF(N300="snížená",J300,0)</f>
        <v>0</v>
      </c>
      <c r="BG300" s="155">
        <f>IF(N300="zákl. přenesená",J300,0)</f>
        <v>0</v>
      </c>
      <c r="BH300" s="155">
        <f>IF(N300="sníž. přenesená",J300,0)</f>
        <v>0</v>
      </c>
      <c r="BI300" s="155">
        <f>IF(N300="nulová",J300,0)</f>
        <v>0</v>
      </c>
      <c r="BJ300" s="18" t="s">
        <v>87</v>
      </c>
      <c r="BK300" s="155">
        <f>ROUND(I300*H300,2)</f>
        <v>0</v>
      </c>
      <c r="BL300" s="18" t="s">
        <v>100</v>
      </c>
      <c r="BM300" s="265" t="s">
        <v>3049</v>
      </c>
    </row>
    <row r="301" spans="1:65" s="2" customFormat="1" ht="16.5" customHeight="1">
      <c r="A301" s="41"/>
      <c r="B301" s="42"/>
      <c r="C301" s="317" t="s">
        <v>1031</v>
      </c>
      <c r="D301" s="317" t="s">
        <v>589</v>
      </c>
      <c r="E301" s="318" t="s">
        <v>3050</v>
      </c>
      <c r="F301" s="319" t="s">
        <v>3051</v>
      </c>
      <c r="G301" s="320" t="s">
        <v>217</v>
      </c>
      <c r="H301" s="321">
        <v>3</v>
      </c>
      <c r="I301" s="322"/>
      <c r="J301" s="323">
        <f>ROUND(I301*H301,2)</f>
        <v>0</v>
      </c>
      <c r="K301" s="324"/>
      <c r="L301" s="325"/>
      <c r="M301" s="326" t="s">
        <v>1</v>
      </c>
      <c r="N301" s="327" t="s">
        <v>46</v>
      </c>
      <c r="O301" s="94"/>
      <c r="P301" s="263">
        <f>O301*H301</f>
        <v>0</v>
      </c>
      <c r="Q301" s="263">
        <v>0</v>
      </c>
      <c r="R301" s="263">
        <f>Q301*H301</f>
        <v>0</v>
      </c>
      <c r="S301" s="263">
        <v>0</v>
      </c>
      <c r="T301" s="264">
        <f>S301*H301</f>
        <v>0</v>
      </c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R301" s="265" t="s">
        <v>247</v>
      </c>
      <c r="AT301" s="265" t="s">
        <v>589</v>
      </c>
      <c r="AU301" s="265" t="s">
        <v>89</v>
      </c>
      <c r="AY301" s="18" t="s">
        <v>211</v>
      </c>
      <c r="BE301" s="155">
        <f>IF(N301="základní",J301,0)</f>
        <v>0</v>
      </c>
      <c r="BF301" s="155">
        <f>IF(N301="snížená",J301,0)</f>
        <v>0</v>
      </c>
      <c r="BG301" s="155">
        <f>IF(N301="zákl. přenesená",J301,0)</f>
        <v>0</v>
      </c>
      <c r="BH301" s="155">
        <f>IF(N301="sníž. přenesená",J301,0)</f>
        <v>0</v>
      </c>
      <c r="BI301" s="155">
        <f>IF(N301="nulová",J301,0)</f>
        <v>0</v>
      </c>
      <c r="BJ301" s="18" t="s">
        <v>87</v>
      </c>
      <c r="BK301" s="155">
        <f>ROUND(I301*H301,2)</f>
        <v>0</v>
      </c>
      <c r="BL301" s="18" t="s">
        <v>100</v>
      </c>
      <c r="BM301" s="265" t="s">
        <v>3052</v>
      </c>
    </row>
    <row r="302" spans="1:51" s="14" customFormat="1" ht="12">
      <c r="A302" s="14"/>
      <c r="B302" s="277"/>
      <c r="C302" s="278"/>
      <c r="D302" s="268" t="s">
        <v>236</v>
      </c>
      <c r="E302" s="279" t="s">
        <v>1</v>
      </c>
      <c r="F302" s="280" t="s">
        <v>96</v>
      </c>
      <c r="G302" s="278"/>
      <c r="H302" s="281">
        <v>3</v>
      </c>
      <c r="I302" s="282"/>
      <c r="J302" s="278"/>
      <c r="K302" s="278"/>
      <c r="L302" s="283"/>
      <c r="M302" s="284"/>
      <c r="N302" s="285"/>
      <c r="O302" s="285"/>
      <c r="P302" s="285"/>
      <c r="Q302" s="285"/>
      <c r="R302" s="285"/>
      <c r="S302" s="285"/>
      <c r="T302" s="286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87" t="s">
        <v>236</v>
      </c>
      <c r="AU302" s="287" t="s">
        <v>89</v>
      </c>
      <c r="AV302" s="14" t="s">
        <v>89</v>
      </c>
      <c r="AW302" s="14" t="s">
        <v>34</v>
      </c>
      <c r="AX302" s="14" t="s">
        <v>87</v>
      </c>
      <c r="AY302" s="287" t="s">
        <v>211</v>
      </c>
    </row>
    <row r="303" spans="1:65" s="2" customFormat="1" ht="16.5" customHeight="1">
      <c r="A303" s="41"/>
      <c r="B303" s="42"/>
      <c r="C303" s="317" t="s">
        <v>1036</v>
      </c>
      <c r="D303" s="317" t="s">
        <v>589</v>
      </c>
      <c r="E303" s="318" t="s">
        <v>3053</v>
      </c>
      <c r="F303" s="319" t="s">
        <v>3054</v>
      </c>
      <c r="G303" s="320" t="s">
        <v>217</v>
      </c>
      <c r="H303" s="321">
        <v>3</v>
      </c>
      <c r="I303" s="322"/>
      <c r="J303" s="323">
        <f>ROUND(I303*H303,2)</f>
        <v>0</v>
      </c>
      <c r="K303" s="324"/>
      <c r="L303" s="325"/>
      <c r="M303" s="331" t="s">
        <v>1</v>
      </c>
      <c r="N303" s="332" t="s">
        <v>46</v>
      </c>
      <c r="O303" s="290"/>
      <c r="P303" s="291">
        <f>O303*H303</f>
        <v>0</v>
      </c>
      <c r="Q303" s="291">
        <v>0</v>
      </c>
      <c r="R303" s="291">
        <f>Q303*H303</f>
        <v>0</v>
      </c>
      <c r="S303" s="291">
        <v>0</v>
      </c>
      <c r="T303" s="292">
        <f>S303*H303</f>
        <v>0</v>
      </c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R303" s="265" t="s">
        <v>247</v>
      </c>
      <c r="AT303" s="265" t="s">
        <v>589</v>
      </c>
      <c r="AU303" s="265" t="s">
        <v>89</v>
      </c>
      <c r="AY303" s="18" t="s">
        <v>211</v>
      </c>
      <c r="BE303" s="155">
        <f>IF(N303="základní",J303,0)</f>
        <v>0</v>
      </c>
      <c r="BF303" s="155">
        <f>IF(N303="snížená",J303,0)</f>
        <v>0</v>
      </c>
      <c r="BG303" s="155">
        <f>IF(N303="zákl. přenesená",J303,0)</f>
        <v>0</v>
      </c>
      <c r="BH303" s="155">
        <f>IF(N303="sníž. přenesená",J303,0)</f>
        <v>0</v>
      </c>
      <c r="BI303" s="155">
        <f>IF(N303="nulová",J303,0)</f>
        <v>0</v>
      </c>
      <c r="BJ303" s="18" t="s">
        <v>87</v>
      </c>
      <c r="BK303" s="155">
        <f>ROUND(I303*H303,2)</f>
        <v>0</v>
      </c>
      <c r="BL303" s="18" t="s">
        <v>100</v>
      </c>
      <c r="BM303" s="265" t="s">
        <v>3055</v>
      </c>
    </row>
    <row r="304" spans="1:31" s="2" customFormat="1" ht="6.95" customHeight="1">
      <c r="A304" s="41"/>
      <c r="B304" s="69"/>
      <c r="C304" s="70"/>
      <c r="D304" s="70"/>
      <c r="E304" s="70"/>
      <c r="F304" s="70"/>
      <c r="G304" s="70"/>
      <c r="H304" s="70"/>
      <c r="I304" s="70"/>
      <c r="J304" s="70"/>
      <c r="K304" s="70"/>
      <c r="L304" s="44"/>
      <c r="M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</row>
  </sheetData>
  <sheetProtection password="CC35" sheet="1" objects="1" scenarios="1" formatColumns="0" formatRows="0" autoFilter="0"/>
  <autoFilter ref="C148:K303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19:F119"/>
    <mergeCell ref="D120:F120"/>
    <mergeCell ref="D121:F121"/>
    <mergeCell ref="D122:F122"/>
    <mergeCell ref="D123:F123"/>
    <mergeCell ref="E135:H135"/>
    <mergeCell ref="E139:H139"/>
    <mergeCell ref="E137:H137"/>
    <mergeCell ref="E141:H14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118</v>
      </c>
      <c r="AZ2" s="293" t="s">
        <v>3056</v>
      </c>
      <c r="BA2" s="293" t="s">
        <v>3057</v>
      </c>
      <c r="BB2" s="293" t="s">
        <v>307</v>
      </c>
      <c r="BC2" s="293" t="s">
        <v>936</v>
      </c>
      <c r="BD2" s="293" t="s">
        <v>89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</row>
    <row r="4" spans="2:4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175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3058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6. 9. 2021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177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J117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ROUND((SUM(BE117:BE124)+SUM(BE148:BE216)),2)</f>
        <v>0</v>
      </c>
      <c r="G39" s="41"/>
      <c r="H39" s="41"/>
      <c r="I39" s="182">
        <v>0.21</v>
      </c>
      <c r="J39" s="181">
        <f>ROUND(((SUM(BE117:BE124)+SUM(BE148:BE216))*I39),2)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ROUND((SUM(BF117:BF124)+SUM(BF148:BF216)),2)</f>
        <v>0</v>
      </c>
      <c r="G40" s="41"/>
      <c r="H40" s="41"/>
      <c r="I40" s="182">
        <v>0.15</v>
      </c>
      <c r="J40" s="181">
        <f>ROUND(((SUM(BF117:BF124)+SUM(BF148:BF216))*I40),2)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ROUND((SUM(BG117:BG124)+SUM(BG148:BG216)),2)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ROUND((SUM(BH117:BH124)+SUM(BH148:BH216)),2)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ROUND((SUM(BI117:BI124)+SUM(BI148:BI216)),2)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175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222/2021/KCpr - Přípojky kanalizace a vodovodu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6. 9. 2021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J148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3059</v>
      </c>
      <c r="E101" s="209"/>
      <c r="F101" s="209"/>
      <c r="G101" s="209"/>
      <c r="H101" s="209"/>
      <c r="I101" s="209"/>
      <c r="J101" s="210">
        <f>J149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3060</v>
      </c>
      <c r="E102" s="214"/>
      <c r="F102" s="214"/>
      <c r="G102" s="214"/>
      <c r="H102" s="214"/>
      <c r="I102" s="214"/>
      <c r="J102" s="215">
        <f>J150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3061</v>
      </c>
      <c r="E103" s="214"/>
      <c r="F103" s="214"/>
      <c r="G103" s="214"/>
      <c r="H103" s="214"/>
      <c r="I103" s="214"/>
      <c r="J103" s="215">
        <f>J168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206"/>
      <c r="C104" s="207"/>
      <c r="D104" s="208" t="s">
        <v>3062</v>
      </c>
      <c r="E104" s="209"/>
      <c r="F104" s="209"/>
      <c r="G104" s="209"/>
      <c r="H104" s="209"/>
      <c r="I104" s="209"/>
      <c r="J104" s="210">
        <f>J172</f>
        <v>0</v>
      </c>
      <c r="K104" s="207"/>
      <c r="L104" s="21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212"/>
      <c r="C105" s="135"/>
      <c r="D105" s="213" t="s">
        <v>3060</v>
      </c>
      <c r="E105" s="214"/>
      <c r="F105" s="214"/>
      <c r="G105" s="214"/>
      <c r="H105" s="214"/>
      <c r="I105" s="214"/>
      <c r="J105" s="215">
        <f>J173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2"/>
      <c r="C106" s="135"/>
      <c r="D106" s="213" t="s">
        <v>3061</v>
      </c>
      <c r="E106" s="214"/>
      <c r="F106" s="214"/>
      <c r="G106" s="214"/>
      <c r="H106" s="214"/>
      <c r="I106" s="214"/>
      <c r="J106" s="215">
        <f>J179</f>
        <v>0</v>
      </c>
      <c r="K106" s="135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206"/>
      <c r="C107" s="207"/>
      <c r="D107" s="208" t="s">
        <v>3063</v>
      </c>
      <c r="E107" s="209"/>
      <c r="F107" s="209"/>
      <c r="G107" s="209"/>
      <c r="H107" s="209"/>
      <c r="I107" s="209"/>
      <c r="J107" s="210">
        <f>J182</f>
        <v>0</v>
      </c>
      <c r="K107" s="207"/>
      <c r="L107" s="21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212"/>
      <c r="C108" s="135"/>
      <c r="D108" s="213" t="s">
        <v>3064</v>
      </c>
      <c r="E108" s="214"/>
      <c r="F108" s="214"/>
      <c r="G108" s="214"/>
      <c r="H108" s="214"/>
      <c r="I108" s="214"/>
      <c r="J108" s="215">
        <f>J183</f>
        <v>0</v>
      </c>
      <c r="K108" s="135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2"/>
      <c r="C109" s="135"/>
      <c r="D109" s="213" t="s">
        <v>3060</v>
      </c>
      <c r="E109" s="214"/>
      <c r="F109" s="214"/>
      <c r="G109" s="214"/>
      <c r="H109" s="214"/>
      <c r="I109" s="214"/>
      <c r="J109" s="215">
        <f>J187</f>
        <v>0</v>
      </c>
      <c r="K109" s="135"/>
      <c r="L109" s="21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206"/>
      <c r="C110" s="207"/>
      <c r="D110" s="208" t="s">
        <v>3065</v>
      </c>
      <c r="E110" s="209"/>
      <c r="F110" s="209"/>
      <c r="G110" s="209"/>
      <c r="H110" s="209"/>
      <c r="I110" s="209"/>
      <c r="J110" s="210">
        <f>J190</f>
        <v>0</v>
      </c>
      <c r="K110" s="207"/>
      <c r="L110" s="211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212"/>
      <c r="C111" s="135"/>
      <c r="D111" s="213" t="s">
        <v>3064</v>
      </c>
      <c r="E111" s="214"/>
      <c r="F111" s="214"/>
      <c r="G111" s="214"/>
      <c r="H111" s="214"/>
      <c r="I111" s="214"/>
      <c r="J111" s="215">
        <f>J191</f>
        <v>0</v>
      </c>
      <c r="K111" s="135"/>
      <c r="L111" s="21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2"/>
      <c r="C112" s="135"/>
      <c r="D112" s="213" t="s">
        <v>3060</v>
      </c>
      <c r="E112" s="214"/>
      <c r="F112" s="214"/>
      <c r="G112" s="214"/>
      <c r="H112" s="214"/>
      <c r="I112" s="214"/>
      <c r="J112" s="215">
        <f>J195</f>
        <v>0</v>
      </c>
      <c r="K112" s="135"/>
      <c r="L112" s="21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9" customFormat="1" ht="24.95" customHeight="1">
      <c r="A113" s="9"/>
      <c r="B113" s="206"/>
      <c r="C113" s="207"/>
      <c r="D113" s="208" t="s">
        <v>3066</v>
      </c>
      <c r="E113" s="209"/>
      <c r="F113" s="209"/>
      <c r="G113" s="209"/>
      <c r="H113" s="209"/>
      <c r="I113" s="209"/>
      <c r="J113" s="210">
        <f>J204</f>
        <v>0</v>
      </c>
      <c r="K113" s="207"/>
      <c r="L113" s="211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10" customFormat="1" ht="19.9" customHeight="1">
      <c r="A114" s="10"/>
      <c r="B114" s="212"/>
      <c r="C114" s="135"/>
      <c r="D114" s="213" t="s">
        <v>3067</v>
      </c>
      <c r="E114" s="214"/>
      <c r="F114" s="214"/>
      <c r="G114" s="214"/>
      <c r="H114" s="214"/>
      <c r="I114" s="214"/>
      <c r="J114" s="215">
        <f>J205</f>
        <v>0</v>
      </c>
      <c r="K114" s="135"/>
      <c r="L114" s="21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2" customFormat="1" ht="21.8" customHeight="1">
      <c r="A115" s="41"/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6.95" customHeight="1">
      <c r="A116" s="41"/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17" spans="1:31" s="2" customFormat="1" ht="29.25" customHeight="1">
      <c r="A117" s="41"/>
      <c r="B117" s="42"/>
      <c r="C117" s="205" t="s">
        <v>189</v>
      </c>
      <c r="D117" s="43"/>
      <c r="E117" s="43"/>
      <c r="F117" s="43"/>
      <c r="G117" s="43"/>
      <c r="H117" s="43"/>
      <c r="I117" s="43"/>
      <c r="J117" s="217">
        <f>ROUND(J118+J119+J120+J121+J122+J123,2)</f>
        <v>0</v>
      </c>
      <c r="K117" s="43"/>
      <c r="L117" s="66"/>
      <c r="N117" s="218" t="s">
        <v>45</v>
      </c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18" spans="1:65" s="2" customFormat="1" ht="18" customHeight="1">
      <c r="A118" s="41"/>
      <c r="B118" s="42"/>
      <c r="C118" s="43"/>
      <c r="D118" s="156" t="s">
        <v>190</v>
      </c>
      <c r="E118" s="151"/>
      <c r="F118" s="151"/>
      <c r="G118" s="43"/>
      <c r="H118" s="43"/>
      <c r="I118" s="43"/>
      <c r="J118" s="152">
        <v>0</v>
      </c>
      <c r="K118" s="43"/>
      <c r="L118" s="219"/>
      <c r="M118" s="220"/>
      <c r="N118" s="221" t="s">
        <v>46</v>
      </c>
      <c r="O118" s="220"/>
      <c r="P118" s="220"/>
      <c r="Q118" s="220"/>
      <c r="R118" s="220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0"/>
      <c r="AY118" s="223" t="s">
        <v>104</v>
      </c>
      <c r="AZ118" s="220"/>
      <c r="BA118" s="220"/>
      <c r="BB118" s="220"/>
      <c r="BC118" s="220"/>
      <c r="BD118" s="220"/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223" t="s">
        <v>87</v>
      </c>
      <c r="BK118" s="220"/>
      <c r="BL118" s="220"/>
      <c r="BM118" s="220"/>
    </row>
    <row r="119" spans="1:65" s="2" customFormat="1" ht="18" customHeight="1">
      <c r="A119" s="41"/>
      <c r="B119" s="42"/>
      <c r="C119" s="43"/>
      <c r="D119" s="156" t="s">
        <v>191</v>
      </c>
      <c r="E119" s="151"/>
      <c r="F119" s="151"/>
      <c r="G119" s="43"/>
      <c r="H119" s="43"/>
      <c r="I119" s="43"/>
      <c r="J119" s="152">
        <v>0</v>
      </c>
      <c r="K119" s="43"/>
      <c r="L119" s="219"/>
      <c r="M119" s="220"/>
      <c r="N119" s="221" t="s">
        <v>46</v>
      </c>
      <c r="O119" s="220"/>
      <c r="P119" s="220"/>
      <c r="Q119" s="220"/>
      <c r="R119" s="220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3" t="s">
        <v>104</v>
      </c>
      <c r="AZ119" s="220"/>
      <c r="BA119" s="220"/>
      <c r="BB119" s="220"/>
      <c r="BC119" s="220"/>
      <c r="BD119" s="220"/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223" t="s">
        <v>87</v>
      </c>
      <c r="BK119" s="220"/>
      <c r="BL119" s="220"/>
      <c r="BM119" s="220"/>
    </row>
    <row r="120" spans="1:65" s="2" customFormat="1" ht="18" customHeight="1">
      <c r="A120" s="41"/>
      <c r="B120" s="42"/>
      <c r="C120" s="43"/>
      <c r="D120" s="156" t="s">
        <v>192</v>
      </c>
      <c r="E120" s="151"/>
      <c r="F120" s="151"/>
      <c r="G120" s="43"/>
      <c r="H120" s="43"/>
      <c r="I120" s="43"/>
      <c r="J120" s="152">
        <v>0</v>
      </c>
      <c r="K120" s="43"/>
      <c r="L120" s="219"/>
      <c r="M120" s="220"/>
      <c r="N120" s="221" t="s">
        <v>46</v>
      </c>
      <c r="O120" s="220"/>
      <c r="P120" s="220"/>
      <c r="Q120" s="220"/>
      <c r="R120" s="220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0"/>
      <c r="AY120" s="223" t="s">
        <v>104</v>
      </c>
      <c r="AZ120" s="220"/>
      <c r="BA120" s="220"/>
      <c r="BB120" s="220"/>
      <c r="BC120" s="220"/>
      <c r="BD120" s="220"/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223" t="s">
        <v>87</v>
      </c>
      <c r="BK120" s="220"/>
      <c r="BL120" s="220"/>
      <c r="BM120" s="220"/>
    </row>
    <row r="121" spans="1:65" s="2" customFormat="1" ht="18" customHeight="1">
      <c r="A121" s="41"/>
      <c r="B121" s="42"/>
      <c r="C121" s="43"/>
      <c r="D121" s="156" t="s">
        <v>193</v>
      </c>
      <c r="E121" s="151"/>
      <c r="F121" s="151"/>
      <c r="G121" s="43"/>
      <c r="H121" s="43"/>
      <c r="I121" s="43"/>
      <c r="J121" s="152">
        <v>0</v>
      </c>
      <c r="K121" s="43"/>
      <c r="L121" s="219"/>
      <c r="M121" s="220"/>
      <c r="N121" s="221" t="s">
        <v>46</v>
      </c>
      <c r="O121" s="220"/>
      <c r="P121" s="220"/>
      <c r="Q121" s="220"/>
      <c r="R121" s="220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0"/>
      <c r="AY121" s="223" t="s">
        <v>104</v>
      </c>
      <c r="AZ121" s="220"/>
      <c r="BA121" s="220"/>
      <c r="BB121" s="220"/>
      <c r="BC121" s="220"/>
      <c r="BD121" s="220"/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223" t="s">
        <v>87</v>
      </c>
      <c r="BK121" s="220"/>
      <c r="BL121" s="220"/>
      <c r="BM121" s="220"/>
    </row>
    <row r="122" spans="1:65" s="2" customFormat="1" ht="18" customHeight="1">
      <c r="A122" s="41"/>
      <c r="B122" s="42"/>
      <c r="C122" s="43"/>
      <c r="D122" s="156" t="s">
        <v>194</v>
      </c>
      <c r="E122" s="151"/>
      <c r="F122" s="151"/>
      <c r="G122" s="43"/>
      <c r="H122" s="43"/>
      <c r="I122" s="43"/>
      <c r="J122" s="152">
        <v>0</v>
      </c>
      <c r="K122" s="43"/>
      <c r="L122" s="219"/>
      <c r="M122" s="220"/>
      <c r="N122" s="221" t="s">
        <v>46</v>
      </c>
      <c r="O122" s="220"/>
      <c r="P122" s="220"/>
      <c r="Q122" s="220"/>
      <c r="R122" s="220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0"/>
      <c r="AG122" s="220"/>
      <c r="AH122" s="220"/>
      <c r="AI122" s="220"/>
      <c r="AJ122" s="220"/>
      <c r="AK122" s="220"/>
      <c r="AL122" s="220"/>
      <c r="AM122" s="220"/>
      <c r="AN122" s="220"/>
      <c r="AO122" s="220"/>
      <c r="AP122" s="220"/>
      <c r="AQ122" s="220"/>
      <c r="AR122" s="220"/>
      <c r="AS122" s="220"/>
      <c r="AT122" s="220"/>
      <c r="AU122" s="220"/>
      <c r="AV122" s="220"/>
      <c r="AW122" s="220"/>
      <c r="AX122" s="220"/>
      <c r="AY122" s="223" t="s">
        <v>104</v>
      </c>
      <c r="AZ122" s="220"/>
      <c r="BA122" s="220"/>
      <c r="BB122" s="220"/>
      <c r="BC122" s="220"/>
      <c r="BD122" s="220"/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223" t="s">
        <v>87</v>
      </c>
      <c r="BK122" s="220"/>
      <c r="BL122" s="220"/>
      <c r="BM122" s="220"/>
    </row>
    <row r="123" spans="1:65" s="2" customFormat="1" ht="18" customHeight="1">
      <c r="A123" s="41"/>
      <c r="B123" s="42"/>
      <c r="C123" s="43"/>
      <c r="D123" s="151" t="s">
        <v>195</v>
      </c>
      <c r="E123" s="43"/>
      <c r="F123" s="43"/>
      <c r="G123" s="43"/>
      <c r="H123" s="43"/>
      <c r="I123" s="43"/>
      <c r="J123" s="152">
        <f>ROUND(J34*T123,2)</f>
        <v>0</v>
      </c>
      <c r="K123" s="43"/>
      <c r="L123" s="219"/>
      <c r="M123" s="220"/>
      <c r="N123" s="221" t="s">
        <v>46</v>
      </c>
      <c r="O123" s="220"/>
      <c r="P123" s="220"/>
      <c r="Q123" s="220"/>
      <c r="R123" s="220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0"/>
      <c r="AG123" s="220"/>
      <c r="AH123" s="220"/>
      <c r="AI123" s="220"/>
      <c r="AJ123" s="220"/>
      <c r="AK123" s="220"/>
      <c r="AL123" s="220"/>
      <c r="AM123" s="220"/>
      <c r="AN123" s="220"/>
      <c r="AO123" s="220"/>
      <c r="AP123" s="220"/>
      <c r="AQ123" s="220"/>
      <c r="AR123" s="220"/>
      <c r="AS123" s="220"/>
      <c r="AT123" s="220"/>
      <c r="AU123" s="220"/>
      <c r="AV123" s="220"/>
      <c r="AW123" s="220"/>
      <c r="AX123" s="220"/>
      <c r="AY123" s="223" t="s">
        <v>196</v>
      </c>
      <c r="AZ123" s="220"/>
      <c r="BA123" s="220"/>
      <c r="BB123" s="220"/>
      <c r="BC123" s="220"/>
      <c r="BD123" s="220"/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223" t="s">
        <v>87</v>
      </c>
      <c r="BK123" s="220"/>
      <c r="BL123" s="220"/>
      <c r="BM123" s="220"/>
    </row>
    <row r="124" spans="1:31" s="2" customFormat="1" ht="12">
      <c r="A124" s="41"/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2" customFormat="1" ht="29.25" customHeight="1">
      <c r="A125" s="41"/>
      <c r="B125" s="42"/>
      <c r="C125" s="159" t="s">
        <v>169</v>
      </c>
      <c r="D125" s="160"/>
      <c r="E125" s="160"/>
      <c r="F125" s="160"/>
      <c r="G125" s="160"/>
      <c r="H125" s="160"/>
      <c r="I125" s="160"/>
      <c r="J125" s="161">
        <f>ROUND(J100+J117,2)</f>
        <v>0</v>
      </c>
      <c r="K125" s="160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6.95" customHeight="1">
      <c r="A126" s="41"/>
      <c r="B126" s="69"/>
      <c r="C126" s="70"/>
      <c r="D126" s="70"/>
      <c r="E126" s="70"/>
      <c r="F126" s="70"/>
      <c r="G126" s="70"/>
      <c r="H126" s="70"/>
      <c r="I126" s="70"/>
      <c r="J126" s="70"/>
      <c r="K126" s="70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30" spans="1:31" s="2" customFormat="1" ht="6.95" customHeight="1">
      <c r="A130" s="41"/>
      <c r="B130" s="71"/>
      <c r="C130" s="72"/>
      <c r="D130" s="72"/>
      <c r="E130" s="72"/>
      <c r="F130" s="72"/>
      <c r="G130" s="72"/>
      <c r="H130" s="72"/>
      <c r="I130" s="72"/>
      <c r="J130" s="72"/>
      <c r="K130" s="72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24.95" customHeight="1">
      <c r="A131" s="41"/>
      <c r="B131" s="42"/>
      <c r="C131" s="24" t="s">
        <v>197</v>
      </c>
      <c r="D131" s="43"/>
      <c r="E131" s="43"/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6.95" customHeight="1">
      <c r="A132" s="41"/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12" customHeight="1">
      <c r="A133" s="41"/>
      <c r="B133" s="42"/>
      <c r="C133" s="33" t="s">
        <v>16</v>
      </c>
      <c r="D133" s="43"/>
      <c r="E133" s="43"/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16.5" customHeight="1">
      <c r="A134" s="41"/>
      <c r="B134" s="42"/>
      <c r="C134" s="43"/>
      <c r="D134" s="43"/>
      <c r="E134" s="201" t="str">
        <f>E7</f>
        <v>Komunitní centrum Jahodnice - rozdělení do etap .I.etapa</v>
      </c>
      <c r="F134" s="33"/>
      <c r="G134" s="33"/>
      <c r="H134" s="33"/>
      <c r="I134" s="43"/>
      <c r="J134" s="43"/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2:12" s="1" customFormat="1" ht="12" customHeight="1">
      <c r="B135" s="22"/>
      <c r="C135" s="33" t="s">
        <v>171</v>
      </c>
      <c r="D135" s="23"/>
      <c r="E135" s="23"/>
      <c r="F135" s="23"/>
      <c r="G135" s="23"/>
      <c r="H135" s="23"/>
      <c r="I135" s="23"/>
      <c r="J135" s="23"/>
      <c r="K135" s="23"/>
      <c r="L135" s="21"/>
    </row>
    <row r="136" spans="2:12" s="1" customFormat="1" ht="23.25" customHeight="1">
      <c r="B136" s="22"/>
      <c r="C136" s="23"/>
      <c r="D136" s="23"/>
      <c r="E136" s="201" t="s">
        <v>172</v>
      </c>
      <c r="F136" s="23"/>
      <c r="G136" s="23"/>
      <c r="H136" s="23"/>
      <c r="I136" s="23"/>
      <c r="J136" s="23"/>
      <c r="K136" s="23"/>
      <c r="L136" s="21"/>
    </row>
    <row r="137" spans="2:12" s="1" customFormat="1" ht="12" customHeight="1">
      <c r="B137" s="22"/>
      <c r="C137" s="33" t="s">
        <v>173</v>
      </c>
      <c r="D137" s="23"/>
      <c r="E137" s="23"/>
      <c r="F137" s="23"/>
      <c r="G137" s="23"/>
      <c r="H137" s="23"/>
      <c r="I137" s="23"/>
      <c r="J137" s="23"/>
      <c r="K137" s="23"/>
      <c r="L137" s="21"/>
    </row>
    <row r="138" spans="1:31" s="2" customFormat="1" ht="16.5" customHeight="1">
      <c r="A138" s="41"/>
      <c r="B138" s="42"/>
      <c r="C138" s="43"/>
      <c r="D138" s="43"/>
      <c r="E138" s="202" t="s">
        <v>174</v>
      </c>
      <c r="F138" s="43"/>
      <c r="G138" s="43"/>
      <c r="H138" s="43"/>
      <c r="I138" s="43"/>
      <c r="J138" s="43"/>
      <c r="K138" s="43"/>
      <c r="L138" s="66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</row>
    <row r="139" spans="1:31" s="2" customFormat="1" ht="12" customHeight="1">
      <c r="A139" s="41"/>
      <c r="B139" s="42"/>
      <c r="C139" s="33" t="s">
        <v>175</v>
      </c>
      <c r="D139" s="43"/>
      <c r="E139" s="43"/>
      <c r="F139" s="43"/>
      <c r="G139" s="43"/>
      <c r="H139" s="43"/>
      <c r="I139" s="43"/>
      <c r="J139" s="43"/>
      <c r="K139" s="43"/>
      <c r="L139" s="66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spans="1:31" s="2" customFormat="1" ht="16.5" customHeight="1">
      <c r="A140" s="41"/>
      <c r="B140" s="42"/>
      <c r="C140" s="43"/>
      <c r="D140" s="43"/>
      <c r="E140" s="79" t="str">
        <f>E13</f>
        <v>222/2021/KCpr - Přípojky kanalizace a vodovodu</v>
      </c>
      <c r="F140" s="43"/>
      <c r="G140" s="43"/>
      <c r="H140" s="43"/>
      <c r="I140" s="43"/>
      <c r="J140" s="43"/>
      <c r="K140" s="43"/>
      <c r="L140" s="66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spans="1:31" s="2" customFormat="1" ht="6.95" customHeight="1">
      <c r="A141" s="41"/>
      <c r="B141" s="42"/>
      <c r="C141" s="43"/>
      <c r="D141" s="43"/>
      <c r="E141" s="43"/>
      <c r="F141" s="43"/>
      <c r="G141" s="43"/>
      <c r="H141" s="43"/>
      <c r="I141" s="43"/>
      <c r="J141" s="43"/>
      <c r="K141" s="43"/>
      <c r="L141" s="66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  <row r="142" spans="1:31" s="2" customFormat="1" ht="12" customHeight="1">
      <c r="A142" s="41"/>
      <c r="B142" s="42"/>
      <c r="C142" s="33" t="s">
        <v>20</v>
      </c>
      <c r="D142" s="43"/>
      <c r="E142" s="43"/>
      <c r="F142" s="28" t="str">
        <f>F16</f>
        <v>Baštýřská 67/2,19800 Praha 14</v>
      </c>
      <c r="G142" s="43"/>
      <c r="H142" s="43"/>
      <c r="I142" s="33" t="s">
        <v>22</v>
      </c>
      <c r="J142" s="82" t="str">
        <f>IF(J16="","",J16)</f>
        <v>6. 9. 2021</v>
      </c>
      <c r="K142" s="43"/>
      <c r="L142" s="66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</row>
    <row r="143" spans="1:31" s="2" customFormat="1" ht="6.95" customHeight="1">
      <c r="A143" s="41"/>
      <c r="B143" s="42"/>
      <c r="C143" s="43"/>
      <c r="D143" s="43"/>
      <c r="E143" s="43"/>
      <c r="F143" s="43"/>
      <c r="G143" s="43"/>
      <c r="H143" s="43"/>
      <c r="I143" s="43"/>
      <c r="J143" s="43"/>
      <c r="K143" s="43"/>
      <c r="L143" s="66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</row>
    <row r="144" spans="1:31" s="2" customFormat="1" ht="25.65" customHeight="1">
      <c r="A144" s="41"/>
      <c r="B144" s="42"/>
      <c r="C144" s="33" t="s">
        <v>24</v>
      </c>
      <c r="D144" s="43"/>
      <c r="E144" s="43"/>
      <c r="F144" s="28" t="str">
        <f>E19</f>
        <v>Městská část Praha 14,Br.Venclíků 1073,Praha 14</v>
      </c>
      <c r="G144" s="43"/>
      <c r="H144" s="43"/>
      <c r="I144" s="33" t="s">
        <v>31</v>
      </c>
      <c r="J144" s="37" t="str">
        <f>E25</f>
        <v>a3atelier s.r.o.,Praha 1</v>
      </c>
      <c r="K144" s="43"/>
      <c r="L144" s="66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</row>
    <row r="145" spans="1:31" s="2" customFormat="1" ht="15.15" customHeight="1">
      <c r="A145" s="41"/>
      <c r="B145" s="42"/>
      <c r="C145" s="33" t="s">
        <v>29</v>
      </c>
      <c r="D145" s="43"/>
      <c r="E145" s="43"/>
      <c r="F145" s="28" t="str">
        <f>IF(E22="","",E22)</f>
        <v>Vyplň údaj</v>
      </c>
      <c r="G145" s="43"/>
      <c r="H145" s="43"/>
      <c r="I145" s="33" t="s">
        <v>35</v>
      </c>
      <c r="J145" s="37" t="str">
        <f>E28</f>
        <v>Ing.Myšík Petr</v>
      </c>
      <c r="K145" s="43"/>
      <c r="L145" s="66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</row>
    <row r="146" spans="1:31" s="2" customFormat="1" ht="10.3" customHeight="1">
      <c r="A146" s="41"/>
      <c r="B146" s="42"/>
      <c r="C146" s="43"/>
      <c r="D146" s="43"/>
      <c r="E146" s="43"/>
      <c r="F146" s="43"/>
      <c r="G146" s="43"/>
      <c r="H146" s="43"/>
      <c r="I146" s="43"/>
      <c r="J146" s="43"/>
      <c r="K146" s="43"/>
      <c r="L146" s="66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</row>
    <row r="147" spans="1:31" s="11" customFormat="1" ht="29.25" customHeight="1">
      <c r="A147" s="225"/>
      <c r="B147" s="226"/>
      <c r="C147" s="227" t="s">
        <v>198</v>
      </c>
      <c r="D147" s="228" t="s">
        <v>66</v>
      </c>
      <c r="E147" s="228" t="s">
        <v>62</v>
      </c>
      <c r="F147" s="228" t="s">
        <v>63</v>
      </c>
      <c r="G147" s="228" t="s">
        <v>199</v>
      </c>
      <c r="H147" s="228" t="s">
        <v>200</v>
      </c>
      <c r="I147" s="228" t="s">
        <v>201</v>
      </c>
      <c r="J147" s="229" t="s">
        <v>181</v>
      </c>
      <c r="K147" s="230" t="s">
        <v>202</v>
      </c>
      <c r="L147" s="231"/>
      <c r="M147" s="103" t="s">
        <v>1</v>
      </c>
      <c r="N147" s="104" t="s">
        <v>45</v>
      </c>
      <c r="O147" s="104" t="s">
        <v>203</v>
      </c>
      <c r="P147" s="104" t="s">
        <v>204</v>
      </c>
      <c r="Q147" s="104" t="s">
        <v>205</v>
      </c>
      <c r="R147" s="104" t="s">
        <v>206</v>
      </c>
      <c r="S147" s="104" t="s">
        <v>207</v>
      </c>
      <c r="T147" s="105" t="s">
        <v>208</v>
      </c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</row>
    <row r="148" spans="1:63" s="2" customFormat="1" ht="22.8" customHeight="1">
      <c r="A148" s="41"/>
      <c r="B148" s="42"/>
      <c r="C148" s="110" t="s">
        <v>209</v>
      </c>
      <c r="D148" s="43"/>
      <c r="E148" s="43"/>
      <c r="F148" s="43"/>
      <c r="G148" s="43"/>
      <c r="H148" s="43"/>
      <c r="I148" s="43"/>
      <c r="J148" s="232">
        <f>BK148</f>
        <v>0</v>
      </c>
      <c r="K148" s="43"/>
      <c r="L148" s="44"/>
      <c r="M148" s="106"/>
      <c r="N148" s="233"/>
      <c r="O148" s="107"/>
      <c r="P148" s="234">
        <f>P149+P172+P182+P190+P204</f>
        <v>0</v>
      </c>
      <c r="Q148" s="107"/>
      <c r="R148" s="234">
        <f>R149+R172+R182+R190+R204</f>
        <v>24.006306199999997</v>
      </c>
      <c r="S148" s="107"/>
      <c r="T148" s="235">
        <f>T149+T172+T182+T190+T204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18" t="s">
        <v>80</v>
      </c>
      <c r="AU148" s="18" t="s">
        <v>183</v>
      </c>
      <c r="BK148" s="236">
        <f>BK149+BK172+BK182+BK190+BK204</f>
        <v>0</v>
      </c>
    </row>
    <row r="149" spans="1:63" s="12" customFormat="1" ht="25.9" customHeight="1">
      <c r="A149" s="12"/>
      <c r="B149" s="237"/>
      <c r="C149" s="238"/>
      <c r="D149" s="239" t="s">
        <v>80</v>
      </c>
      <c r="E149" s="240" t="s">
        <v>3068</v>
      </c>
      <c r="F149" s="240" t="s">
        <v>3069</v>
      </c>
      <c r="G149" s="238"/>
      <c r="H149" s="238"/>
      <c r="I149" s="241"/>
      <c r="J149" s="242">
        <f>BK149</f>
        <v>0</v>
      </c>
      <c r="K149" s="238"/>
      <c r="L149" s="243"/>
      <c r="M149" s="244"/>
      <c r="N149" s="245"/>
      <c r="O149" s="245"/>
      <c r="P149" s="246">
        <f>P150+P168</f>
        <v>0</v>
      </c>
      <c r="Q149" s="245"/>
      <c r="R149" s="246">
        <f>R150+R168</f>
        <v>0</v>
      </c>
      <c r="S149" s="245"/>
      <c r="T149" s="247">
        <f>T150+T168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8" t="s">
        <v>87</v>
      </c>
      <c r="AT149" s="249" t="s">
        <v>80</v>
      </c>
      <c r="AU149" s="249" t="s">
        <v>81</v>
      </c>
      <c r="AY149" s="248" t="s">
        <v>211</v>
      </c>
      <c r="BK149" s="250">
        <f>BK150+BK168</f>
        <v>0</v>
      </c>
    </row>
    <row r="150" spans="1:63" s="12" customFormat="1" ht="22.8" customHeight="1">
      <c r="A150" s="12"/>
      <c r="B150" s="237"/>
      <c r="C150" s="238"/>
      <c r="D150" s="239" t="s">
        <v>80</v>
      </c>
      <c r="E150" s="251" t="s">
        <v>3070</v>
      </c>
      <c r="F150" s="251" t="s">
        <v>3071</v>
      </c>
      <c r="G150" s="238"/>
      <c r="H150" s="238"/>
      <c r="I150" s="241"/>
      <c r="J150" s="252">
        <f>BK150</f>
        <v>0</v>
      </c>
      <c r="K150" s="238"/>
      <c r="L150" s="243"/>
      <c r="M150" s="244"/>
      <c r="N150" s="245"/>
      <c r="O150" s="245"/>
      <c r="P150" s="246">
        <f>SUM(P151:P167)</f>
        <v>0</v>
      </c>
      <c r="Q150" s="245"/>
      <c r="R150" s="246">
        <f>SUM(R151:R167)</f>
        <v>0</v>
      </c>
      <c r="S150" s="245"/>
      <c r="T150" s="247">
        <f>SUM(T151:T167)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48" t="s">
        <v>87</v>
      </c>
      <c r="AT150" s="249" t="s">
        <v>80</v>
      </c>
      <c r="AU150" s="249" t="s">
        <v>87</v>
      </c>
      <c r="AY150" s="248" t="s">
        <v>211</v>
      </c>
      <c r="BK150" s="250">
        <f>SUM(BK151:BK167)</f>
        <v>0</v>
      </c>
    </row>
    <row r="151" spans="1:65" s="2" customFormat="1" ht="16.5" customHeight="1">
      <c r="A151" s="41"/>
      <c r="B151" s="42"/>
      <c r="C151" s="317" t="s">
        <v>87</v>
      </c>
      <c r="D151" s="317" t="s">
        <v>589</v>
      </c>
      <c r="E151" s="318" t="s">
        <v>3072</v>
      </c>
      <c r="F151" s="319" t="s">
        <v>3073</v>
      </c>
      <c r="G151" s="320" t="s">
        <v>1220</v>
      </c>
      <c r="H151" s="321">
        <v>1</v>
      </c>
      <c r="I151" s="322"/>
      <c r="J151" s="323">
        <f>ROUND(I151*H151,2)</f>
        <v>0</v>
      </c>
      <c r="K151" s="324"/>
      <c r="L151" s="325"/>
      <c r="M151" s="326" t="s">
        <v>1</v>
      </c>
      <c r="N151" s="327" t="s">
        <v>46</v>
      </c>
      <c r="O151" s="94"/>
      <c r="P151" s="263">
        <f>O151*H151</f>
        <v>0</v>
      </c>
      <c r="Q151" s="263">
        <v>0</v>
      </c>
      <c r="R151" s="263">
        <f>Q151*H151</f>
        <v>0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247</v>
      </c>
      <c r="AT151" s="265" t="s">
        <v>589</v>
      </c>
      <c r="AU151" s="265" t="s">
        <v>89</v>
      </c>
      <c r="AY151" s="18" t="s">
        <v>211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87</v>
      </c>
      <c r="BK151" s="155">
        <f>ROUND(I151*H151,2)</f>
        <v>0</v>
      </c>
      <c r="BL151" s="18" t="s">
        <v>100</v>
      </c>
      <c r="BM151" s="265" t="s">
        <v>89</v>
      </c>
    </row>
    <row r="152" spans="1:65" s="2" customFormat="1" ht="16.5" customHeight="1">
      <c r="A152" s="41"/>
      <c r="B152" s="42"/>
      <c r="C152" s="317" t="s">
        <v>89</v>
      </c>
      <c r="D152" s="317" t="s">
        <v>589</v>
      </c>
      <c r="E152" s="318" t="s">
        <v>3074</v>
      </c>
      <c r="F152" s="319" t="s">
        <v>3075</v>
      </c>
      <c r="G152" s="320" t="s">
        <v>1220</v>
      </c>
      <c r="H152" s="321">
        <v>1</v>
      </c>
      <c r="I152" s="322"/>
      <c r="J152" s="323">
        <f>ROUND(I152*H152,2)</f>
        <v>0</v>
      </c>
      <c r="K152" s="324"/>
      <c r="L152" s="325"/>
      <c r="M152" s="326" t="s">
        <v>1</v>
      </c>
      <c r="N152" s="327" t="s">
        <v>46</v>
      </c>
      <c r="O152" s="94"/>
      <c r="P152" s="263">
        <f>O152*H152</f>
        <v>0</v>
      </c>
      <c r="Q152" s="263">
        <v>0</v>
      </c>
      <c r="R152" s="263">
        <f>Q152*H152</f>
        <v>0</v>
      </c>
      <c r="S152" s="263">
        <v>0</v>
      </c>
      <c r="T152" s="264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65" t="s">
        <v>247</v>
      </c>
      <c r="AT152" s="265" t="s">
        <v>589</v>
      </c>
      <c r="AU152" s="265" t="s">
        <v>89</v>
      </c>
      <c r="AY152" s="18" t="s">
        <v>211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8" t="s">
        <v>87</v>
      </c>
      <c r="BK152" s="155">
        <f>ROUND(I152*H152,2)</f>
        <v>0</v>
      </c>
      <c r="BL152" s="18" t="s">
        <v>100</v>
      </c>
      <c r="BM152" s="265" t="s">
        <v>100</v>
      </c>
    </row>
    <row r="153" spans="1:65" s="2" customFormat="1" ht="16.5" customHeight="1">
      <c r="A153" s="41"/>
      <c r="B153" s="42"/>
      <c r="C153" s="317" t="s">
        <v>96</v>
      </c>
      <c r="D153" s="317" t="s">
        <v>589</v>
      </c>
      <c r="E153" s="318" t="s">
        <v>3076</v>
      </c>
      <c r="F153" s="319" t="s">
        <v>3077</v>
      </c>
      <c r="G153" s="320" t="s">
        <v>1220</v>
      </c>
      <c r="H153" s="321">
        <v>1</v>
      </c>
      <c r="I153" s="322"/>
      <c r="J153" s="323">
        <f>ROUND(I153*H153,2)</f>
        <v>0</v>
      </c>
      <c r="K153" s="324"/>
      <c r="L153" s="325"/>
      <c r="M153" s="326" t="s">
        <v>1</v>
      </c>
      <c r="N153" s="327" t="s">
        <v>46</v>
      </c>
      <c r="O153" s="94"/>
      <c r="P153" s="263">
        <f>O153*H153</f>
        <v>0</v>
      </c>
      <c r="Q153" s="263">
        <v>0</v>
      </c>
      <c r="R153" s="263">
        <f>Q153*H153</f>
        <v>0</v>
      </c>
      <c r="S153" s="263">
        <v>0</v>
      </c>
      <c r="T153" s="264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5" t="s">
        <v>247</v>
      </c>
      <c r="AT153" s="265" t="s">
        <v>589</v>
      </c>
      <c r="AU153" s="265" t="s">
        <v>89</v>
      </c>
      <c r="AY153" s="18" t="s">
        <v>211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87</v>
      </c>
      <c r="BK153" s="155">
        <f>ROUND(I153*H153,2)</f>
        <v>0</v>
      </c>
      <c r="BL153" s="18" t="s">
        <v>100</v>
      </c>
      <c r="BM153" s="265" t="s">
        <v>232</v>
      </c>
    </row>
    <row r="154" spans="1:65" s="2" customFormat="1" ht="16.5" customHeight="1">
      <c r="A154" s="41"/>
      <c r="B154" s="42"/>
      <c r="C154" s="317" t="s">
        <v>100</v>
      </c>
      <c r="D154" s="317" t="s">
        <v>589</v>
      </c>
      <c r="E154" s="318" t="s">
        <v>3078</v>
      </c>
      <c r="F154" s="319" t="s">
        <v>3079</v>
      </c>
      <c r="G154" s="320" t="s">
        <v>1220</v>
      </c>
      <c r="H154" s="321">
        <v>1</v>
      </c>
      <c r="I154" s="322"/>
      <c r="J154" s="323">
        <f>ROUND(I154*H154,2)</f>
        <v>0</v>
      </c>
      <c r="K154" s="324"/>
      <c r="L154" s="325"/>
      <c r="M154" s="326" t="s">
        <v>1</v>
      </c>
      <c r="N154" s="327" t="s">
        <v>46</v>
      </c>
      <c r="O154" s="94"/>
      <c r="P154" s="263">
        <f>O154*H154</f>
        <v>0</v>
      </c>
      <c r="Q154" s="263">
        <v>0</v>
      </c>
      <c r="R154" s="263">
        <f>Q154*H154</f>
        <v>0</v>
      </c>
      <c r="S154" s="263">
        <v>0</v>
      </c>
      <c r="T154" s="264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65" t="s">
        <v>247</v>
      </c>
      <c r="AT154" s="265" t="s">
        <v>589</v>
      </c>
      <c r="AU154" s="265" t="s">
        <v>89</v>
      </c>
      <c r="AY154" s="18" t="s">
        <v>211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8" t="s">
        <v>87</v>
      </c>
      <c r="BK154" s="155">
        <f>ROUND(I154*H154,2)</f>
        <v>0</v>
      </c>
      <c r="BL154" s="18" t="s">
        <v>100</v>
      </c>
      <c r="BM154" s="265" t="s">
        <v>247</v>
      </c>
    </row>
    <row r="155" spans="1:65" s="2" customFormat="1" ht="16.5" customHeight="1">
      <c r="A155" s="41"/>
      <c r="B155" s="42"/>
      <c r="C155" s="317" t="s">
        <v>105</v>
      </c>
      <c r="D155" s="317" t="s">
        <v>589</v>
      </c>
      <c r="E155" s="318" t="s">
        <v>3080</v>
      </c>
      <c r="F155" s="319" t="s">
        <v>3081</v>
      </c>
      <c r="G155" s="320" t="s">
        <v>1220</v>
      </c>
      <c r="H155" s="321">
        <v>1</v>
      </c>
      <c r="I155" s="322"/>
      <c r="J155" s="323">
        <f>ROUND(I155*H155,2)</f>
        <v>0</v>
      </c>
      <c r="K155" s="324"/>
      <c r="L155" s="325"/>
      <c r="M155" s="326" t="s">
        <v>1</v>
      </c>
      <c r="N155" s="327" t="s">
        <v>46</v>
      </c>
      <c r="O155" s="94"/>
      <c r="P155" s="263">
        <f>O155*H155</f>
        <v>0</v>
      </c>
      <c r="Q155" s="263">
        <v>0</v>
      </c>
      <c r="R155" s="263">
        <f>Q155*H155</f>
        <v>0</v>
      </c>
      <c r="S155" s="263">
        <v>0</v>
      </c>
      <c r="T155" s="264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5" t="s">
        <v>247</v>
      </c>
      <c r="AT155" s="265" t="s">
        <v>589</v>
      </c>
      <c r="AU155" s="265" t="s">
        <v>89</v>
      </c>
      <c r="AY155" s="18" t="s">
        <v>211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8" t="s">
        <v>87</v>
      </c>
      <c r="BK155" s="155">
        <f>ROUND(I155*H155,2)</f>
        <v>0</v>
      </c>
      <c r="BL155" s="18" t="s">
        <v>100</v>
      </c>
      <c r="BM155" s="265" t="s">
        <v>257</v>
      </c>
    </row>
    <row r="156" spans="1:65" s="2" customFormat="1" ht="16.5" customHeight="1">
      <c r="A156" s="41"/>
      <c r="B156" s="42"/>
      <c r="C156" s="317" t="s">
        <v>232</v>
      </c>
      <c r="D156" s="317" t="s">
        <v>589</v>
      </c>
      <c r="E156" s="318" t="s">
        <v>3082</v>
      </c>
      <c r="F156" s="319" t="s">
        <v>3083</v>
      </c>
      <c r="G156" s="320" t="s">
        <v>1220</v>
      </c>
      <c r="H156" s="321">
        <v>1</v>
      </c>
      <c r="I156" s="322"/>
      <c r="J156" s="323">
        <f>ROUND(I156*H156,2)</f>
        <v>0</v>
      </c>
      <c r="K156" s="324"/>
      <c r="L156" s="325"/>
      <c r="M156" s="326" t="s">
        <v>1</v>
      </c>
      <c r="N156" s="327" t="s">
        <v>46</v>
      </c>
      <c r="O156" s="94"/>
      <c r="P156" s="263">
        <f>O156*H156</f>
        <v>0</v>
      </c>
      <c r="Q156" s="263">
        <v>0</v>
      </c>
      <c r="R156" s="263">
        <f>Q156*H156</f>
        <v>0</v>
      </c>
      <c r="S156" s="263">
        <v>0</v>
      </c>
      <c r="T156" s="264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5" t="s">
        <v>247</v>
      </c>
      <c r="AT156" s="265" t="s">
        <v>589</v>
      </c>
      <c r="AU156" s="265" t="s">
        <v>89</v>
      </c>
      <c r="AY156" s="18" t="s">
        <v>211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8" t="s">
        <v>87</v>
      </c>
      <c r="BK156" s="155">
        <f>ROUND(I156*H156,2)</f>
        <v>0</v>
      </c>
      <c r="BL156" s="18" t="s">
        <v>100</v>
      </c>
      <c r="BM156" s="265" t="s">
        <v>492</v>
      </c>
    </row>
    <row r="157" spans="1:65" s="2" customFormat="1" ht="16.5" customHeight="1">
      <c r="A157" s="41"/>
      <c r="B157" s="42"/>
      <c r="C157" s="317" t="s">
        <v>243</v>
      </c>
      <c r="D157" s="317" t="s">
        <v>589</v>
      </c>
      <c r="E157" s="318" t="s">
        <v>3084</v>
      </c>
      <c r="F157" s="319" t="s">
        <v>3085</v>
      </c>
      <c r="G157" s="320" t="s">
        <v>1220</v>
      </c>
      <c r="H157" s="321">
        <v>1</v>
      </c>
      <c r="I157" s="322"/>
      <c r="J157" s="323">
        <f>ROUND(I157*H157,2)</f>
        <v>0</v>
      </c>
      <c r="K157" s="324"/>
      <c r="L157" s="325"/>
      <c r="M157" s="326" t="s">
        <v>1</v>
      </c>
      <c r="N157" s="327" t="s">
        <v>46</v>
      </c>
      <c r="O157" s="94"/>
      <c r="P157" s="263">
        <f>O157*H157</f>
        <v>0</v>
      </c>
      <c r="Q157" s="263">
        <v>0</v>
      </c>
      <c r="R157" s="263">
        <f>Q157*H157</f>
        <v>0</v>
      </c>
      <c r="S157" s="263">
        <v>0</v>
      </c>
      <c r="T157" s="264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5" t="s">
        <v>247</v>
      </c>
      <c r="AT157" s="265" t="s">
        <v>589</v>
      </c>
      <c r="AU157" s="265" t="s">
        <v>89</v>
      </c>
      <c r="AY157" s="18" t="s">
        <v>211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8" t="s">
        <v>87</v>
      </c>
      <c r="BK157" s="155">
        <f>ROUND(I157*H157,2)</f>
        <v>0</v>
      </c>
      <c r="BL157" s="18" t="s">
        <v>100</v>
      </c>
      <c r="BM157" s="265" t="s">
        <v>504</v>
      </c>
    </row>
    <row r="158" spans="1:65" s="2" customFormat="1" ht="16.5" customHeight="1">
      <c r="A158" s="41"/>
      <c r="B158" s="42"/>
      <c r="C158" s="317" t="s">
        <v>247</v>
      </c>
      <c r="D158" s="317" t="s">
        <v>589</v>
      </c>
      <c r="E158" s="318" t="s">
        <v>3086</v>
      </c>
      <c r="F158" s="319" t="s">
        <v>3087</v>
      </c>
      <c r="G158" s="320" t="s">
        <v>1220</v>
      </c>
      <c r="H158" s="321">
        <v>1</v>
      </c>
      <c r="I158" s="322"/>
      <c r="J158" s="323">
        <f>ROUND(I158*H158,2)</f>
        <v>0</v>
      </c>
      <c r="K158" s="324"/>
      <c r="L158" s="325"/>
      <c r="M158" s="326" t="s">
        <v>1</v>
      </c>
      <c r="N158" s="327" t="s">
        <v>46</v>
      </c>
      <c r="O158" s="94"/>
      <c r="P158" s="263">
        <f>O158*H158</f>
        <v>0</v>
      </c>
      <c r="Q158" s="263">
        <v>0</v>
      </c>
      <c r="R158" s="263">
        <f>Q158*H158</f>
        <v>0</v>
      </c>
      <c r="S158" s="263">
        <v>0</v>
      </c>
      <c r="T158" s="264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65" t="s">
        <v>247</v>
      </c>
      <c r="AT158" s="265" t="s">
        <v>589</v>
      </c>
      <c r="AU158" s="265" t="s">
        <v>89</v>
      </c>
      <c r="AY158" s="18" t="s">
        <v>211</v>
      </c>
      <c r="BE158" s="155">
        <f>IF(N158="základní",J158,0)</f>
        <v>0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8" t="s">
        <v>87</v>
      </c>
      <c r="BK158" s="155">
        <f>ROUND(I158*H158,2)</f>
        <v>0</v>
      </c>
      <c r="BL158" s="18" t="s">
        <v>100</v>
      </c>
      <c r="BM158" s="265" t="s">
        <v>528</v>
      </c>
    </row>
    <row r="159" spans="1:65" s="2" customFormat="1" ht="16.5" customHeight="1">
      <c r="A159" s="41"/>
      <c r="B159" s="42"/>
      <c r="C159" s="317" t="s">
        <v>253</v>
      </c>
      <c r="D159" s="317" t="s">
        <v>589</v>
      </c>
      <c r="E159" s="318" t="s">
        <v>3088</v>
      </c>
      <c r="F159" s="319" t="s">
        <v>3089</v>
      </c>
      <c r="G159" s="320" t="s">
        <v>1220</v>
      </c>
      <c r="H159" s="321">
        <v>1</v>
      </c>
      <c r="I159" s="322"/>
      <c r="J159" s="323">
        <f>ROUND(I159*H159,2)</f>
        <v>0</v>
      </c>
      <c r="K159" s="324"/>
      <c r="L159" s="325"/>
      <c r="M159" s="326" t="s">
        <v>1</v>
      </c>
      <c r="N159" s="327" t="s">
        <v>46</v>
      </c>
      <c r="O159" s="94"/>
      <c r="P159" s="263">
        <f>O159*H159</f>
        <v>0</v>
      </c>
      <c r="Q159" s="263">
        <v>0</v>
      </c>
      <c r="R159" s="263">
        <f>Q159*H159</f>
        <v>0</v>
      </c>
      <c r="S159" s="263">
        <v>0</v>
      </c>
      <c r="T159" s="264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5" t="s">
        <v>247</v>
      </c>
      <c r="AT159" s="265" t="s">
        <v>589</v>
      </c>
      <c r="AU159" s="265" t="s">
        <v>89</v>
      </c>
      <c r="AY159" s="18" t="s">
        <v>211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8" t="s">
        <v>87</v>
      </c>
      <c r="BK159" s="155">
        <f>ROUND(I159*H159,2)</f>
        <v>0</v>
      </c>
      <c r="BL159" s="18" t="s">
        <v>100</v>
      </c>
      <c r="BM159" s="265" t="s">
        <v>537</v>
      </c>
    </row>
    <row r="160" spans="1:65" s="2" customFormat="1" ht="16.5" customHeight="1">
      <c r="A160" s="41"/>
      <c r="B160" s="42"/>
      <c r="C160" s="317" t="s">
        <v>257</v>
      </c>
      <c r="D160" s="317" t="s">
        <v>589</v>
      </c>
      <c r="E160" s="318" t="s">
        <v>3090</v>
      </c>
      <c r="F160" s="319" t="s">
        <v>3091</v>
      </c>
      <c r="G160" s="320" t="s">
        <v>1220</v>
      </c>
      <c r="H160" s="321">
        <v>1</v>
      </c>
      <c r="I160" s="322"/>
      <c r="J160" s="323">
        <f>ROUND(I160*H160,2)</f>
        <v>0</v>
      </c>
      <c r="K160" s="324"/>
      <c r="L160" s="325"/>
      <c r="M160" s="326" t="s">
        <v>1</v>
      </c>
      <c r="N160" s="327" t="s">
        <v>46</v>
      </c>
      <c r="O160" s="94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247</v>
      </c>
      <c r="AT160" s="265" t="s">
        <v>589</v>
      </c>
      <c r="AU160" s="265" t="s">
        <v>89</v>
      </c>
      <c r="AY160" s="18" t="s">
        <v>211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87</v>
      </c>
      <c r="BK160" s="155">
        <f>ROUND(I160*H160,2)</f>
        <v>0</v>
      </c>
      <c r="BL160" s="18" t="s">
        <v>100</v>
      </c>
      <c r="BM160" s="265" t="s">
        <v>553</v>
      </c>
    </row>
    <row r="161" spans="1:65" s="2" customFormat="1" ht="16.5" customHeight="1">
      <c r="A161" s="41"/>
      <c r="B161" s="42"/>
      <c r="C161" s="317" t="s">
        <v>263</v>
      </c>
      <c r="D161" s="317" t="s">
        <v>589</v>
      </c>
      <c r="E161" s="318" t="s">
        <v>3092</v>
      </c>
      <c r="F161" s="319" t="s">
        <v>3093</v>
      </c>
      <c r="G161" s="320" t="s">
        <v>1220</v>
      </c>
      <c r="H161" s="321">
        <v>1</v>
      </c>
      <c r="I161" s="322"/>
      <c r="J161" s="323">
        <f>ROUND(I161*H161,2)</f>
        <v>0</v>
      </c>
      <c r="K161" s="324"/>
      <c r="L161" s="325"/>
      <c r="M161" s="326" t="s">
        <v>1</v>
      </c>
      <c r="N161" s="327" t="s">
        <v>46</v>
      </c>
      <c r="O161" s="94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5" t="s">
        <v>247</v>
      </c>
      <c r="AT161" s="265" t="s">
        <v>589</v>
      </c>
      <c r="AU161" s="265" t="s">
        <v>89</v>
      </c>
      <c r="AY161" s="18" t="s">
        <v>211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8" t="s">
        <v>87</v>
      </c>
      <c r="BK161" s="155">
        <f>ROUND(I161*H161,2)</f>
        <v>0</v>
      </c>
      <c r="BL161" s="18" t="s">
        <v>100</v>
      </c>
      <c r="BM161" s="265" t="s">
        <v>570</v>
      </c>
    </row>
    <row r="162" spans="1:65" s="2" customFormat="1" ht="16.5" customHeight="1">
      <c r="A162" s="41"/>
      <c r="B162" s="42"/>
      <c r="C162" s="317" t="s">
        <v>492</v>
      </c>
      <c r="D162" s="317" t="s">
        <v>589</v>
      </c>
      <c r="E162" s="318" t="s">
        <v>3094</v>
      </c>
      <c r="F162" s="319" t="s">
        <v>3095</v>
      </c>
      <c r="G162" s="320" t="s">
        <v>307</v>
      </c>
      <c r="H162" s="321">
        <v>14</v>
      </c>
      <c r="I162" s="322"/>
      <c r="J162" s="323">
        <f>ROUND(I162*H162,2)</f>
        <v>0</v>
      </c>
      <c r="K162" s="324"/>
      <c r="L162" s="325"/>
      <c r="M162" s="326" t="s">
        <v>1</v>
      </c>
      <c r="N162" s="327" t="s">
        <v>46</v>
      </c>
      <c r="O162" s="94"/>
      <c r="P162" s="263">
        <f>O162*H162</f>
        <v>0</v>
      </c>
      <c r="Q162" s="263">
        <v>0</v>
      </c>
      <c r="R162" s="263">
        <f>Q162*H162</f>
        <v>0</v>
      </c>
      <c r="S162" s="263">
        <v>0</v>
      </c>
      <c r="T162" s="264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5" t="s">
        <v>247</v>
      </c>
      <c r="AT162" s="265" t="s">
        <v>589</v>
      </c>
      <c r="AU162" s="265" t="s">
        <v>89</v>
      </c>
      <c r="AY162" s="18" t="s">
        <v>211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8" t="s">
        <v>87</v>
      </c>
      <c r="BK162" s="155">
        <f>ROUND(I162*H162,2)</f>
        <v>0</v>
      </c>
      <c r="BL162" s="18" t="s">
        <v>100</v>
      </c>
      <c r="BM162" s="265" t="s">
        <v>581</v>
      </c>
    </row>
    <row r="163" spans="1:65" s="2" customFormat="1" ht="16.5" customHeight="1">
      <c r="A163" s="41"/>
      <c r="B163" s="42"/>
      <c r="C163" s="317" t="s">
        <v>500</v>
      </c>
      <c r="D163" s="317" t="s">
        <v>589</v>
      </c>
      <c r="E163" s="318" t="s">
        <v>3096</v>
      </c>
      <c r="F163" s="319" t="s">
        <v>3097</v>
      </c>
      <c r="G163" s="320" t="s">
        <v>1220</v>
      </c>
      <c r="H163" s="321">
        <v>2</v>
      </c>
      <c r="I163" s="322"/>
      <c r="J163" s="323">
        <f>ROUND(I163*H163,2)</f>
        <v>0</v>
      </c>
      <c r="K163" s="324"/>
      <c r="L163" s="325"/>
      <c r="M163" s="326" t="s">
        <v>1</v>
      </c>
      <c r="N163" s="327" t="s">
        <v>46</v>
      </c>
      <c r="O163" s="94"/>
      <c r="P163" s="263">
        <f>O163*H163</f>
        <v>0</v>
      </c>
      <c r="Q163" s="263">
        <v>0</v>
      </c>
      <c r="R163" s="263">
        <f>Q163*H163</f>
        <v>0</v>
      </c>
      <c r="S163" s="263">
        <v>0</v>
      </c>
      <c r="T163" s="264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65" t="s">
        <v>247</v>
      </c>
      <c r="AT163" s="265" t="s">
        <v>589</v>
      </c>
      <c r="AU163" s="265" t="s">
        <v>89</v>
      </c>
      <c r="AY163" s="18" t="s">
        <v>211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8" t="s">
        <v>87</v>
      </c>
      <c r="BK163" s="155">
        <f>ROUND(I163*H163,2)</f>
        <v>0</v>
      </c>
      <c r="BL163" s="18" t="s">
        <v>100</v>
      </c>
      <c r="BM163" s="265" t="s">
        <v>593</v>
      </c>
    </row>
    <row r="164" spans="1:65" s="2" customFormat="1" ht="16.5" customHeight="1">
      <c r="A164" s="41"/>
      <c r="B164" s="42"/>
      <c r="C164" s="317" t="s">
        <v>504</v>
      </c>
      <c r="D164" s="317" t="s">
        <v>589</v>
      </c>
      <c r="E164" s="318" t="s">
        <v>3098</v>
      </c>
      <c r="F164" s="319" t="s">
        <v>3099</v>
      </c>
      <c r="G164" s="320" t="s">
        <v>307</v>
      </c>
      <c r="H164" s="321">
        <v>15</v>
      </c>
      <c r="I164" s="322"/>
      <c r="J164" s="323">
        <f>ROUND(I164*H164,2)</f>
        <v>0</v>
      </c>
      <c r="K164" s="324"/>
      <c r="L164" s="325"/>
      <c r="M164" s="326" t="s">
        <v>1</v>
      </c>
      <c r="N164" s="327" t="s">
        <v>46</v>
      </c>
      <c r="O164" s="94"/>
      <c r="P164" s="263">
        <f>O164*H164</f>
        <v>0</v>
      </c>
      <c r="Q164" s="263">
        <v>0</v>
      </c>
      <c r="R164" s="263">
        <f>Q164*H164</f>
        <v>0</v>
      </c>
      <c r="S164" s="263">
        <v>0</v>
      </c>
      <c r="T164" s="264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5" t="s">
        <v>247</v>
      </c>
      <c r="AT164" s="265" t="s">
        <v>589</v>
      </c>
      <c r="AU164" s="265" t="s">
        <v>89</v>
      </c>
      <c r="AY164" s="18" t="s">
        <v>211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8" t="s">
        <v>87</v>
      </c>
      <c r="BK164" s="155">
        <f>ROUND(I164*H164,2)</f>
        <v>0</v>
      </c>
      <c r="BL164" s="18" t="s">
        <v>100</v>
      </c>
      <c r="BM164" s="265" t="s">
        <v>610</v>
      </c>
    </row>
    <row r="165" spans="1:65" s="2" customFormat="1" ht="16.5" customHeight="1">
      <c r="A165" s="41"/>
      <c r="B165" s="42"/>
      <c r="C165" s="317" t="s">
        <v>8</v>
      </c>
      <c r="D165" s="317" t="s">
        <v>589</v>
      </c>
      <c r="E165" s="318" t="s">
        <v>3100</v>
      </c>
      <c r="F165" s="319" t="s">
        <v>3101</v>
      </c>
      <c r="G165" s="320" t="s">
        <v>307</v>
      </c>
      <c r="H165" s="321">
        <v>14</v>
      </c>
      <c r="I165" s="322"/>
      <c r="J165" s="323">
        <f>ROUND(I165*H165,2)</f>
        <v>0</v>
      </c>
      <c r="K165" s="324"/>
      <c r="L165" s="325"/>
      <c r="M165" s="326" t="s">
        <v>1</v>
      </c>
      <c r="N165" s="327" t="s">
        <v>46</v>
      </c>
      <c r="O165" s="94"/>
      <c r="P165" s="263">
        <f>O165*H165</f>
        <v>0</v>
      </c>
      <c r="Q165" s="263">
        <v>0</v>
      </c>
      <c r="R165" s="263">
        <f>Q165*H165</f>
        <v>0</v>
      </c>
      <c r="S165" s="263">
        <v>0</v>
      </c>
      <c r="T165" s="264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5" t="s">
        <v>247</v>
      </c>
      <c r="AT165" s="265" t="s">
        <v>589</v>
      </c>
      <c r="AU165" s="265" t="s">
        <v>89</v>
      </c>
      <c r="AY165" s="18" t="s">
        <v>211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87</v>
      </c>
      <c r="BK165" s="155">
        <f>ROUND(I165*H165,2)</f>
        <v>0</v>
      </c>
      <c r="BL165" s="18" t="s">
        <v>100</v>
      </c>
      <c r="BM165" s="265" t="s">
        <v>621</v>
      </c>
    </row>
    <row r="166" spans="1:65" s="2" customFormat="1" ht="16.5" customHeight="1">
      <c r="A166" s="41"/>
      <c r="B166" s="42"/>
      <c r="C166" s="317" t="s">
        <v>528</v>
      </c>
      <c r="D166" s="317" t="s">
        <v>589</v>
      </c>
      <c r="E166" s="318" t="s">
        <v>3102</v>
      </c>
      <c r="F166" s="319" t="s">
        <v>3103</v>
      </c>
      <c r="G166" s="320" t="s">
        <v>307</v>
      </c>
      <c r="H166" s="321">
        <v>1</v>
      </c>
      <c r="I166" s="322"/>
      <c r="J166" s="323">
        <f>ROUND(I166*H166,2)</f>
        <v>0</v>
      </c>
      <c r="K166" s="324"/>
      <c r="L166" s="325"/>
      <c r="M166" s="326" t="s">
        <v>1</v>
      </c>
      <c r="N166" s="327" t="s">
        <v>46</v>
      </c>
      <c r="O166" s="94"/>
      <c r="P166" s="263">
        <f>O166*H166</f>
        <v>0</v>
      </c>
      <c r="Q166" s="263">
        <v>0</v>
      </c>
      <c r="R166" s="263">
        <f>Q166*H166</f>
        <v>0</v>
      </c>
      <c r="S166" s="263">
        <v>0</v>
      </c>
      <c r="T166" s="264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65" t="s">
        <v>247</v>
      </c>
      <c r="AT166" s="265" t="s">
        <v>589</v>
      </c>
      <c r="AU166" s="265" t="s">
        <v>89</v>
      </c>
      <c r="AY166" s="18" t="s">
        <v>211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8" t="s">
        <v>87</v>
      </c>
      <c r="BK166" s="155">
        <f>ROUND(I166*H166,2)</f>
        <v>0</v>
      </c>
      <c r="BL166" s="18" t="s">
        <v>100</v>
      </c>
      <c r="BM166" s="265" t="s">
        <v>634</v>
      </c>
    </row>
    <row r="167" spans="1:65" s="2" customFormat="1" ht="16.5" customHeight="1">
      <c r="A167" s="41"/>
      <c r="B167" s="42"/>
      <c r="C167" s="317" t="s">
        <v>533</v>
      </c>
      <c r="D167" s="317" t="s">
        <v>589</v>
      </c>
      <c r="E167" s="318" t="s">
        <v>3104</v>
      </c>
      <c r="F167" s="319" t="s">
        <v>3105</v>
      </c>
      <c r="G167" s="320" t="s">
        <v>217</v>
      </c>
      <c r="H167" s="321">
        <v>1</v>
      </c>
      <c r="I167" s="322"/>
      <c r="J167" s="323">
        <f>ROUND(I167*H167,2)</f>
        <v>0</v>
      </c>
      <c r="K167" s="324"/>
      <c r="L167" s="325"/>
      <c r="M167" s="326" t="s">
        <v>1</v>
      </c>
      <c r="N167" s="327" t="s">
        <v>46</v>
      </c>
      <c r="O167" s="94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5" t="s">
        <v>247</v>
      </c>
      <c r="AT167" s="265" t="s">
        <v>589</v>
      </c>
      <c r="AU167" s="265" t="s">
        <v>89</v>
      </c>
      <c r="AY167" s="18" t="s">
        <v>211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87</v>
      </c>
      <c r="BK167" s="155">
        <f>ROUND(I167*H167,2)</f>
        <v>0</v>
      </c>
      <c r="BL167" s="18" t="s">
        <v>100</v>
      </c>
      <c r="BM167" s="265" t="s">
        <v>669</v>
      </c>
    </row>
    <row r="168" spans="1:63" s="12" customFormat="1" ht="22.8" customHeight="1">
      <c r="A168" s="12"/>
      <c r="B168" s="237"/>
      <c r="C168" s="238"/>
      <c r="D168" s="239" t="s">
        <v>80</v>
      </c>
      <c r="E168" s="251" t="s">
        <v>3106</v>
      </c>
      <c r="F168" s="251" t="s">
        <v>3107</v>
      </c>
      <c r="G168" s="238"/>
      <c r="H168" s="238"/>
      <c r="I168" s="241"/>
      <c r="J168" s="252">
        <f>BK168</f>
        <v>0</v>
      </c>
      <c r="K168" s="238"/>
      <c r="L168" s="243"/>
      <c r="M168" s="244"/>
      <c r="N168" s="245"/>
      <c r="O168" s="245"/>
      <c r="P168" s="246">
        <f>SUM(P169:P171)</f>
        <v>0</v>
      </c>
      <c r="Q168" s="245"/>
      <c r="R168" s="246">
        <f>SUM(R169:R171)</f>
        <v>0</v>
      </c>
      <c r="S168" s="245"/>
      <c r="T168" s="247">
        <f>SUM(T169:T171)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48" t="s">
        <v>87</v>
      </c>
      <c r="AT168" s="249" t="s">
        <v>80</v>
      </c>
      <c r="AU168" s="249" t="s">
        <v>87</v>
      </c>
      <c r="AY168" s="248" t="s">
        <v>211</v>
      </c>
      <c r="BK168" s="250">
        <f>SUM(BK169:BK171)</f>
        <v>0</v>
      </c>
    </row>
    <row r="169" spans="1:65" s="2" customFormat="1" ht="16.5" customHeight="1">
      <c r="A169" s="41"/>
      <c r="B169" s="42"/>
      <c r="C169" s="253" t="s">
        <v>537</v>
      </c>
      <c r="D169" s="253" t="s">
        <v>214</v>
      </c>
      <c r="E169" s="254" t="s">
        <v>3108</v>
      </c>
      <c r="F169" s="255" t="s">
        <v>3109</v>
      </c>
      <c r="G169" s="256" t="s">
        <v>307</v>
      </c>
      <c r="H169" s="257">
        <v>14</v>
      </c>
      <c r="I169" s="258"/>
      <c r="J169" s="259">
        <f>ROUND(I169*H169,2)</f>
        <v>0</v>
      </c>
      <c r="K169" s="260"/>
      <c r="L169" s="44"/>
      <c r="M169" s="261" t="s">
        <v>1</v>
      </c>
      <c r="N169" s="262" t="s">
        <v>46</v>
      </c>
      <c r="O169" s="94"/>
      <c r="P169" s="263">
        <f>O169*H169</f>
        <v>0</v>
      </c>
      <c r="Q169" s="263">
        <v>0</v>
      </c>
      <c r="R169" s="263">
        <f>Q169*H169</f>
        <v>0</v>
      </c>
      <c r="S169" s="263">
        <v>0</v>
      </c>
      <c r="T169" s="264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5" t="s">
        <v>100</v>
      </c>
      <c r="AT169" s="265" t="s">
        <v>214</v>
      </c>
      <c r="AU169" s="265" t="s">
        <v>89</v>
      </c>
      <c r="AY169" s="18" t="s">
        <v>211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8" t="s">
        <v>87</v>
      </c>
      <c r="BK169" s="155">
        <f>ROUND(I169*H169,2)</f>
        <v>0</v>
      </c>
      <c r="BL169" s="18" t="s">
        <v>100</v>
      </c>
      <c r="BM169" s="265" t="s">
        <v>681</v>
      </c>
    </row>
    <row r="170" spans="1:65" s="2" customFormat="1" ht="16.5" customHeight="1">
      <c r="A170" s="41"/>
      <c r="B170" s="42"/>
      <c r="C170" s="253" t="s">
        <v>547</v>
      </c>
      <c r="D170" s="253" t="s">
        <v>214</v>
      </c>
      <c r="E170" s="254" t="s">
        <v>3110</v>
      </c>
      <c r="F170" s="255" t="s">
        <v>3111</v>
      </c>
      <c r="G170" s="256" t="s">
        <v>307</v>
      </c>
      <c r="H170" s="257">
        <v>14</v>
      </c>
      <c r="I170" s="258"/>
      <c r="J170" s="259">
        <f>ROUND(I170*H170,2)</f>
        <v>0</v>
      </c>
      <c r="K170" s="260"/>
      <c r="L170" s="44"/>
      <c r="M170" s="261" t="s">
        <v>1</v>
      </c>
      <c r="N170" s="262" t="s">
        <v>46</v>
      </c>
      <c r="O170" s="94"/>
      <c r="P170" s="263">
        <f>O170*H170</f>
        <v>0</v>
      </c>
      <c r="Q170" s="263">
        <v>0</v>
      </c>
      <c r="R170" s="263">
        <f>Q170*H170</f>
        <v>0</v>
      </c>
      <c r="S170" s="263">
        <v>0</v>
      </c>
      <c r="T170" s="264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65" t="s">
        <v>100</v>
      </c>
      <c r="AT170" s="265" t="s">
        <v>214</v>
      </c>
      <c r="AU170" s="265" t="s">
        <v>89</v>
      </c>
      <c r="AY170" s="18" t="s">
        <v>211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8" t="s">
        <v>87</v>
      </c>
      <c r="BK170" s="155">
        <f>ROUND(I170*H170,2)</f>
        <v>0</v>
      </c>
      <c r="BL170" s="18" t="s">
        <v>100</v>
      </c>
      <c r="BM170" s="265" t="s">
        <v>690</v>
      </c>
    </row>
    <row r="171" spans="1:65" s="2" customFormat="1" ht="16.5" customHeight="1">
      <c r="A171" s="41"/>
      <c r="B171" s="42"/>
      <c r="C171" s="253" t="s">
        <v>553</v>
      </c>
      <c r="D171" s="253" t="s">
        <v>214</v>
      </c>
      <c r="E171" s="254" t="s">
        <v>3112</v>
      </c>
      <c r="F171" s="255" t="s">
        <v>3113</v>
      </c>
      <c r="G171" s="256" t="s">
        <v>2876</v>
      </c>
      <c r="H171" s="257">
        <v>1</v>
      </c>
      <c r="I171" s="258"/>
      <c r="J171" s="259">
        <f>ROUND(I171*H171,2)</f>
        <v>0</v>
      </c>
      <c r="K171" s="260"/>
      <c r="L171" s="44"/>
      <c r="M171" s="261" t="s">
        <v>1</v>
      </c>
      <c r="N171" s="262" t="s">
        <v>46</v>
      </c>
      <c r="O171" s="94"/>
      <c r="P171" s="263">
        <f>O171*H171</f>
        <v>0</v>
      </c>
      <c r="Q171" s="263">
        <v>0</v>
      </c>
      <c r="R171" s="263">
        <f>Q171*H171</f>
        <v>0</v>
      </c>
      <c r="S171" s="263">
        <v>0</v>
      </c>
      <c r="T171" s="264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5" t="s">
        <v>100</v>
      </c>
      <c r="AT171" s="265" t="s">
        <v>214</v>
      </c>
      <c r="AU171" s="265" t="s">
        <v>89</v>
      </c>
      <c r="AY171" s="18" t="s">
        <v>211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87</v>
      </c>
      <c r="BK171" s="155">
        <f>ROUND(I171*H171,2)</f>
        <v>0</v>
      </c>
      <c r="BL171" s="18" t="s">
        <v>100</v>
      </c>
      <c r="BM171" s="265" t="s">
        <v>699</v>
      </c>
    </row>
    <row r="172" spans="1:63" s="12" customFormat="1" ht="25.9" customHeight="1">
      <c r="A172" s="12"/>
      <c r="B172" s="237"/>
      <c r="C172" s="238"/>
      <c r="D172" s="239" t="s">
        <v>80</v>
      </c>
      <c r="E172" s="240" t="s">
        <v>3114</v>
      </c>
      <c r="F172" s="240" t="s">
        <v>3115</v>
      </c>
      <c r="G172" s="238"/>
      <c r="H172" s="238"/>
      <c r="I172" s="241"/>
      <c r="J172" s="242">
        <f>BK172</f>
        <v>0</v>
      </c>
      <c r="K172" s="238"/>
      <c r="L172" s="243"/>
      <c r="M172" s="244"/>
      <c r="N172" s="245"/>
      <c r="O172" s="245"/>
      <c r="P172" s="246">
        <f>P173+P179</f>
        <v>0</v>
      </c>
      <c r="Q172" s="245"/>
      <c r="R172" s="246">
        <f>R173+R179</f>
        <v>0</v>
      </c>
      <c r="S172" s="245"/>
      <c r="T172" s="247">
        <f>T173+T179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48" t="s">
        <v>87</v>
      </c>
      <c r="AT172" s="249" t="s">
        <v>80</v>
      </c>
      <c r="AU172" s="249" t="s">
        <v>81</v>
      </c>
      <c r="AY172" s="248" t="s">
        <v>211</v>
      </c>
      <c r="BK172" s="250">
        <f>BK173+BK179</f>
        <v>0</v>
      </c>
    </row>
    <row r="173" spans="1:63" s="12" customFormat="1" ht="22.8" customHeight="1">
      <c r="A173" s="12"/>
      <c r="B173" s="237"/>
      <c r="C173" s="238"/>
      <c r="D173" s="239" t="s">
        <v>80</v>
      </c>
      <c r="E173" s="251" t="s">
        <v>3070</v>
      </c>
      <c r="F173" s="251" t="s">
        <v>3071</v>
      </c>
      <c r="G173" s="238"/>
      <c r="H173" s="238"/>
      <c r="I173" s="241"/>
      <c r="J173" s="252">
        <f>BK173</f>
        <v>0</v>
      </c>
      <c r="K173" s="238"/>
      <c r="L173" s="243"/>
      <c r="M173" s="244"/>
      <c r="N173" s="245"/>
      <c r="O173" s="245"/>
      <c r="P173" s="246">
        <f>SUM(P174:P178)</f>
        <v>0</v>
      </c>
      <c r="Q173" s="245"/>
      <c r="R173" s="246">
        <f>SUM(R174:R178)</f>
        <v>0</v>
      </c>
      <c r="S173" s="245"/>
      <c r="T173" s="247">
        <f>SUM(T174:T178)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48" t="s">
        <v>87</v>
      </c>
      <c r="AT173" s="249" t="s">
        <v>80</v>
      </c>
      <c r="AU173" s="249" t="s">
        <v>87</v>
      </c>
      <c r="AY173" s="248" t="s">
        <v>211</v>
      </c>
      <c r="BK173" s="250">
        <f>SUM(BK174:BK178)</f>
        <v>0</v>
      </c>
    </row>
    <row r="174" spans="1:65" s="2" customFormat="1" ht="16.5" customHeight="1">
      <c r="A174" s="41"/>
      <c r="B174" s="42"/>
      <c r="C174" s="317" t="s">
        <v>7</v>
      </c>
      <c r="D174" s="317" t="s">
        <v>589</v>
      </c>
      <c r="E174" s="318" t="s">
        <v>3116</v>
      </c>
      <c r="F174" s="319" t="s">
        <v>3117</v>
      </c>
      <c r="G174" s="320" t="s">
        <v>1220</v>
      </c>
      <c r="H174" s="321">
        <v>1</v>
      </c>
      <c r="I174" s="322"/>
      <c r="J174" s="323">
        <f>ROUND(I174*H174,2)</f>
        <v>0</v>
      </c>
      <c r="K174" s="324"/>
      <c r="L174" s="325"/>
      <c r="M174" s="326" t="s">
        <v>1</v>
      </c>
      <c r="N174" s="327" t="s">
        <v>46</v>
      </c>
      <c r="O174" s="94"/>
      <c r="P174" s="263">
        <f>O174*H174</f>
        <v>0</v>
      </c>
      <c r="Q174" s="263">
        <v>0</v>
      </c>
      <c r="R174" s="263">
        <f>Q174*H174</f>
        <v>0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247</v>
      </c>
      <c r="AT174" s="265" t="s">
        <v>589</v>
      </c>
      <c r="AU174" s="265" t="s">
        <v>89</v>
      </c>
      <c r="AY174" s="18" t="s">
        <v>211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87</v>
      </c>
      <c r="BK174" s="155">
        <f>ROUND(I174*H174,2)</f>
        <v>0</v>
      </c>
      <c r="BL174" s="18" t="s">
        <v>100</v>
      </c>
      <c r="BM174" s="265" t="s">
        <v>709</v>
      </c>
    </row>
    <row r="175" spans="1:65" s="2" customFormat="1" ht="16.5" customHeight="1">
      <c r="A175" s="41"/>
      <c r="B175" s="42"/>
      <c r="C175" s="317" t="s">
        <v>570</v>
      </c>
      <c r="D175" s="317" t="s">
        <v>589</v>
      </c>
      <c r="E175" s="318" t="s">
        <v>3118</v>
      </c>
      <c r="F175" s="319" t="s">
        <v>3119</v>
      </c>
      <c r="G175" s="320" t="s">
        <v>1220</v>
      </c>
      <c r="H175" s="321">
        <v>1</v>
      </c>
      <c r="I175" s="322"/>
      <c r="J175" s="323">
        <f>ROUND(I175*H175,2)</f>
        <v>0</v>
      </c>
      <c r="K175" s="324"/>
      <c r="L175" s="325"/>
      <c r="M175" s="326" t="s">
        <v>1</v>
      </c>
      <c r="N175" s="327" t="s">
        <v>46</v>
      </c>
      <c r="O175" s="94"/>
      <c r="P175" s="263">
        <f>O175*H175</f>
        <v>0</v>
      </c>
      <c r="Q175" s="263">
        <v>0</v>
      </c>
      <c r="R175" s="263">
        <f>Q175*H175</f>
        <v>0</v>
      </c>
      <c r="S175" s="263">
        <v>0</v>
      </c>
      <c r="T175" s="264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65" t="s">
        <v>247</v>
      </c>
      <c r="AT175" s="265" t="s">
        <v>589</v>
      </c>
      <c r="AU175" s="265" t="s">
        <v>89</v>
      </c>
      <c r="AY175" s="18" t="s">
        <v>211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8" t="s">
        <v>87</v>
      </c>
      <c r="BK175" s="155">
        <f>ROUND(I175*H175,2)</f>
        <v>0</v>
      </c>
      <c r="BL175" s="18" t="s">
        <v>100</v>
      </c>
      <c r="BM175" s="265" t="s">
        <v>718</v>
      </c>
    </row>
    <row r="176" spans="1:65" s="2" customFormat="1" ht="16.5" customHeight="1">
      <c r="A176" s="41"/>
      <c r="B176" s="42"/>
      <c r="C176" s="317" t="s">
        <v>574</v>
      </c>
      <c r="D176" s="317" t="s">
        <v>589</v>
      </c>
      <c r="E176" s="318" t="s">
        <v>3120</v>
      </c>
      <c r="F176" s="319" t="s">
        <v>3121</v>
      </c>
      <c r="G176" s="320" t="s">
        <v>307</v>
      </c>
      <c r="H176" s="321">
        <v>9</v>
      </c>
      <c r="I176" s="322"/>
      <c r="J176" s="323">
        <f>ROUND(I176*H176,2)</f>
        <v>0</v>
      </c>
      <c r="K176" s="324"/>
      <c r="L176" s="325"/>
      <c r="M176" s="326" t="s">
        <v>1</v>
      </c>
      <c r="N176" s="327" t="s">
        <v>46</v>
      </c>
      <c r="O176" s="94"/>
      <c r="P176" s="263">
        <f>O176*H176</f>
        <v>0</v>
      </c>
      <c r="Q176" s="263">
        <v>0</v>
      </c>
      <c r="R176" s="263">
        <f>Q176*H176</f>
        <v>0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247</v>
      </c>
      <c r="AT176" s="265" t="s">
        <v>589</v>
      </c>
      <c r="AU176" s="265" t="s">
        <v>89</v>
      </c>
      <c r="AY176" s="18" t="s">
        <v>211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87</v>
      </c>
      <c r="BK176" s="155">
        <f>ROUND(I176*H176,2)</f>
        <v>0</v>
      </c>
      <c r="BL176" s="18" t="s">
        <v>100</v>
      </c>
      <c r="BM176" s="265" t="s">
        <v>732</v>
      </c>
    </row>
    <row r="177" spans="1:65" s="2" customFormat="1" ht="33" customHeight="1">
      <c r="A177" s="41"/>
      <c r="B177" s="42"/>
      <c r="C177" s="317" t="s">
        <v>581</v>
      </c>
      <c r="D177" s="317" t="s">
        <v>589</v>
      </c>
      <c r="E177" s="318" t="s">
        <v>3122</v>
      </c>
      <c r="F177" s="319" t="s">
        <v>3123</v>
      </c>
      <c r="G177" s="320" t="s">
        <v>1220</v>
      </c>
      <c r="H177" s="321">
        <v>1</v>
      </c>
      <c r="I177" s="322"/>
      <c r="J177" s="323">
        <f>ROUND(I177*H177,2)</f>
        <v>0</v>
      </c>
      <c r="K177" s="324"/>
      <c r="L177" s="325"/>
      <c r="M177" s="326" t="s">
        <v>1</v>
      </c>
      <c r="N177" s="327" t="s">
        <v>46</v>
      </c>
      <c r="O177" s="94"/>
      <c r="P177" s="263">
        <f>O177*H177</f>
        <v>0</v>
      </c>
      <c r="Q177" s="263">
        <v>0</v>
      </c>
      <c r="R177" s="263">
        <f>Q177*H177</f>
        <v>0</v>
      </c>
      <c r="S177" s="263">
        <v>0</v>
      </c>
      <c r="T177" s="264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65" t="s">
        <v>247</v>
      </c>
      <c r="AT177" s="265" t="s">
        <v>589</v>
      </c>
      <c r="AU177" s="265" t="s">
        <v>89</v>
      </c>
      <c r="AY177" s="18" t="s">
        <v>211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8" t="s">
        <v>87</v>
      </c>
      <c r="BK177" s="155">
        <f>ROUND(I177*H177,2)</f>
        <v>0</v>
      </c>
      <c r="BL177" s="18" t="s">
        <v>100</v>
      </c>
      <c r="BM177" s="265" t="s">
        <v>742</v>
      </c>
    </row>
    <row r="178" spans="1:65" s="2" customFormat="1" ht="16.5" customHeight="1">
      <c r="A178" s="41"/>
      <c r="B178" s="42"/>
      <c r="C178" s="317" t="s">
        <v>588</v>
      </c>
      <c r="D178" s="317" t="s">
        <v>589</v>
      </c>
      <c r="E178" s="318" t="s">
        <v>3124</v>
      </c>
      <c r="F178" s="319" t="s">
        <v>3125</v>
      </c>
      <c r="G178" s="320" t="s">
        <v>1220</v>
      </c>
      <c r="H178" s="321">
        <v>1</v>
      </c>
      <c r="I178" s="322"/>
      <c r="J178" s="323">
        <f>ROUND(I178*H178,2)</f>
        <v>0</v>
      </c>
      <c r="K178" s="324"/>
      <c r="L178" s="325"/>
      <c r="M178" s="326" t="s">
        <v>1</v>
      </c>
      <c r="N178" s="327" t="s">
        <v>46</v>
      </c>
      <c r="O178" s="94"/>
      <c r="P178" s="263">
        <f>O178*H178</f>
        <v>0</v>
      </c>
      <c r="Q178" s="263">
        <v>0</v>
      </c>
      <c r="R178" s="263">
        <f>Q178*H178</f>
        <v>0</v>
      </c>
      <c r="S178" s="263">
        <v>0</v>
      </c>
      <c r="T178" s="264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5" t="s">
        <v>247</v>
      </c>
      <c r="AT178" s="265" t="s">
        <v>589</v>
      </c>
      <c r="AU178" s="265" t="s">
        <v>89</v>
      </c>
      <c r="AY178" s="18" t="s">
        <v>211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8" t="s">
        <v>87</v>
      </c>
      <c r="BK178" s="155">
        <f>ROUND(I178*H178,2)</f>
        <v>0</v>
      </c>
      <c r="BL178" s="18" t="s">
        <v>100</v>
      </c>
      <c r="BM178" s="265" t="s">
        <v>760</v>
      </c>
    </row>
    <row r="179" spans="1:63" s="12" customFormat="1" ht="22.8" customHeight="1">
      <c r="A179" s="12"/>
      <c r="B179" s="237"/>
      <c r="C179" s="238"/>
      <c r="D179" s="239" t="s">
        <v>80</v>
      </c>
      <c r="E179" s="251" t="s">
        <v>3106</v>
      </c>
      <c r="F179" s="251" t="s">
        <v>3107</v>
      </c>
      <c r="G179" s="238"/>
      <c r="H179" s="238"/>
      <c r="I179" s="241"/>
      <c r="J179" s="252">
        <f>BK179</f>
        <v>0</v>
      </c>
      <c r="K179" s="238"/>
      <c r="L179" s="243"/>
      <c r="M179" s="244"/>
      <c r="N179" s="245"/>
      <c r="O179" s="245"/>
      <c r="P179" s="246">
        <f>SUM(P180:P181)</f>
        <v>0</v>
      </c>
      <c r="Q179" s="245"/>
      <c r="R179" s="246">
        <f>SUM(R180:R181)</f>
        <v>0</v>
      </c>
      <c r="S179" s="245"/>
      <c r="T179" s="247">
        <f>SUM(T180:T181)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48" t="s">
        <v>87</v>
      </c>
      <c r="AT179" s="249" t="s">
        <v>80</v>
      </c>
      <c r="AU179" s="249" t="s">
        <v>87</v>
      </c>
      <c r="AY179" s="248" t="s">
        <v>211</v>
      </c>
      <c r="BK179" s="250">
        <f>SUM(BK180:BK181)</f>
        <v>0</v>
      </c>
    </row>
    <row r="180" spans="1:65" s="2" customFormat="1" ht="16.5" customHeight="1">
      <c r="A180" s="41"/>
      <c r="B180" s="42"/>
      <c r="C180" s="253" t="s">
        <v>593</v>
      </c>
      <c r="D180" s="253" t="s">
        <v>214</v>
      </c>
      <c r="E180" s="254" t="s">
        <v>3126</v>
      </c>
      <c r="F180" s="255" t="s">
        <v>3127</v>
      </c>
      <c r="G180" s="256" t="s">
        <v>307</v>
      </c>
      <c r="H180" s="257">
        <v>9</v>
      </c>
      <c r="I180" s="258"/>
      <c r="J180" s="259">
        <f>ROUND(I180*H180,2)</f>
        <v>0</v>
      </c>
      <c r="K180" s="260"/>
      <c r="L180" s="44"/>
      <c r="M180" s="261" t="s">
        <v>1</v>
      </c>
      <c r="N180" s="262" t="s">
        <v>46</v>
      </c>
      <c r="O180" s="94"/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4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5" t="s">
        <v>100</v>
      </c>
      <c r="AT180" s="265" t="s">
        <v>214</v>
      </c>
      <c r="AU180" s="265" t="s">
        <v>89</v>
      </c>
      <c r="AY180" s="18" t="s">
        <v>211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87</v>
      </c>
      <c r="BK180" s="155">
        <f>ROUND(I180*H180,2)</f>
        <v>0</v>
      </c>
      <c r="BL180" s="18" t="s">
        <v>100</v>
      </c>
      <c r="BM180" s="265" t="s">
        <v>770</v>
      </c>
    </row>
    <row r="181" spans="1:65" s="2" customFormat="1" ht="16.5" customHeight="1">
      <c r="A181" s="41"/>
      <c r="B181" s="42"/>
      <c r="C181" s="253" t="s">
        <v>604</v>
      </c>
      <c r="D181" s="253" t="s">
        <v>214</v>
      </c>
      <c r="E181" s="254" t="s">
        <v>3128</v>
      </c>
      <c r="F181" s="255" t="s">
        <v>3129</v>
      </c>
      <c r="G181" s="256" t="s">
        <v>2876</v>
      </c>
      <c r="H181" s="257">
        <v>1</v>
      </c>
      <c r="I181" s="258"/>
      <c r="J181" s="259">
        <f>ROUND(I181*H181,2)</f>
        <v>0</v>
      </c>
      <c r="K181" s="260"/>
      <c r="L181" s="44"/>
      <c r="M181" s="261" t="s">
        <v>1</v>
      </c>
      <c r="N181" s="262" t="s">
        <v>46</v>
      </c>
      <c r="O181" s="94"/>
      <c r="P181" s="263">
        <f>O181*H181</f>
        <v>0</v>
      </c>
      <c r="Q181" s="263">
        <v>0</v>
      </c>
      <c r="R181" s="263">
        <f>Q181*H181</f>
        <v>0</v>
      </c>
      <c r="S181" s="263">
        <v>0</v>
      </c>
      <c r="T181" s="264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5" t="s">
        <v>100</v>
      </c>
      <c r="AT181" s="265" t="s">
        <v>214</v>
      </c>
      <c r="AU181" s="265" t="s">
        <v>89</v>
      </c>
      <c r="AY181" s="18" t="s">
        <v>211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87</v>
      </c>
      <c r="BK181" s="155">
        <f>ROUND(I181*H181,2)</f>
        <v>0</v>
      </c>
      <c r="BL181" s="18" t="s">
        <v>100</v>
      </c>
      <c r="BM181" s="265" t="s">
        <v>778</v>
      </c>
    </row>
    <row r="182" spans="1:63" s="12" customFormat="1" ht="25.9" customHeight="1">
      <c r="A182" s="12"/>
      <c r="B182" s="237"/>
      <c r="C182" s="238"/>
      <c r="D182" s="239" t="s">
        <v>80</v>
      </c>
      <c r="E182" s="240" t="s">
        <v>3130</v>
      </c>
      <c r="F182" s="240" t="s">
        <v>3131</v>
      </c>
      <c r="G182" s="238"/>
      <c r="H182" s="238"/>
      <c r="I182" s="241"/>
      <c r="J182" s="242">
        <f>BK182</f>
        <v>0</v>
      </c>
      <c r="K182" s="238"/>
      <c r="L182" s="243"/>
      <c r="M182" s="244"/>
      <c r="N182" s="245"/>
      <c r="O182" s="245"/>
      <c r="P182" s="246">
        <f>P183+P187</f>
        <v>0</v>
      </c>
      <c r="Q182" s="245"/>
      <c r="R182" s="246">
        <f>R183+R187</f>
        <v>0</v>
      </c>
      <c r="S182" s="245"/>
      <c r="T182" s="247">
        <f>T183+T187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48" t="s">
        <v>87</v>
      </c>
      <c r="AT182" s="249" t="s">
        <v>80</v>
      </c>
      <c r="AU182" s="249" t="s">
        <v>81</v>
      </c>
      <c r="AY182" s="248" t="s">
        <v>211</v>
      </c>
      <c r="BK182" s="250">
        <f>BK183+BK187</f>
        <v>0</v>
      </c>
    </row>
    <row r="183" spans="1:63" s="12" customFormat="1" ht="22.8" customHeight="1">
      <c r="A183" s="12"/>
      <c r="B183" s="237"/>
      <c r="C183" s="238"/>
      <c r="D183" s="239" t="s">
        <v>80</v>
      </c>
      <c r="E183" s="251" t="s">
        <v>3132</v>
      </c>
      <c r="F183" s="251" t="s">
        <v>3133</v>
      </c>
      <c r="G183" s="238"/>
      <c r="H183" s="238"/>
      <c r="I183" s="241"/>
      <c r="J183" s="252">
        <f>BK183</f>
        <v>0</v>
      </c>
      <c r="K183" s="238"/>
      <c r="L183" s="243"/>
      <c r="M183" s="244"/>
      <c r="N183" s="245"/>
      <c r="O183" s="245"/>
      <c r="P183" s="246">
        <f>SUM(P184:P186)</f>
        <v>0</v>
      </c>
      <c r="Q183" s="245"/>
      <c r="R183" s="246">
        <f>SUM(R184:R186)</f>
        <v>0</v>
      </c>
      <c r="S183" s="245"/>
      <c r="T183" s="247">
        <f>SUM(T184:T186)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48" t="s">
        <v>87</v>
      </c>
      <c r="AT183" s="249" t="s">
        <v>80</v>
      </c>
      <c r="AU183" s="249" t="s">
        <v>87</v>
      </c>
      <c r="AY183" s="248" t="s">
        <v>211</v>
      </c>
      <c r="BK183" s="250">
        <f>SUM(BK184:BK186)</f>
        <v>0</v>
      </c>
    </row>
    <row r="184" spans="1:65" s="2" customFormat="1" ht="16.5" customHeight="1">
      <c r="A184" s="41"/>
      <c r="B184" s="42"/>
      <c r="C184" s="253" t="s">
        <v>610</v>
      </c>
      <c r="D184" s="253" t="s">
        <v>214</v>
      </c>
      <c r="E184" s="254" t="s">
        <v>3134</v>
      </c>
      <c r="F184" s="255" t="s">
        <v>3135</v>
      </c>
      <c r="G184" s="256" t="s">
        <v>307</v>
      </c>
      <c r="H184" s="257">
        <v>32.5</v>
      </c>
      <c r="I184" s="258"/>
      <c r="J184" s="259">
        <f>ROUND(I184*H184,2)</f>
        <v>0</v>
      </c>
      <c r="K184" s="260"/>
      <c r="L184" s="44"/>
      <c r="M184" s="261" t="s">
        <v>1</v>
      </c>
      <c r="N184" s="262" t="s">
        <v>46</v>
      </c>
      <c r="O184" s="94"/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4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5" t="s">
        <v>100</v>
      </c>
      <c r="AT184" s="265" t="s">
        <v>214</v>
      </c>
      <c r="AU184" s="265" t="s">
        <v>89</v>
      </c>
      <c r="AY184" s="18" t="s">
        <v>211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87</v>
      </c>
      <c r="BK184" s="155">
        <f>ROUND(I184*H184,2)</f>
        <v>0</v>
      </c>
      <c r="BL184" s="18" t="s">
        <v>100</v>
      </c>
      <c r="BM184" s="265" t="s">
        <v>789</v>
      </c>
    </row>
    <row r="185" spans="1:65" s="2" customFormat="1" ht="21.75" customHeight="1">
      <c r="A185" s="41"/>
      <c r="B185" s="42"/>
      <c r="C185" s="253" t="s">
        <v>616</v>
      </c>
      <c r="D185" s="253" t="s">
        <v>214</v>
      </c>
      <c r="E185" s="254" t="s">
        <v>3136</v>
      </c>
      <c r="F185" s="255" t="s">
        <v>3137</v>
      </c>
      <c r="G185" s="256" t="s">
        <v>307</v>
      </c>
      <c r="H185" s="257">
        <v>36</v>
      </c>
      <c r="I185" s="258"/>
      <c r="J185" s="259">
        <f>ROUND(I185*H185,2)</f>
        <v>0</v>
      </c>
      <c r="K185" s="260"/>
      <c r="L185" s="44"/>
      <c r="M185" s="261" t="s">
        <v>1</v>
      </c>
      <c r="N185" s="262" t="s">
        <v>46</v>
      </c>
      <c r="O185" s="94"/>
      <c r="P185" s="263">
        <f>O185*H185</f>
        <v>0</v>
      </c>
      <c r="Q185" s="263">
        <v>0</v>
      </c>
      <c r="R185" s="263">
        <f>Q185*H185</f>
        <v>0</v>
      </c>
      <c r="S185" s="263">
        <v>0</v>
      </c>
      <c r="T185" s="264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5" t="s">
        <v>100</v>
      </c>
      <c r="AT185" s="265" t="s">
        <v>214</v>
      </c>
      <c r="AU185" s="265" t="s">
        <v>89</v>
      </c>
      <c r="AY185" s="18" t="s">
        <v>211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8" t="s">
        <v>87</v>
      </c>
      <c r="BK185" s="155">
        <f>ROUND(I185*H185,2)</f>
        <v>0</v>
      </c>
      <c r="BL185" s="18" t="s">
        <v>100</v>
      </c>
      <c r="BM185" s="265" t="s">
        <v>808</v>
      </c>
    </row>
    <row r="186" spans="1:65" s="2" customFormat="1" ht="16.5" customHeight="1">
      <c r="A186" s="41"/>
      <c r="B186" s="42"/>
      <c r="C186" s="253" t="s">
        <v>621</v>
      </c>
      <c r="D186" s="253" t="s">
        <v>214</v>
      </c>
      <c r="E186" s="254" t="s">
        <v>3138</v>
      </c>
      <c r="F186" s="255" t="s">
        <v>3139</v>
      </c>
      <c r="G186" s="256" t="s">
        <v>307</v>
      </c>
      <c r="H186" s="257">
        <v>36</v>
      </c>
      <c r="I186" s="258"/>
      <c r="J186" s="259">
        <f>ROUND(I186*H186,2)</f>
        <v>0</v>
      </c>
      <c r="K186" s="260"/>
      <c r="L186" s="44"/>
      <c r="M186" s="261" t="s">
        <v>1</v>
      </c>
      <c r="N186" s="262" t="s">
        <v>46</v>
      </c>
      <c r="O186" s="94"/>
      <c r="P186" s="263">
        <f>O186*H186</f>
        <v>0</v>
      </c>
      <c r="Q186" s="263">
        <v>0</v>
      </c>
      <c r="R186" s="263">
        <f>Q186*H186</f>
        <v>0</v>
      </c>
      <c r="S186" s="263">
        <v>0</v>
      </c>
      <c r="T186" s="264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5" t="s">
        <v>100</v>
      </c>
      <c r="AT186" s="265" t="s">
        <v>214</v>
      </c>
      <c r="AU186" s="265" t="s">
        <v>89</v>
      </c>
      <c r="AY186" s="18" t="s">
        <v>211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8" t="s">
        <v>87</v>
      </c>
      <c r="BK186" s="155">
        <f>ROUND(I186*H186,2)</f>
        <v>0</v>
      </c>
      <c r="BL186" s="18" t="s">
        <v>100</v>
      </c>
      <c r="BM186" s="265" t="s">
        <v>817</v>
      </c>
    </row>
    <row r="187" spans="1:63" s="12" customFormat="1" ht="22.8" customHeight="1">
      <c r="A187" s="12"/>
      <c r="B187" s="237"/>
      <c r="C187" s="238"/>
      <c r="D187" s="239" t="s">
        <v>80</v>
      </c>
      <c r="E187" s="251" t="s">
        <v>3070</v>
      </c>
      <c r="F187" s="251" t="s">
        <v>3071</v>
      </c>
      <c r="G187" s="238"/>
      <c r="H187" s="238"/>
      <c r="I187" s="241"/>
      <c r="J187" s="252">
        <f>BK187</f>
        <v>0</v>
      </c>
      <c r="K187" s="238"/>
      <c r="L187" s="243"/>
      <c r="M187" s="244"/>
      <c r="N187" s="245"/>
      <c r="O187" s="245"/>
      <c r="P187" s="246">
        <f>SUM(P188:P189)</f>
        <v>0</v>
      </c>
      <c r="Q187" s="245"/>
      <c r="R187" s="246">
        <f>SUM(R188:R189)</f>
        <v>0</v>
      </c>
      <c r="S187" s="245"/>
      <c r="T187" s="247">
        <f>SUM(T188:T189)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48" t="s">
        <v>87</v>
      </c>
      <c r="AT187" s="249" t="s">
        <v>80</v>
      </c>
      <c r="AU187" s="249" t="s">
        <v>87</v>
      </c>
      <c r="AY187" s="248" t="s">
        <v>211</v>
      </c>
      <c r="BK187" s="250">
        <f>SUM(BK188:BK189)</f>
        <v>0</v>
      </c>
    </row>
    <row r="188" spans="1:65" s="2" customFormat="1" ht="16.5" customHeight="1">
      <c r="A188" s="41"/>
      <c r="B188" s="42"/>
      <c r="C188" s="317" t="s">
        <v>627</v>
      </c>
      <c r="D188" s="317" t="s">
        <v>589</v>
      </c>
      <c r="E188" s="318" t="s">
        <v>3140</v>
      </c>
      <c r="F188" s="319" t="s">
        <v>3099</v>
      </c>
      <c r="G188" s="320" t="s">
        <v>307</v>
      </c>
      <c r="H188" s="321">
        <v>40</v>
      </c>
      <c r="I188" s="322"/>
      <c r="J188" s="323">
        <f>ROUND(I188*H188,2)</f>
        <v>0</v>
      </c>
      <c r="K188" s="324"/>
      <c r="L188" s="325"/>
      <c r="M188" s="326" t="s">
        <v>1</v>
      </c>
      <c r="N188" s="327" t="s">
        <v>46</v>
      </c>
      <c r="O188" s="94"/>
      <c r="P188" s="263">
        <f>O188*H188</f>
        <v>0</v>
      </c>
      <c r="Q188" s="263">
        <v>0</v>
      </c>
      <c r="R188" s="263">
        <f>Q188*H188</f>
        <v>0</v>
      </c>
      <c r="S188" s="263">
        <v>0</v>
      </c>
      <c r="T188" s="264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65" t="s">
        <v>247</v>
      </c>
      <c r="AT188" s="265" t="s">
        <v>589</v>
      </c>
      <c r="AU188" s="265" t="s">
        <v>89</v>
      </c>
      <c r="AY188" s="18" t="s">
        <v>211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8" t="s">
        <v>87</v>
      </c>
      <c r="BK188" s="155">
        <f>ROUND(I188*H188,2)</f>
        <v>0</v>
      </c>
      <c r="BL188" s="18" t="s">
        <v>100</v>
      </c>
      <c r="BM188" s="265" t="s">
        <v>826</v>
      </c>
    </row>
    <row r="189" spans="1:65" s="2" customFormat="1" ht="16.5" customHeight="1">
      <c r="A189" s="41"/>
      <c r="B189" s="42"/>
      <c r="C189" s="317" t="s">
        <v>634</v>
      </c>
      <c r="D189" s="317" t="s">
        <v>589</v>
      </c>
      <c r="E189" s="318" t="s">
        <v>3100</v>
      </c>
      <c r="F189" s="319" t="s">
        <v>3101</v>
      </c>
      <c r="G189" s="320" t="s">
        <v>307</v>
      </c>
      <c r="H189" s="321">
        <v>36</v>
      </c>
      <c r="I189" s="322"/>
      <c r="J189" s="323">
        <f>ROUND(I189*H189,2)</f>
        <v>0</v>
      </c>
      <c r="K189" s="324"/>
      <c r="L189" s="325"/>
      <c r="M189" s="326" t="s">
        <v>1</v>
      </c>
      <c r="N189" s="327" t="s">
        <v>46</v>
      </c>
      <c r="O189" s="94"/>
      <c r="P189" s="263">
        <f>O189*H189</f>
        <v>0</v>
      </c>
      <c r="Q189" s="263">
        <v>0</v>
      </c>
      <c r="R189" s="263">
        <f>Q189*H189</f>
        <v>0</v>
      </c>
      <c r="S189" s="263">
        <v>0</v>
      </c>
      <c r="T189" s="264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5" t="s">
        <v>247</v>
      </c>
      <c r="AT189" s="265" t="s">
        <v>589</v>
      </c>
      <c r="AU189" s="265" t="s">
        <v>89</v>
      </c>
      <c r="AY189" s="18" t="s">
        <v>211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87</v>
      </c>
      <c r="BK189" s="155">
        <f>ROUND(I189*H189,2)</f>
        <v>0</v>
      </c>
      <c r="BL189" s="18" t="s">
        <v>100</v>
      </c>
      <c r="BM189" s="265" t="s">
        <v>841</v>
      </c>
    </row>
    <row r="190" spans="1:63" s="12" customFormat="1" ht="25.9" customHeight="1">
      <c r="A190" s="12"/>
      <c r="B190" s="237"/>
      <c r="C190" s="238"/>
      <c r="D190" s="239" t="s">
        <v>80</v>
      </c>
      <c r="E190" s="240" t="s">
        <v>3141</v>
      </c>
      <c r="F190" s="240" t="s">
        <v>3142</v>
      </c>
      <c r="G190" s="238"/>
      <c r="H190" s="238"/>
      <c r="I190" s="241"/>
      <c r="J190" s="242">
        <f>BK190</f>
        <v>0</v>
      </c>
      <c r="K190" s="238"/>
      <c r="L190" s="243"/>
      <c r="M190" s="244"/>
      <c r="N190" s="245"/>
      <c r="O190" s="245"/>
      <c r="P190" s="246">
        <f>P191+P195</f>
        <v>0</v>
      </c>
      <c r="Q190" s="245"/>
      <c r="R190" s="246">
        <f>R191+R195</f>
        <v>0</v>
      </c>
      <c r="S190" s="245"/>
      <c r="T190" s="247">
        <f>T191+T195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48" t="s">
        <v>87</v>
      </c>
      <c r="AT190" s="249" t="s">
        <v>80</v>
      </c>
      <c r="AU190" s="249" t="s">
        <v>81</v>
      </c>
      <c r="AY190" s="248" t="s">
        <v>211</v>
      </c>
      <c r="BK190" s="250">
        <f>BK191+BK195</f>
        <v>0</v>
      </c>
    </row>
    <row r="191" spans="1:63" s="12" customFormat="1" ht="22.8" customHeight="1">
      <c r="A191" s="12"/>
      <c r="B191" s="237"/>
      <c r="C191" s="238"/>
      <c r="D191" s="239" t="s">
        <v>80</v>
      </c>
      <c r="E191" s="251" t="s">
        <v>3132</v>
      </c>
      <c r="F191" s="251" t="s">
        <v>3133</v>
      </c>
      <c r="G191" s="238"/>
      <c r="H191" s="238"/>
      <c r="I191" s="241"/>
      <c r="J191" s="252">
        <f>BK191</f>
        <v>0</v>
      </c>
      <c r="K191" s="238"/>
      <c r="L191" s="243"/>
      <c r="M191" s="244"/>
      <c r="N191" s="245"/>
      <c r="O191" s="245"/>
      <c r="P191" s="246">
        <f>SUM(P192:P194)</f>
        <v>0</v>
      </c>
      <c r="Q191" s="245"/>
      <c r="R191" s="246">
        <f>SUM(R192:R194)</f>
        <v>0</v>
      </c>
      <c r="S191" s="245"/>
      <c r="T191" s="247">
        <f>SUM(T192:T194)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48" t="s">
        <v>87</v>
      </c>
      <c r="AT191" s="249" t="s">
        <v>80</v>
      </c>
      <c r="AU191" s="249" t="s">
        <v>87</v>
      </c>
      <c r="AY191" s="248" t="s">
        <v>211</v>
      </c>
      <c r="BK191" s="250">
        <f>SUM(BK192:BK194)</f>
        <v>0</v>
      </c>
    </row>
    <row r="192" spans="1:65" s="2" customFormat="1" ht="16.5" customHeight="1">
      <c r="A192" s="41"/>
      <c r="B192" s="42"/>
      <c r="C192" s="253" t="s">
        <v>649</v>
      </c>
      <c r="D192" s="253" t="s">
        <v>214</v>
      </c>
      <c r="E192" s="254" t="s">
        <v>3143</v>
      </c>
      <c r="F192" s="255" t="s">
        <v>3109</v>
      </c>
      <c r="G192" s="256" t="s">
        <v>307</v>
      </c>
      <c r="H192" s="257">
        <v>10</v>
      </c>
      <c r="I192" s="258"/>
      <c r="J192" s="259">
        <f>ROUND(I192*H192,2)</f>
        <v>0</v>
      </c>
      <c r="K192" s="260"/>
      <c r="L192" s="44"/>
      <c r="M192" s="261" t="s">
        <v>1</v>
      </c>
      <c r="N192" s="262" t="s">
        <v>46</v>
      </c>
      <c r="O192" s="94"/>
      <c r="P192" s="263">
        <f>O192*H192</f>
        <v>0</v>
      </c>
      <c r="Q192" s="263">
        <v>0</v>
      </c>
      <c r="R192" s="263">
        <f>Q192*H192</f>
        <v>0</v>
      </c>
      <c r="S192" s="263">
        <v>0</v>
      </c>
      <c r="T192" s="264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65" t="s">
        <v>100</v>
      </c>
      <c r="AT192" s="265" t="s">
        <v>214</v>
      </c>
      <c r="AU192" s="265" t="s">
        <v>89</v>
      </c>
      <c r="AY192" s="18" t="s">
        <v>211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8" t="s">
        <v>87</v>
      </c>
      <c r="BK192" s="155">
        <f>ROUND(I192*H192,2)</f>
        <v>0</v>
      </c>
      <c r="BL192" s="18" t="s">
        <v>100</v>
      </c>
      <c r="BM192" s="265" t="s">
        <v>850</v>
      </c>
    </row>
    <row r="193" spans="1:65" s="2" customFormat="1" ht="16.5" customHeight="1">
      <c r="A193" s="41"/>
      <c r="B193" s="42"/>
      <c r="C193" s="253" t="s">
        <v>669</v>
      </c>
      <c r="D193" s="253" t="s">
        <v>214</v>
      </c>
      <c r="E193" s="254" t="s">
        <v>3110</v>
      </c>
      <c r="F193" s="255" t="s">
        <v>3111</v>
      </c>
      <c r="G193" s="256" t="s">
        <v>307</v>
      </c>
      <c r="H193" s="257">
        <v>10</v>
      </c>
      <c r="I193" s="258"/>
      <c r="J193" s="259">
        <f>ROUND(I193*H193,2)</f>
        <v>0</v>
      </c>
      <c r="K193" s="260"/>
      <c r="L193" s="44"/>
      <c r="M193" s="261" t="s">
        <v>1</v>
      </c>
      <c r="N193" s="262" t="s">
        <v>46</v>
      </c>
      <c r="O193" s="94"/>
      <c r="P193" s="263">
        <f>O193*H193</f>
        <v>0</v>
      </c>
      <c r="Q193" s="263">
        <v>0</v>
      </c>
      <c r="R193" s="263">
        <f>Q193*H193</f>
        <v>0</v>
      </c>
      <c r="S193" s="263">
        <v>0</v>
      </c>
      <c r="T193" s="264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65" t="s">
        <v>100</v>
      </c>
      <c r="AT193" s="265" t="s">
        <v>214</v>
      </c>
      <c r="AU193" s="265" t="s">
        <v>89</v>
      </c>
      <c r="AY193" s="18" t="s">
        <v>211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8" t="s">
        <v>87</v>
      </c>
      <c r="BK193" s="155">
        <f>ROUND(I193*H193,2)</f>
        <v>0</v>
      </c>
      <c r="BL193" s="18" t="s">
        <v>100</v>
      </c>
      <c r="BM193" s="265" t="s">
        <v>864</v>
      </c>
    </row>
    <row r="194" spans="1:65" s="2" customFormat="1" ht="16.5" customHeight="1">
      <c r="A194" s="41"/>
      <c r="B194" s="42"/>
      <c r="C194" s="253" t="s">
        <v>676</v>
      </c>
      <c r="D194" s="253" t="s">
        <v>214</v>
      </c>
      <c r="E194" s="254" t="s">
        <v>3144</v>
      </c>
      <c r="F194" s="255" t="s">
        <v>3145</v>
      </c>
      <c r="G194" s="256" t="s">
        <v>307</v>
      </c>
      <c r="H194" s="257">
        <v>10</v>
      </c>
      <c r="I194" s="258"/>
      <c r="J194" s="259">
        <f>ROUND(I194*H194,2)</f>
        <v>0</v>
      </c>
      <c r="K194" s="260"/>
      <c r="L194" s="44"/>
      <c r="M194" s="261" t="s">
        <v>1</v>
      </c>
      <c r="N194" s="262" t="s">
        <v>46</v>
      </c>
      <c r="O194" s="94"/>
      <c r="P194" s="263">
        <f>O194*H194</f>
        <v>0</v>
      </c>
      <c r="Q194" s="263">
        <v>0</v>
      </c>
      <c r="R194" s="263">
        <f>Q194*H194</f>
        <v>0</v>
      </c>
      <c r="S194" s="263">
        <v>0</v>
      </c>
      <c r="T194" s="264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65" t="s">
        <v>100</v>
      </c>
      <c r="AT194" s="265" t="s">
        <v>214</v>
      </c>
      <c r="AU194" s="265" t="s">
        <v>89</v>
      </c>
      <c r="AY194" s="18" t="s">
        <v>211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8" t="s">
        <v>87</v>
      </c>
      <c r="BK194" s="155">
        <f>ROUND(I194*H194,2)</f>
        <v>0</v>
      </c>
      <c r="BL194" s="18" t="s">
        <v>100</v>
      </c>
      <c r="BM194" s="265" t="s">
        <v>873</v>
      </c>
    </row>
    <row r="195" spans="1:63" s="12" customFormat="1" ht="22.8" customHeight="1">
      <c r="A195" s="12"/>
      <c r="B195" s="237"/>
      <c r="C195" s="238"/>
      <c r="D195" s="239" t="s">
        <v>80</v>
      </c>
      <c r="E195" s="251" t="s">
        <v>3070</v>
      </c>
      <c r="F195" s="251" t="s">
        <v>3071</v>
      </c>
      <c r="G195" s="238"/>
      <c r="H195" s="238"/>
      <c r="I195" s="241"/>
      <c r="J195" s="252">
        <f>BK195</f>
        <v>0</v>
      </c>
      <c r="K195" s="238"/>
      <c r="L195" s="243"/>
      <c r="M195" s="244"/>
      <c r="N195" s="245"/>
      <c r="O195" s="245"/>
      <c r="P195" s="246">
        <f>SUM(P196:P203)</f>
        <v>0</v>
      </c>
      <c r="Q195" s="245"/>
      <c r="R195" s="246">
        <f>SUM(R196:R203)</f>
        <v>0</v>
      </c>
      <c r="S195" s="245"/>
      <c r="T195" s="247">
        <f>SUM(T196:T203)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48" t="s">
        <v>87</v>
      </c>
      <c r="AT195" s="249" t="s">
        <v>80</v>
      </c>
      <c r="AU195" s="249" t="s">
        <v>87</v>
      </c>
      <c r="AY195" s="248" t="s">
        <v>211</v>
      </c>
      <c r="BK195" s="250">
        <f>SUM(BK196:BK203)</f>
        <v>0</v>
      </c>
    </row>
    <row r="196" spans="1:65" s="2" customFormat="1" ht="16.5" customHeight="1">
      <c r="A196" s="41"/>
      <c r="B196" s="42"/>
      <c r="C196" s="317" t="s">
        <v>681</v>
      </c>
      <c r="D196" s="317" t="s">
        <v>589</v>
      </c>
      <c r="E196" s="318" t="s">
        <v>3146</v>
      </c>
      <c r="F196" s="319" t="s">
        <v>3147</v>
      </c>
      <c r="G196" s="320" t="s">
        <v>1220</v>
      </c>
      <c r="H196" s="321">
        <v>1</v>
      </c>
      <c r="I196" s="322"/>
      <c r="J196" s="323">
        <f>ROUND(I196*H196,2)</f>
        <v>0</v>
      </c>
      <c r="K196" s="324"/>
      <c r="L196" s="325"/>
      <c r="M196" s="326" t="s">
        <v>1</v>
      </c>
      <c r="N196" s="327" t="s">
        <v>46</v>
      </c>
      <c r="O196" s="94"/>
      <c r="P196" s="263">
        <f>O196*H196</f>
        <v>0</v>
      </c>
      <c r="Q196" s="263">
        <v>0</v>
      </c>
      <c r="R196" s="263">
        <f>Q196*H196</f>
        <v>0</v>
      </c>
      <c r="S196" s="263">
        <v>0</v>
      </c>
      <c r="T196" s="264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5" t="s">
        <v>247</v>
      </c>
      <c r="AT196" s="265" t="s">
        <v>589</v>
      </c>
      <c r="AU196" s="265" t="s">
        <v>89</v>
      </c>
      <c r="AY196" s="18" t="s">
        <v>211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8" t="s">
        <v>87</v>
      </c>
      <c r="BK196" s="155">
        <f>ROUND(I196*H196,2)</f>
        <v>0</v>
      </c>
      <c r="BL196" s="18" t="s">
        <v>100</v>
      </c>
      <c r="BM196" s="265" t="s">
        <v>881</v>
      </c>
    </row>
    <row r="197" spans="1:65" s="2" customFormat="1" ht="16.5" customHeight="1">
      <c r="A197" s="41"/>
      <c r="B197" s="42"/>
      <c r="C197" s="317" t="s">
        <v>685</v>
      </c>
      <c r="D197" s="317" t="s">
        <v>589</v>
      </c>
      <c r="E197" s="318" t="s">
        <v>3148</v>
      </c>
      <c r="F197" s="319" t="s">
        <v>3149</v>
      </c>
      <c r="G197" s="320" t="s">
        <v>1220</v>
      </c>
      <c r="H197" s="321">
        <v>2</v>
      </c>
      <c r="I197" s="322"/>
      <c r="J197" s="323">
        <f>ROUND(I197*H197,2)</f>
        <v>0</v>
      </c>
      <c r="K197" s="324"/>
      <c r="L197" s="325"/>
      <c r="M197" s="326" t="s">
        <v>1</v>
      </c>
      <c r="N197" s="327" t="s">
        <v>46</v>
      </c>
      <c r="O197" s="94"/>
      <c r="P197" s="263">
        <f>O197*H197</f>
        <v>0</v>
      </c>
      <c r="Q197" s="263">
        <v>0</v>
      </c>
      <c r="R197" s="263">
        <f>Q197*H197</f>
        <v>0</v>
      </c>
      <c r="S197" s="263">
        <v>0</v>
      </c>
      <c r="T197" s="264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65" t="s">
        <v>247</v>
      </c>
      <c r="AT197" s="265" t="s">
        <v>589</v>
      </c>
      <c r="AU197" s="265" t="s">
        <v>89</v>
      </c>
      <c r="AY197" s="18" t="s">
        <v>211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8" t="s">
        <v>87</v>
      </c>
      <c r="BK197" s="155">
        <f>ROUND(I197*H197,2)</f>
        <v>0</v>
      </c>
      <c r="BL197" s="18" t="s">
        <v>100</v>
      </c>
      <c r="BM197" s="265" t="s">
        <v>891</v>
      </c>
    </row>
    <row r="198" spans="1:65" s="2" customFormat="1" ht="16.5" customHeight="1">
      <c r="A198" s="41"/>
      <c r="B198" s="42"/>
      <c r="C198" s="317" t="s">
        <v>690</v>
      </c>
      <c r="D198" s="317" t="s">
        <v>589</v>
      </c>
      <c r="E198" s="318" t="s">
        <v>3150</v>
      </c>
      <c r="F198" s="319" t="s">
        <v>2807</v>
      </c>
      <c r="G198" s="320" t="s">
        <v>1220</v>
      </c>
      <c r="H198" s="321">
        <v>2</v>
      </c>
      <c r="I198" s="322"/>
      <c r="J198" s="323">
        <f>ROUND(I198*H198,2)</f>
        <v>0</v>
      </c>
      <c r="K198" s="324"/>
      <c r="L198" s="325"/>
      <c r="M198" s="326" t="s">
        <v>1</v>
      </c>
      <c r="N198" s="327" t="s">
        <v>46</v>
      </c>
      <c r="O198" s="94"/>
      <c r="P198" s="263">
        <f>O198*H198</f>
        <v>0</v>
      </c>
      <c r="Q198" s="263">
        <v>0</v>
      </c>
      <c r="R198" s="263">
        <f>Q198*H198</f>
        <v>0</v>
      </c>
      <c r="S198" s="263">
        <v>0</v>
      </c>
      <c r="T198" s="264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5" t="s">
        <v>247</v>
      </c>
      <c r="AT198" s="265" t="s">
        <v>589</v>
      </c>
      <c r="AU198" s="265" t="s">
        <v>89</v>
      </c>
      <c r="AY198" s="18" t="s">
        <v>211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8" t="s">
        <v>87</v>
      </c>
      <c r="BK198" s="155">
        <f>ROUND(I198*H198,2)</f>
        <v>0</v>
      </c>
      <c r="BL198" s="18" t="s">
        <v>100</v>
      </c>
      <c r="BM198" s="265" t="s">
        <v>901</v>
      </c>
    </row>
    <row r="199" spans="1:65" s="2" customFormat="1" ht="16.5" customHeight="1">
      <c r="A199" s="41"/>
      <c r="B199" s="42"/>
      <c r="C199" s="317" t="s">
        <v>694</v>
      </c>
      <c r="D199" s="317" t="s">
        <v>589</v>
      </c>
      <c r="E199" s="318" t="s">
        <v>3151</v>
      </c>
      <c r="F199" s="319" t="s">
        <v>3152</v>
      </c>
      <c r="G199" s="320" t="s">
        <v>1220</v>
      </c>
      <c r="H199" s="321">
        <v>1</v>
      </c>
      <c r="I199" s="322"/>
      <c r="J199" s="323">
        <f>ROUND(I199*H199,2)</f>
        <v>0</v>
      </c>
      <c r="K199" s="324"/>
      <c r="L199" s="325"/>
      <c r="M199" s="326" t="s">
        <v>1</v>
      </c>
      <c r="N199" s="327" t="s">
        <v>46</v>
      </c>
      <c r="O199" s="94"/>
      <c r="P199" s="263">
        <f>O199*H199</f>
        <v>0</v>
      </c>
      <c r="Q199" s="263">
        <v>0</v>
      </c>
      <c r="R199" s="263">
        <f>Q199*H199</f>
        <v>0</v>
      </c>
      <c r="S199" s="263">
        <v>0</v>
      </c>
      <c r="T199" s="264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65" t="s">
        <v>247</v>
      </c>
      <c r="AT199" s="265" t="s">
        <v>589</v>
      </c>
      <c r="AU199" s="265" t="s">
        <v>89</v>
      </c>
      <c r="AY199" s="18" t="s">
        <v>211</v>
      </c>
      <c r="BE199" s="155">
        <f>IF(N199="základní",J199,0)</f>
        <v>0</v>
      </c>
      <c r="BF199" s="155">
        <f>IF(N199="snížená",J199,0)</f>
        <v>0</v>
      </c>
      <c r="BG199" s="155">
        <f>IF(N199="zákl. přenesená",J199,0)</f>
        <v>0</v>
      </c>
      <c r="BH199" s="155">
        <f>IF(N199="sníž. přenesená",J199,0)</f>
        <v>0</v>
      </c>
      <c r="BI199" s="155">
        <f>IF(N199="nulová",J199,0)</f>
        <v>0</v>
      </c>
      <c r="BJ199" s="18" t="s">
        <v>87</v>
      </c>
      <c r="BK199" s="155">
        <f>ROUND(I199*H199,2)</f>
        <v>0</v>
      </c>
      <c r="BL199" s="18" t="s">
        <v>100</v>
      </c>
      <c r="BM199" s="265" t="s">
        <v>911</v>
      </c>
    </row>
    <row r="200" spans="1:65" s="2" customFormat="1" ht="16.5" customHeight="1">
      <c r="A200" s="41"/>
      <c r="B200" s="42"/>
      <c r="C200" s="317" t="s">
        <v>699</v>
      </c>
      <c r="D200" s="317" t="s">
        <v>589</v>
      </c>
      <c r="E200" s="318" t="s">
        <v>3153</v>
      </c>
      <c r="F200" s="319" t="s">
        <v>3154</v>
      </c>
      <c r="G200" s="320" t="s">
        <v>307</v>
      </c>
      <c r="H200" s="321">
        <v>10</v>
      </c>
      <c r="I200" s="322"/>
      <c r="J200" s="323">
        <f>ROUND(I200*H200,2)</f>
        <v>0</v>
      </c>
      <c r="K200" s="324"/>
      <c r="L200" s="325"/>
      <c r="M200" s="326" t="s">
        <v>1</v>
      </c>
      <c r="N200" s="327" t="s">
        <v>46</v>
      </c>
      <c r="O200" s="94"/>
      <c r="P200" s="263">
        <f>O200*H200</f>
        <v>0</v>
      </c>
      <c r="Q200" s="263">
        <v>0</v>
      </c>
      <c r="R200" s="263">
        <f>Q200*H200</f>
        <v>0</v>
      </c>
      <c r="S200" s="263">
        <v>0</v>
      </c>
      <c r="T200" s="264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5" t="s">
        <v>247</v>
      </c>
      <c r="AT200" s="265" t="s">
        <v>589</v>
      </c>
      <c r="AU200" s="265" t="s">
        <v>89</v>
      </c>
      <c r="AY200" s="18" t="s">
        <v>211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8" t="s">
        <v>87</v>
      </c>
      <c r="BK200" s="155">
        <f>ROUND(I200*H200,2)</f>
        <v>0</v>
      </c>
      <c r="BL200" s="18" t="s">
        <v>100</v>
      </c>
      <c r="BM200" s="265" t="s">
        <v>926</v>
      </c>
    </row>
    <row r="201" spans="1:65" s="2" customFormat="1" ht="16.5" customHeight="1">
      <c r="A201" s="41"/>
      <c r="B201" s="42"/>
      <c r="C201" s="317" t="s">
        <v>705</v>
      </c>
      <c r="D201" s="317" t="s">
        <v>589</v>
      </c>
      <c r="E201" s="318" t="s">
        <v>3155</v>
      </c>
      <c r="F201" s="319" t="s">
        <v>3156</v>
      </c>
      <c r="G201" s="320" t="s">
        <v>1220</v>
      </c>
      <c r="H201" s="321">
        <v>3</v>
      </c>
      <c r="I201" s="322"/>
      <c r="J201" s="323">
        <f>ROUND(I201*H201,2)</f>
        <v>0</v>
      </c>
      <c r="K201" s="324"/>
      <c r="L201" s="325"/>
      <c r="M201" s="326" t="s">
        <v>1</v>
      </c>
      <c r="N201" s="327" t="s">
        <v>46</v>
      </c>
      <c r="O201" s="94"/>
      <c r="P201" s="263">
        <f>O201*H201</f>
        <v>0</v>
      </c>
      <c r="Q201" s="263">
        <v>0</v>
      </c>
      <c r="R201" s="263">
        <f>Q201*H201</f>
        <v>0</v>
      </c>
      <c r="S201" s="263">
        <v>0</v>
      </c>
      <c r="T201" s="264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65" t="s">
        <v>247</v>
      </c>
      <c r="AT201" s="265" t="s">
        <v>589</v>
      </c>
      <c r="AU201" s="265" t="s">
        <v>89</v>
      </c>
      <c r="AY201" s="18" t="s">
        <v>211</v>
      </c>
      <c r="BE201" s="155">
        <f>IF(N201="základní",J201,0)</f>
        <v>0</v>
      </c>
      <c r="BF201" s="155">
        <f>IF(N201="snížená",J201,0)</f>
        <v>0</v>
      </c>
      <c r="BG201" s="155">
        <f>IF(N201="zákl. přenesená",J201,0)</f>
        <v>0</v>
      </c>
      <c r="BH201" s="155">
        <f>IF(N201="sníž. přenesená",J201,0)</f>
        <v>0</v>
      </c>
      <c r="BI201" s="155">
        <f>IF(N201="nulová",J201,0)</f>
        <v>0</v>
      </c>
      <c r="BJ201" s="18" t="s">
        <v>87</v>
      </c>
      <c r="BK201" s="155">
        <f>ROUND(I201*H201,2)</f>
        <v>0</v>
      </c>
      <c r="BL201" s="18" t="s">
        <v>100</v>
      </c>
      <c r="BM201" s="265" t="s">
        <v>941</v>
      </c>
    </row>
    <row r="202" spans="1:65" s="2" customFormat="1" ht="16.5" customHeight="1">
      <c r="A202" s="41"/>
      <c r="B202" s="42"/>
      <c r="C202" s="317" t="s">
        <v>709</v>
      </c>
      <c r="D202" s="317" t="s">
        <v>589</v>
      </c>
      <c r="E202" s="318" t="s">
        <v>3100</v>
      </c>
      <c r="F202" s="319" t="s">
        <v>3101</v>
      </c>
      <c r="G202" s="320" t="s">
        <v>307</v>
      </c>
      <c r="H202" s="321">
        <v>10</v>
      </c>
      <c r="I202" s="322"/>
      <c r="J202" s="323">
        <f>ROUND(I202*H202,2)</f>
        <v>0</v>
      </c>
      <c r="K202" s="324"/>
      <c r="L202" s="325"/>
      <c r="M202" s="326" t="s">
        <v>1</v>
      </c>
      <c r="N202" s="327" t="s">
        <v>46</v>
      </c>
      <c r="O202" s="94"/>
      <c r="P202" s="263">
        <f>O202*H202</f>
        <v>0</v>
      </c>
      <c r="Q202" s="263">
        <v>0</v>
      </c>
      <c r="R202" s="263">
        <f>Q202*H202</f>
        <v>0</v>
      </c>
      <c r="S202" s="263">
        <v>0</v>
      </c>
      <c r="T202" s="264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65" t="s">
        <v>247</v>
      </c>
      <c r="AT202" s="265" t="s">
        <v>589</v>
      </c>
      <c r="AU202" s="265" t="s">
        <v>89</v>
      </c>
      <c r="AY202" s="18" t="s">
        <v>211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8" t="s">
        <v>87</v>
      </c>
      <c r="BK202" s="155">
        <f>ROUND(I202*H202,2)</f>
        <v>0</v>
      </c>
      <c r="BL202" s="18" t="s">
        <v>100</v>
      </c>
      <c r="BM202" s="265" t="s">
        <v>952</v>
      </c>
    </row>
    <row r="203" spans="1:65" s="2" customFormat="1" ht="16.5" customHeight="1">
      <c r="A203" s="41"/>
      <c r="B203" s="42"/>
      <c r="C203" s="317" t="s">
        <v>713</v>
      </c>
      <c r="D203" s="317" t="s">
        <v>589</v>
      </c>
      <c r="E203" s="318" t="s">
        <v>3157</v>
      </c>
      <c r="F203" s="319" t="s">
        <v>3158</v>
      </c>
      <c r="G203" s="320" t="s">
        <v>307</v>
      </c>
      <c r="H203" s="321">
        <v>1</v>
      </c>
      <c r="I203" s="322"/>
      <c r="J203" s="323">
        <f>ROUND(I203*H203,2)</f>
        <v>0</v>
      </c>
      <c r="K203" s="324"/>
      <c r="L203" s="325"/>
      <c r="M203" s="326" t="s">
        <v>1</v>
      </c>
      <c r="N203" s="327" t="s">
        <v>46</v>
      </c>
      <c r="O203" s="94"/>
      <c r="P203" s="263">
        <f>O203*H203</f>
        <v>0</v>
      </c>
      <c r="Q203" s="263">
        <v>0</v>
      </c>
      <c r="R203" s="263">
        <f>Q203*H203</f>
        <v>0</v>
      </c>
      <c r="S203" s="263">
        <v>0</v>
      </c>
      <c r="T203" s="264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65" t="s">
        <v>247</v>
      </c>
      <c r="AT203" s="265" t="s">
        <v>589</v>
      </c>
      <c r="AU203" s="265" t="s">
        <v>89</v>
      </c>
      <c r="AY203" s="18" t="s">
        <v>211</v>
      </c>
      <c r="BE203" s="155">
        <f>IF(N203="základní",J203,0)</f>
        <v>0</v>
      </c>
      <c r="BF203" s="155">
        <f>IF(N203="snížená",J203,0)</f>
        <v>0</v>
      </c>
      <c r="BG203" s="155">
        <f>IF(N203="zákl. přenesená",J203,0)</f>
        <v>0</v>
      </c>
      <c r="BH203" s="155">
        <f>IF(N203="sníž. přenesená",J203,0)</f>
        <v>0</v>
      </c>
      <c r="BI203" s="155">
        <f>IF(N203="nulová",J203,0)</f>
        <v>0</v>
      </c>
      <c r="BJ203" s="18" t="s">
        <v>87</v>
      </c>
      <c r="BK203" s="155">
        <f>ROUND(I203*H203,2)</f>
        <v>0</v>
      </c>
      <c r="BL203" s="18" t="s">
        <v>100</v>
      </c>
      <c r="BM203" s="265" t="s">
        <v>960</v>
      </c>
    </row>
    <row r="204" spans="1:63" s="12" customFormat="1" ht="25.9" customHeight="1">
      <c r="A204" s="12"/>
      <c r="B204" s="237"/>
      <c r="C204" s="238"/>
      <c r="D204" s="239" t="s">
        <v>80</v>
      </c>
      <c r="E204" s="240" t="s">
        <v>253</v>
      </c>
      <c r="F204" s="240" t="s">
        <v>1051</v>
      </c>
      <c r="G204" s="238"/>
      <c r="H204" s="238"/>
      <c r="I204" s="241"/>
      <c r="J204" s="242">
        <f>BK204</f>
        <v>0</v>
      </c>
      <c r="K204" s="238"/>
      <c r="L204" s="243"/>
      <c r="M204" s="244"/>
      <c r="N204" s="245"/>
      <c r="O204" s="245"/>
      <c r="P204" s="246">
        <f>P205</f>
        <v>0</v>
      </c>
      <c r="Q204" s="245"/>
      <c r="R204" s="246">
        <f>R205</f>
        <v>24.006306199999997</v>
      </c>
      <c r="S204" s="245"/>
      <c r="T204" s="247">
        <f>T205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48" t="s">
        <v>87</v>
      </c>
      <c r="AT204" s="249" t="s">
        <v>80</v>
      </c>
      <c r="AU204" s="249" t="s">
        <v>81</v>
      </c>
      <c r="AY204" s="248" t="s">
        <v>211</v>
      </c>
      <c r="BK204" s="250">
        <f>BK205</f>
        <v>0</v>
      </c>
    </row>
    <row r="205" spans="1:63" s="12" customFormat="1" ht="22.8" customHeight="1">
      <c r="A205" s="12"/>
      <c r="B205" s="237"/>
      <c r="C205" s="238"/>
      <c r="D205" s="239" t="s">
        <v>80</v>
      </c>
      <c r="E205" s="251" t="s">
        <v>3159</v>
      </c>
      <c r="F205" s="251" t="s">
        <v>3160</v>
      </c>
      <c r="G205" s="238"/>
      <c r="H205" s="238"/>
      <c r="I205" s="241"/>
      <c r="J205" s="252">
        <f>BK205</f>
        <v>0</v>
      </c>
      <c r="K205" s="238"/>
      <c r="L205" s="243"/>
      <c r="M205" s="244"/>
      <c r="N205" s="245"/>
      <c r="O205" s="245"/>
      <c r="P205" s="246">
        <f>SUM(P206:P216)</f>
        <v>0</v>
      </c>
      <c r="Q205" s="245"/>
      <c r="R205" s="246">
        <f>SUM(R206:R216)</f>
        <v>24.006306199999997</v>
      </c>
      <c r="S205" s="245"/>
      <c r="T205" s="247">
        <f>SUM(T206:T216)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48" t="s">
        <v>87</v>
      </c>
      <c r="AT205" s="249" t="s">
        <v>80</v>
      </c>
      <c r="AU205" s="249" t="s">
        <v>87</v>
      </c>
      <c r="AY205" s="248" t="s">
        <v>211</v>
      </c>
      <c r="BK205" s="250">
        <f>SUM(BK206:BK216)</f>
        <v>0</v>
      </c>
    </row>
    <row r="206" spans="1:65" s="2" customFormat="1" ht="33" customHeight="1">
      <c r="A206" s="41"/>
      <c r="B206" s="42"/>
      <c r="C206" s="253" t="s">
        <v>718</v>
      </c>
      <c r="D206" s="253" t="s">
        <v>214</v>
      </c>
      <c r="E206" s="254" t="s">
        <v>3161</v>
      </c>
      <c r="F206" s="255" t="s">
        <v>3162</v>
      </c>
      <c r="G206" s="256" t="s">
        <v>307</v>
      </c>
      <c r="H206" s="257">
        <v>81</v>
      </c>
      <c r="I206" s="258"/>
      <c r="J206" s="259">
        <f>ROUND(I206*H206,2)</f>
        <v>0</v>
      </c>
      <c r="K206" s="260"/>
      <c r="L206" s="44"/>
      <c r="M206" s="261" t="s">
        <v>1</v>
      </c>
      <c r="N206" s="262" t="s">
        <v>46</v>
      </c>
      <c r="O206" s="94"/>
      <c r="P206" s="263">
        <f>O206*H206</f>
        <v>0</v>
      </c>
      <c r="Q206" s="263">
        <v>0.12711</v>
      </c>
      <c r="R206" s="263">
        <f>Q206*H206</f>
        <v>10.29591</v>
      </c>
      <c r="S206" s="263">
        <v>0</v>
      </c>
      <c r="T206" s="264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65" t="s">
        <v>100</v>
      </c>
      <c r="AT206" s="265" t="s">
        <v>214</v>
      </c>
      <c r="AU206" s="265" t="s">
        <v>89</v>
      </c>
      <c r="AY206" s="18" t="s">
        <v>211</v>
      </c>
      <c r="BE206" s="155">
        <f>IF(N206="základní",J206,0)</f>
        <v>0</v>
      </c>
      <c r="BF206" s="155">
        <f>IF(N206="snížená",J206,0)</f>
        <v>0</v>
      </c>
      <c r="BG206" s="155">
        <f>IF(N206="zákl. přenesená",J206,0)</f>
        <v>0</v>
      </c>
      <c r="BH206" s="155">
        <f>IF(N206="sníž. přenesená",J206,0)</f>
        <v>0</v>
      </c>
      <c r="BI206" s="155">
        <f>IF(N206="nulová",J206,0)</f>
        <v>0</v>
      </c>
      <c r="BJ206" s="18" t="s">
        <v>87</v>
      </c>
      <c r="BK206" s="155">
        <f>ROUND(I206*H206,2)</f>
        <v>0</v>
      </c>
      <c r="BL206" s="18" t="s">
        <v>100</v>
      </c>
      <c r="BM206" s="265" t="s">
        <v>3163</v>
      </c>
    </row>
    <row r="207" spans="1:51" s="13" customFormat="1" ht="12">
      <c r="A207" s="13"/>
      <c r="B207" s="266"/>
      <c r="C207" s="267"/>
      <c r="D207" s="268" t="s">
        <v>236</v>
      </c>
      <c r="E207" s="269" t="s">
        <v>1</v>
      </c>
      <c r="F207" s="270" t="s">
        <v>3164</v>
      </c>
      <c r="G207" s="267"/>
      <c r="H207" s="269" t="s">
        <v>1</v>
      </c>
      <c r="I207" s="271"/>
      <c r="J207" s="267"/>
      <c r="K207" s="267"/>
      <c r="L207" s="272"/>
      <c r="M207" s="273"/>
      <c r="N207" s="274"/>
      <c r="O207" s="274"/>
      <c r="P207" s="274"/>
      <c r="Q207" s="274"/>
      <c r="R207" s="274"/>
      <c r="S207" s="274"/>
      <c r="T207" s="27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76" t="s">
        <v>236</v>
      </c>
      <c r="AU207" s="276" t="s">
        <v>89</v>
      </c>
      <c r="AV207" s="13" t="s">
        <v>87</v>
      </c>
      <c r="AW207" s="13" t="s">
        <v>34</v>
      </c>
      <c r="AX207" s="13" t="s">
        <v>81</v>
      </c>
      <c r="AY207" s="276" t="s">
        <v>211</v>
      </c>
    </row>
    <row r="208" spans="1:51" s="13" customFormat="1" ht="12">
      <c r="A208" s="13"/>
      <c r="B208" s="266"/>
      <c r="C208" s="267"/>
      <c r="D208" s="268" t="s">
        <v>236</v>
      </c>
      <c r="E208" s="269" t="s">
        <v>1</v>
      </c>
      <c r="F208" s="270" t="s">
        <v>3165</v>
      </c>
      <c r="G208" s="267"/>
      <c r="H208" s="269" t="s">
        <v>1</v>
      </c>
      <c r="I208" s="271"/>
      <c r="J208" s="267"/>
      <c r="K208" s="267"/>
      <c r="L208" s="272"/>
      <c r="M208" s="273"/>
      <c r="N208" s="274"/>
      <c r="O208" s="274"/>
      <c r="P208" s="274"/>
      <c r="Q208" s="274"/>
      <c r="R208" s="274"/>
      <c r="S208" s="274"/>
      <c r="T208" s="27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76" t="s">
        <v>236</v>
      </c>
      <c r="AU208" s="276" t="s">
        <v>89</v>
      </c>
      <c r="AV208" s="13" t="s">
        <v>87</v>
      </c>
      <c r="AW208" s="13" t="s">
        <v>34</v>
      </c>
      <c r="AX208" s="13" t="s">
        <v>81</v>
      </c>
      <c r="AY208" s="276" t="s">
        <v>211</v>
      </c>
    </row>
    <row r="209" spans="1:51" s="13" customFormat="1" ht="12">
      <c r="A209" s="13"/>
      <c r="B209" s="266"/>
      <c r="C209" s="267"/>
      <c r="D209" s="268" t="s">
        <v>236</v>
      </c>
      <c r="E209" s="269" t="s">
        <v>1</v>
      </c>
      <c r="F209" s="270" t="s">
        <v>3166</v>
      </c>
      <c r="G209" s="267"/>
      <c r="H209" s="269" t="s">
        <v>1</v>
      </c>
      <c r="I209" s="271"/>
      <c r="J209" s="267"/>
      <c r="K209" s="267"/>
      <c r="L209" s="272"/>
      <c r="M209" s="273"/>
      <c r="N209" s="274"/>
      <c r="O209" s="274"/>
      <c r="P209" s="274"/>
      <c r="Q209" s="274"/>
      <c r="R209" s="274"/>
      <c r="S209" s="274"/>
      <c r="T209" s="27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76" t="s">
        <v>236</v>
      </c>
      <c r="AU209" s="276" t="s">
        <v>89</v>
      </c>
      <c r="AV209" s="13" t="s">
        <v>87</v>
      </c>
      <c r="AW209" s="13" t="s">
        <v>34</v>
      </c>
      <c r="AX209" s="13" t="s">
        <v>81</v>
      </c>
      <c r="AY209" s="276" t="s">
        <v>211</v>
      </c>
    </row>
    <row r="210" spans="1:51" s="14" customFormat="1" ht="12">
      <c r="A210" s="14"/>
      <c r="B210" s="277"/>
      <c r="C210" s="278"/>
      <c r="D210" s="268" t="s">
        <v>236</v>
      </c>
      <c r="E210" s="279" t="s">
        <v>3056</v>
      </c>
      <c r="F210" s="280" t="s">
        <v>3167</v>
      </c>
      <c r="G210" s="278"/>
      <c r="H210" s="281">
        <v>81</v>
      </c>
      <c r="I210" s="282"/>
      <c r="J210" s="278"/>
      <c r="K210" s="278"/>
      <c r="L210" s="283"/>
      <c r="M210" s="284"/>
      <c r="N210" s="285"/>
      <c r="O210" s="285"/>
      <c r="P210" s="285"/>
      <c r="Q210" s="285"/>
      <c r="R210" s="285"/>
      <c r="S210" s="285"/>
      <c r="T210" s="28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87" t="s">
        <v>236</v>
      </c>
      <c r="AU210" s="287" t="s">
        <v>89</v>
      </c>
      <c r="AV210" s="14" t="s">
        <v>89</v>
      </c>
      <c r="AW210" s="14" t="s">
        <v>34</v>
      </c>
      <c r="AX210" s="14" t="s">
        <v>87</v>
      </c>
      <c r="AY210" s="287" t="s">
        <v>211</v>
      </c>
    </row>
    <row r="211" spans="1:65" s="2" customFormat="1" ht="24.15" customHeight="1">
      <c r="A211" s="41"/>
      <c r="B211" s="42"/>
      <c r="C211" s="253" t="s">
        <v>723</v>
      </c>
      <c r="D211" s="253" t="s">
        <v>214</v>
      </c>
      <c r="E211" s="254" t="s">
        <v>3168</v>
      </c>
      <c r="F211" s="255" t="s">
        <v>3169</v>
      </c>
      <c r="G211" s="256" t="s">
        <v>702</v>
      </c>
      <c r="H211" s="257">
        <v>8</v>
      </c>
      <c r="I211" s="258"/>
      <c r="J211" s="259">
        <f>ROUND(I211*H211,2)</f>
        <v>0</v>
      </c>
      <c r="K211" s="260"/>
      <c r="L211" s="44"/>
      <c r="M211" s="261" t="s">
        <v>1</v>
      </c>
      <c r="N211" s="262" t="s">
        <v>46</v>
      </c>
      <c r="O211" s="94"/>
      <c r="P211" s="263">
        <f>O211*H211</f>
        <v>0</v>
      </c>
      <c r="Q211" s="263">
        <v>0.19504</v>
      </c>
      <c r="R211" s="263">
        <f>Q211*H211</f>
        <v>1.56032</v>
      </c>
      <c r="S211" s="263">
        <v>0</v>
      </c>
      <c r="T211" s="264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65" t="s">
        <v>100</v>
      </c>
      <c r="AT211" s="265" t="s">
        <v>214</v>
      </c>
      <c r="AU211" s="265" t="s">
        <v>89</v>
      </c>
      <c r="AY211" s="18" t="s">
        <v>211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8" t="s">
        <v>87</v>
      </c>
      <c r="BK211" s="155">
        <f>ROUND(I211*H211,2)</f>
        <v>0</v>
      </c>
      <c r="BL211" s="18" t="s">
        <v>100</v>
      </c>
      <c r="BM211" s="265" t="s">
        <v>3170</v>
      </c>
    </row>
    <row r="212" spans="1:65" s="2" customFormat="1" ht="24.15" customHeight="1">
      <c r="A212" s="41"/>
      <c r="B212" s="42"/>
      <c r="C212" s="253" t="s">
        <v>732</v>
      </c>
      <c r="D212" s="253" t="s">
        <v>214</v>
      </c>
      <c r="E212" s="254" t="s">
        <v>3171</v>
      </c>
      <c r="F212" s="255" t="s">
        <v>3172</v>
      </c>
      <c r="G212" s="256" t="s">
        <v>702</v>
      </c>
      <c r="H212" s="257">
        <v>8</v>
      </c>
      <c r="I212" s="258"/>
      <c r="J212" s="259">
        <f>ROUND(I212*H212,2)</f>
        <v>0</v>
      </c>
      <c r="K212" s="260"/>
      <c r="L212" s="44"/>
      <c r="M212" s="261" t="s">
        <v>1</v>
      </c>
      <c r="N212" s="262" t="s">
        <v>46</v>
      </c>
      <c r="O212" s="94"/>
      <c r="P212" s="263">
        <f>O212*H212</f>
        <v>0</v>
      </c>
      <c r="Q212" s="263">
        <v>0.022</v>
      </c>
      <c r="R212" s="263">
        <f>Q212*H212</f>
        <v>0.176</v>
      </c>
      <c r="S212" s="263">
        <v>0</v>
      </c>
      <c r="T212" s="264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65" t="s">
        <v>100</v>
      </c>
      <c r="AT212" s="265" t="s">
        <v>214</v>
      </c>
      <c r="AU212" s="265" t="s">
        <v>89</v>
      </c>
      <c r="AY212" s="18" t="s">
        <v>211</v>
      </c>
      <c r="BE212" s="155">
        <f>IF(N212="základní",J212,0)</f>
        <v>0</v>
      </c>
      <c r="BF212" s="155">
        <f>IF(N212="snížená",J212,0)</f>
        <v>0</v>
      </c>
      <c r="BG212" s="155">
        <f>IF(N212="zákl. přenesená",J212,0)</f>
        <v>0</v>
      </c>
      <c r="BH212" s="155">
        <f>IF(N212="sníž. přenesená",J212,0)</f>
        <v>0</v>
      </c>
      <c r="BI212" s="155">
        <f>IF(N212="nulová",J212,0)</f>
        <v>0</v>
      </c>
      <c r="BJ212" s="18" t="s">
        <v>87</v>
      </c>
      <c r="BK212" s="155">
        <f>ROUND(I212*H212,2)</f>
        <v>0</v>
      </c>
      <c r="BL212" s="18" t="s">
        <v>100</v>
      </c>
      <c r="BM212" s="265" t="s">
        <v>3173</v>
      </c>
    </row>
    <row r="213" spans="1:65" s="2" customFormat="1" ht="24.15" customHeight="1">
      <c r="A213" s="41"/>
      <c r="B213" s="42"/>
      <c r="C213" s="253" t="s">
        <v>738</v>
      </c>
      <c r="D213" s="253" t="s">
        <v>214</v>
      </c>
      <c r="E213" s="254" t="s">
        <v>3174</v>
      </c>
      <c r="F213" s="255" t="s">
        <v>3175</v>
      </c>
      <c r="G213" s="256" t="s">
        <v>702</v>
      </c>
      <c r="H213" s="257">
        <v>8</v>
      </c>
      <c r="I213" s="258"/>
      <c r="J213" s="259">
        <f>ROUND(I213*H213,2)</f>
        <v>0</v>
      </c>
      <c r="K213" s="260"/>
      <c r="L213" s="44"/>
      <c r="M213" s="261" t="s">
        <v>1</v>
      </c>
      <c r="N213" s="262" t="s">
        <v>46</v>
      </c>
      <c r="O213" s="94"/>
      <c r="P213" s="263">
        <f>O213*H213</f>
        <v>0</v>
      </c>
      <c r="Q213" s="263">
        <v>8E-05</v>
      </c>
      <c r="R213" s="263">
        <f>Q213*H213</f>
        <v>0.00064</v>
      </c>
      <c r="S213" s="263">
        <v>0</v>
      </c>
      <c r="T213" s="264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65" t="s">
        <v>100</v>
      </c>
      <c r="AT213" s="265" t="s">
        <v>214</v>
      </c>
      <c r="AU213" s="265" t="s">
        <v>89</v>
      </c>
      <c r="AY213" s="18" t="s">
        <v>211</v>
      </c>
      <c r="BE213" s="155">
        <f>IF(N213="základní",J213,0)</f>
        <v>0</v>
      </c>
      <c r="BF213" s="155">
        <f>IF(N213="snížená",J213,0)</f>
        <v>0</v>
      </c>
      <c r="BG213" s="155">
        <f>IF(N213="zákl. přenesená",J213,0)</f>
        <v>0</v>
      </c>
      <c r="BH213" s="155">
        <f>IF(N213="sníž. přenesená",J213,0)</f>
        <v>0</v>
      </c>
      <c r="BI213" s="155">
        <f>IF(N213="nulová",J213,0)</f>
        <v>0</v>
      </c>
      <c r="BJ213" s="18" t="s">
        <v>87</v>
      </c>
      <c r="BK213" s="155">
        <f>ROUND(I213*H213,2)</f>
        <v>0</v>
      </c>
      <c r="BL213" s="18" t="s">
        <v>100</v>
      </c>
      <c r="BM213" s="265" t="s">
        <v>3176</v>
      </c>
    </row>
    <row r="214" spans="1:65" s="2" customFormat="1" ht="37.8" customHeight="1">
      <c r="A214" s="41"/>
      <c r="B214" s="42"/>
      <c r="C214" s="253" t="s">
        <v>742</v>
      </c>
      <c r="D214" s="253" t="s">
        <v>214</v>
      </c>
      <c r="E214" s="254" t="s">
        <v>3177</v>
      </c>
      <c r="F214" s="255" t="s">
        <v>3178</v>
      </c>
      <c r="G214" s="256" t="s">
        <v>332</v>
      </c>
      <c r="H214" s="257">
        <v>4.86</v>
      </c>
      <c r="I214" s="258"/>
      <c r="J214" s="259">
        <f>ROUND(I214*H214,2)</f>
        <v>0</v>
      </c>
      <c r="K214" s="260"/>
      <c r="L214" s="44"/>
      <c r="M214" s="261" t="s">
        <v>1</v>
      </c>
      <c r="N214" s="262" t="s">
        <v>46</v>
      </c>
      <c r="O214" s="94"/>
      <c r="P214" s="263">
        <f>O214*H214</f>
        <v>0</v>
      </c>
      <c r="Q214" s="263">
        <v>2.46367</v>
      </c>
      <c r="R214" s="263">
        <f>Q214*H214</f>
        <v>11.9734362</v>
      </c>
      <c r="S214" s="263">
        <v>0</v>
      </c>
      <c r="T214" s="264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65" t="s">
        <v>100</v>
      </c>
      <c r="AT214" s="265" t="s">
        <v>214</v>
      </c>
      <c r="AU214" s="265" t="s">
        <v>89</v>
      </c>
      <c r="AY214" s="18" t="s">
        <v>211</v>
      </c>
      <c r="BE214" s="155">
        <f>IF(N214="základní",J214,0)</f>
        <v>0</v>
      </c>
      <c r="BF214" s="155">
        <f>IF(N214="snížená",J214,0)</f>
        <v>0</v>
      </c>
      <c r="BG214" s="155">
        <f>IF(N214="zákl. přenesená",J214,0)</f>
        <v>0</v>
      </c>
      <c r="BH214" s="155">
        <f>IF(N214="sníž. přenesená",J214,0)</f>
        <v>0</v>
      </c>
      <c r="BI214" s="155">
        <f>IF(N214="nulová",J214,0)</f>
        <v>0</v>
      </c>
      <c r="BJ214" s="18" t="s">
        <v>87</v>
      </c>
      <c r="BK214" s="155">
        <f>ROUND(I214*H214,2)</f>
        <v>0</v>
      </c>
      <c r="BL214" s="18" t="s">
        <v>100</v>
      </c>
      <c r="BM214" s="265" t="s">
        <v>3179</v>
      </c>
    </row>
    <row r="215" spans="1:51" s="14" customFormat="1" ht="12">
      <c r="A215" s="14"/>
      <c r="B215" s="277"/>
      <c r="C215" s="278"/>
      <c r="D215" s="268" t="s">
        <v>236</v>
      </c>
      <c r="E215" s="279" t="s">
        <v>1</v>
      </c>
      <c r="F215" s="280" t="s">
        <v>3180</v>
      </c>
      <c r="G215" s="278"/>
      <c r="H215" s="281">
        <v>4.86</v>
      </c>
      <c r="I215" s="282"/>
      <c r="J215" s="278"/>
      <c r="K215" s="278"/>
      <c r="L215" s="283"/>
      <c r="M215" s="284"/>
      <c r="N215" s="285"/>
      <c r="O215" s="285"/>
      <c r="P215" s="285"/>
      <c r="Q215" s="285"/>
      <c r="R215" s="285"/>
      <c r="S215" s="285"/>
      <c r="T215" s="28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87" t="s">
        <v>236</v>
      </c>
      <c r="AU215" s="287" t="s">
        <v>89</v>
      </c>
      <c r="AV215" s="14" t="s">
        <v>89</v>
      </c>
      <c r="AW215" s="14" t="s">
        <v>34</v>
      </c>
      <c r="AX215" s="14" t="s">
        <v>87</v>
      </c>
      <c r="AY215" s="287" t="s">
        <v>211</v>
      </c>
    </row>
    <row r="216" spans="1:65" s="2" customFormat="1" ht="33" customHeight="1">
      <c r="A216" s="41"/>
      <c r="B216" s="42"/>
      <c r="C216" s="253" t="s">
        <v>746</v>
      </c>
      <c r="D216" s="253" t="s">
        <v>214</v>
      </c>
      <c r="E216" s="254" t="s">
        <v>3181</v>
      </c>
      <c r="F216" s="255" t="s">
        <v>3182</v>
      </c>
      <c r="G216" s="256" t="s">
        <v>507</v>
      </c>
      <c r="H216" s="257">
        <v>24.006</v>
      </c>
      <c r="I216" s="258"/>
      <c r="J216" s="259">
        <f>ROUND(I216*H216,2)</f>
        <v>0</v>
      </c>
      <c r="K216" s="260"/>
      <c r="L216" s="44"/>
      <c r="M216" s="288" t="s">
        <v>1</v>
      </c>
      <c r="N216" s="289" t="s">
        <v>46</v>
      </c>
      <c r="O216" s="290"/>
      <c r="P216" s="291">
        <f>O216*H216</f>
        <v>0</v>
      </c>
      <c r="Q216" s="291">
        <v>0</v>
      </c>
      <c r="R216" s="291">
        <f>Q216*H216</f>
        <v>0</v>
      </c>
      <c r="S216" s="291">
        <v>0</v>
      </c>
      <c r="T216" s="292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65" t="s">
        <v>100</v>
      </c>
      <c r="AT216" s="265" t="s">
        <v>214</v>
      </c>
      <c r="AU216" s="265" t="s">
        <v>89</v>
      </c>
      <c r="AY216" s="18" t="s">
        <v>211</v>
      </c>
      <c r="BE216" s="155">
        <f>IF(N216="základní",J216,0)</f>
        <v>0</v>
      </c>
      <c r="BF216" s="155">
        <f>IF(N216="snížená",J216,0)</f>
        <v>0</v>
      </c>
      <c r="BG216" s="155">
        <f>IF(N216="zákl. přenesená",J216,0)</f>
        <v>0</v>
      </c>
      <c r="BH216" s="155">
        <f>IF(N216="sníž. přenesená",J216,0)</f>
        <v>0</v>
      </c>
      <c r="BI216" s="155">
        <f>IF(N216="nulová",J216,0)</f>
        <v>0</v>
      </c>
      <c r="BJ216" s="18" t="s">
        <v>87</v>
      </c>
      <c r="BK216" s="155">
        <f>ROUND(I216*H216,2)</f>
        <v>0</v>
      </c>
      <c r="BL216" s="18" t="s">
        <v>100</v>
      </c>
      <c r="BM216" s="265" t="s">
        <v>3183</v>
      </c>
    </row>
    <row r="217" spans="1:31" s="2" customFormat="1" ht="6.95" customHeight="1">
      <c r="A217" s="41"/>
      <c r="B217" s="69"/>
      <c r="C217" s="70"/>
      <c r="D217" s="70"/>
      <c r="E217" s="70"/>
      <c r="F217" s="70"/>
      <c r="G217" s="70"/>
      <c r="H217" s="70"/>
      <c r="I217" s="70"/>
      <c r="J217" s="70"/>
      <c r="K217" s="70"/>
      <c r="L217" s="44"/>
      <c r="M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</row>
  </sheetData>
  <sheetProtection password="CC35" sheet="1" objects="1" scenarios="1" formatColumns="0" formatRows="0" autoFilter="0"/>
  <autoFilter ref="C147:K216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18:F118"/>
    <mergeCell ref="D119:F119"/>
    <mergeCell ref="D120:F120"/>
    <mergeCell ref="D121:F121"/>
    <mergeCell ref="D122:F122"/>
    <mergeCell ref="E134:H134"/>
    <mergeCell ref="E138:H138"/>
    <mergeCell ref="E136:H136"/>
    <mergeCell ref="E140:H14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121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</row>
    <row r="4" spans="2:4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175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3184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6. 9. 2021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177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J115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ROUND((SUM(BE115:BE122)+SUM(BE146:BE207)),2)</f>
        <v>0</v>
      </c>
      <c r="G39" s="41"/>
      <c r="H39" s="41"/>
      <c r="I39" s="182">
        <v>0.21</v>
      </c>
      <c r="J39" s="181">
        <f>ROUND(((SUM(BE115:BE122)+SUM(BE146:BE207))*I39),2)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ROUND((SUM(BF115:BF122)+SUM(BF146:BF207)),2)</f>
        <v>0</v>
      </c>
      <c r="G40" s="41"/>
      <c r="H40" s="41"/>
      <c r="I40" s="182">
        <v>0.15</v>
      </c>
      <c r="J40" s="181">
        <f>ROUND(((SUM(BF115:BF122)+SUM(BF146:BF207))*I40),2)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ROUND((SUM(BG115:BG122)+SUM(BG146:BG207)),2)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ROUND((SUM(BH115:BH122)+SUM(BH146:BH207)),2)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ROUND((SUM(BI115:BI122)+SUM(BI146:BI207)),2)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175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222/2021/KCkan - Domovní kanalizace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6. 9. 2021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J146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3185</v>
      </c>
      <c r="E101" s="209"/>
      <c r="F101" s="209"/>
      <c r="G101" s="209"/>
      <c r="H101" s="209"/>
      <c r="I101" s="209"/>
      <c r="J101" s="210">
        <f>J147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3186</v>
      </c>
      <c r="E102" s="214"/>
      <c r="F102" s="214"/>
      <c r="G102" s="214"/>
      <c r="H102" s="214"/>
      <c r="I102" s="214"/>
      <c r="J102" s="215">
        <f>J148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3187</v>
      </c>
      <c r="E103" s="214"/>
      <c r="F103" s="214"/>
      <c r="G103" s="214"/>
      <c r="H103" s="214"/>
      <c r="I103" s="214"/>
      <c r="J103" s="215">
        <f>J160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2"/>
      <c r="C104" s="135"/>
      <c r="D104" s="213" t="s">
        <v>3188</v>
      </c>
      <c r="E104" s="214"/>
      <c r="F104" s="214"/>
      <c r="G104" s="214"/>
      <c r="H104" s="214"/>
      <c r="I104" s="214"/>
      <c r="J104" s="215">
        <f>J166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2"/>
      <c r="C105" s="135"/>
      <c r="D105" s="213" t="s">
        <v>3189</v>
      </c>
      <c r="E105" s="214"/>
      <c r="F105" s="214"/>
      <c r="G105" s="214"/>
      <c r="H105" s="214"/>
      <c r="I105" s="214"/>
      <c r="J105" s="215">
        <f>J169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2"/>
      <c r="C106" s="135"/>
      <c r="D106" s="213" t="s">
        <v>3190</v>
      </c>
      <c r="E106" s="214"/>
      <c r="F106" s="214"/>
      <c r="G106" s="214"/>
      <c r="H106" s="214"/>
      <c r="I106" s="214"/>
      <c r="J106" s="215">
        <f>J173</f>
        <v>0</v>
      </c>
      <c r="K106" s="135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2"/>
      <c r="C107" s="135"/>
      <c r="D107" s="213" t="s">
        <v>3191</v>
      </c>
      <c r="E107" s="214"/>
      <c r="F107" s="214"/>
      <c r="G107" s="214"/>
      <c r="H107" s="214"/>
      <c r="I107" s="214"/>
      <c r="J107" s="215">
        <f>J177</f>
        <v>0</v>
      </c>
      <c r="K107" s="135"/>
      <c r="L107" s="21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2"/>
      <c r="C108" s="135"/>
      <c r="D108" s="213" t="s">
        <v>3192</v>
      </c>
      <c r="E108" s="214"/>
      <c r="F108" s="214"/>
      <c r="G108" s="214"/>
      <c r="H108" s="214"/>
      <c r="I108" s="214"/>
      <c r="J108" s="215">
        <f>J184</f>
        <v>0</v>
      </c>
      <c r="K108" s="135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2"/>
      <c r="C109" s="135"/>
      <c r="D109" s="213" t="s">
        <v>3193</v>
      </c>
      <c r="E109" s="214"/>
      <c r="F109" s="214"/>
      <c r="G109" s="214"/>
      <c r="H109" s="214"/>
      <c r="I109" s="214"/>
      <c r="J109" s="215">
        <f>J188</f>
        <v>0</v>
      </c>
      <c r="K109" s="135"/>
      <c r="L109" s="21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2"/>
      <c r="C110" s="135"/>
      <c r="D110" s="213" t="s">
        <v>3194</v>
      </c>
      <c r="E110" s="214"/>
      <c r="F110" s="214"/>
      <c r="G110" s="214"/>
      <c r="H110" s="214"/>
      <c r="I110" s="214"/>
      <c r="J110" s="215">
        <f>J197</f>
        <v>0</v>
      </c>
      <c r="K110" s="135"/>
      <c r="L110" s="21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12"/>
      <c r="C111" s="135"/>
      <c r="D111" s="213" t="s">
        <v>3195</v>
      </c>
      <c r="E111" s="214"/>
      <c r="F111" s="214"/>
      <c r="G111" s="214"/>
      <c r="H111" s="214"/>
      <c r="I111" s="214"/>
      <c r="J111" s="215">
        <f>J203</f>
        <v>0</v>
      </c>
      <c r="K111" s="135"/>
      <c r="L111" s="21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2"/>
      <c r="C112" s="135"/>
      <c r="D112" s="213" t="s">
        <v>3196</v>
      </c>
      <c r="E112" s="214"/>
      <c r="F112" s="214"/>
      <c r="G112" s="214"/>
      <c r="H112" s="214"/>
      <c r="I112" s="214"/>
      <c r="J112" s="215">
        <f>J205</f>
        <v>0</v>
      </c>
      <c r="K112" s="135"/>
      <c r="L112" s="21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4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6.95" customHeight="1">
      <c r="A114" s="4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29.25" customHeight="1">
      <c r="A115" s="41"/>
      <c r="B115" s="42"/>
      <c r="C115" s="205" t="s">
        <v>189</v>
      </c>
      <c r="D115" s="43"/>
      <c r="E115" s="43"/>
      <c r="F115" s="43"/>
      <c r="G115" s="43"/>
      <c r="H115" s="43"/>
      <c r="I115" s="43"/>
      <c r="J115" s="217">
        <f>ROUND(J116+J117+J118+J119+J120+J121,2)</f>
        <v>0</v>
      </c>
      <c r="K115" s="43"/>
      <c r="L115" s="66"/>
      <c r="N115" s="218" t="s">
        <v>45</v>
      </c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65" s="2" customFormat="1" ht="18" customHeight="1">
      <c r="A116" s="41"/>
      <c r="B116" s="42"/>
      <c r="C116" s="43"/>
      <c r="D116" s="156" t="s">
        <v>190</v>
      </c>
      <c r="E116" s="151"/>
      <c r="F116" s="151"/>
      <c r="G116" s="43"/>
      <c r="H116" s="43"/>
      <c r="I116" s="43"/>
      <c r="J116" s="152">
        <v>0</v>
      </c>
      <c r="K116" s="43"/>
      <c r="L116" s="219"/>
      <c r="M116" s="220"/>
      <c r="N116" s="221" t="s">
        <v>46</v>
      </c>
      <c r="O116" s="220"/>
      <c r="P116" s="220"/>
      <c r="Q116" s="220"/>
      <c r="R116" s="220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0"/>
      <c r="AG116" s="220"/>
      <c r="AH116" s="220"/>
      <c r="AI116" s="220"/>
      <c r="AJ116" s="220"/>
      <c r="AK116" s="220"/>
      <c r="AL116" s="220"/>
      <c r="AM116" s="220"/>
      <c r="AN116" s="220"/>
      <c r="AO116" s="220"/>
      <c r="AP116" s="220"/>
      <c r="AQ116" s="220"/>
      <c r="AR116" s="220"/>
      <c r="AS116" s="220"/>
      <c r="AT116" s="220"/>
      <c r="AU116" s="220"/>
      <c r="AV116" s="220"/>
      <c r="AW116" s="220"/>
      <c r="AX116" s="220"/>
      <c r="AY116" s="223" t="s">
        <v>104</v>
      </c>
      <c r="AZ116" s="220"/>
      <c r="BA116" s="220"/>
      <c r="BB116" s="220"/>
      <c r="BC116" s="220"/>
      <c r="BD116" s="220"/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223" t="s">
        <v>87</v>
      </c>
      <c r="BK116" s="220"/>
      <c r="BL116" s="220"/>
      <c r="BM116" s="220"/>
    </row>
    <row r="117" spans="1:65" s="2" customFormat="1" ht="18" customHeight="1">
      <c r="A117" s="41"/>
      <c r="B117" s="42"/>
      <c r="C117" s="43"/>
      <c r="D117" s="156" t="s">
        <v>191</v>
      </c>
      <c r="E117" s="151"/>
      <c r="F117" s="151"/>
      <c r="G117" s="43"/>
      <c r="H117" s="43"/>
      <c r="I117" s="43"/>
      <c r="J117" s="152">
        <v>0</v>
      </c>
      <c r="K117" s="43"/>
      <c r="L117" s="219"/>
      <c r="M117" s="220"/>
      <c r="N117" s="221" t="s">
        <v>46</v>
      </c>
      <c r="O117" s="220"/>
      <c r="P117" s="220"/>
      <c r="Q117" s="220"/>
      <c r="R117" s="220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0"/>
      <c r="AG117" s="220"/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220"/>
      <c r="AR117" s="220"/>
      <c r="AS117" s="220"/>
      <c r="AT117" s="220"/>
      <c r="AU117" s="220"/>
      <c r="AV117" s="220"/>
      <c r="AW117" s="220"/>
      <c r="AX117" s="220"/>
      <c r="AY117" s="223" t="s">
        <v>104</v>
      </c>
      <c r="AZ117" s="220"/>
      <c r="BA117" s="220"/>
      <c r="BB117" s="220"/>
      <c r="BC117" s="220"/>
      <c r="BD117" s="220"/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223" t="s">
        <v>87</v>
      </c>
      <c r="BK117" s="220"/>
      <c r="BL117" s="220"/>
      <c r="BM117" s="220"/>
    </row>
    <row r="118" spans="1:65" s="2" customFormat="1" ht="18" customHeight="1">
      <c r="A118" s="41"/>
      <c r="B118" s="42"/>
      <c r="C118" s="43"/>
      <c r="D118" s="156" t="s">
        <v>192</v>
      </c>
      <c r="E118" s="151"/>
      <c r="F118" s="151"/>
      <c r="G118" s="43"/>
      <c r="H118" s="43"/>
      <c r="I118" s="43"/>
      <c r="J118" s="152">
        <v>0</v>
      </c>
      <c r="K118" s="43"/>
      <c r="L118" s="219"/>
      <c r="M118" s="220"/>
      <c r="N118" s="221" t="s">
        <v>46</v>
      </c>
      <c r="O118" s="220"/>
      <c r="P118" s="220"/>
      <c r="Q118" s="220"/>
      <c r="R118" s="220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0"/>
      <c r="AY118" s="223" t="s">
        <v>104</v>
      </c>
      <c r="AZ118" s="220"/>
      <c r="BA118" s="220"/>
      <c r="BB118" s="220"/>
      <c r="BC118" s="220"/>
      <c r="BD118" s="220"/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223" t="s">
        <v>87</v>
      </c>
      <c r="BK118" s="220"/>
      <c r="BL118" s="220"/>
      <c r="BM118" s="220"/>
    </row>
    <row r="119" spans="1:65" s="2" customFormat="1" ht="18" customHeight="1">
      <c r="A119" s="41"/>
      <c r="B119" s="42"/>
      <c r="C119" s="43"/>
      <c r="D119" s="156" t="s">
        <v>193</v>
      </c>
      <c r="E119" s="151"/>
      <c r="F119" s="151"/>
      <c r="G119" s="43"/>
      <c r="H119" s="43"/>
      <c r="I119" s="43"/>
      <c r="J119" s="152">
        <v>0</v>
      </c>
      <c r="K119" s="43"/>
      <c r="L119" s="219"/>
      <c r="M119" s="220"/>
      <c r="N119" s="221" t="s">
        <v>46</v>
      </c>
      <c r="O119" s="220"/>
      <c r="P119" s="220"/>
      <c r="Q119" s="220"/>
      <c r="R119" s="220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3" t="s">
        <v>104</v>
      </c>
      <c r="AZ119" s="220"/>
      <c r="BA119" s="220"/>
      <c r="BB119" s="220"/>
      <c r="BC119" s="220"/>
      <c r="BD119" s="220"/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223" t="s">
        <v>87</v>
      </c>
      <c r="BK119" s="220"/>
      <c r="BL119" s="220"/>
      <c r="BM119" s="220"/>
    </row>
    <row r="120" spans="1:65" s="2" customFormat="1" ht="18" customHeight="1">
      <c r="A120" s="41"/>
      <c r="B120" s="42"/>
      <c r="C120" s="43"/>
      <c r="D120" s="156" t="s">
        <v>194</v>
      </c>
      <c r="E120" s="151"/>
      <c r="F120" s="151"/>
      <c r="G120" s="43"/>
      <c r="H120" s="43"/>
      <c r="I120" s="43"/>
      <c r="J120" s="152">
        <v>0</v>
      </c>
      <c r="K120" s="43"/>
      <c r="L120" s="219"/>
      <c r="M120" s="220"/>
      <c r="N120" s="221" t="s">
        <v>46</v>
      </c>
      <c r="O120" s="220"/>
      <c r="P120" s="220"/>
      <c r="Q120" s="220"/>
      <c r="R120" s="220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0"/>
      <c r="AY120" s="223" t="s">
        <v>104</v>
      </c>
      <c r="AZ120" s="220"/>
      <c r="BA120" s="220"/>
      <c r="BB120" s="220"/>
      <c r="BC120" s="220"/>
      <c r="BD120" s="220"/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223" t="s">
        <v>87</v>
      </c>
      <c r="BK120" s="220"/>
      <c r="BL120" s="220"/>
      <c r="BM120" s="220"/>
    </row>
    <row r="121" spans="1:65" s="2" customFormat="1" ht="18" customHeight="1">
      <c r="A121" s="41"/>
      <c r="B121" s="42"/>
      <c r="C121" s="43"/>
      <c r="D121" s="151" t="s">
        <v>195</v>
      </c>
      <c r="E121" s="43"/>
      <c r="F121" s="43"/>
      <c r="G121" s="43"/>
      <c r="H121" s="43"/>
      <c r="I121" s="43"/>
      <c r="J121" s="152">
        <f>ROUND(J34*T121,2)</f>
        <v>0</v>
      </c>
      <c r="K121" s="43"/>
      <c r="L121" s="219"/>
      <c r="M121" s="220"/>
      <c r="N121" s="221" t="s">
        <v>46</v>
      </c>
      <c r="O121" s="220"/>
      <c r="P121" s="220"/>
      <c r="Q121" s="220"/>
      <c r="R121" s="220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0"/>
      <c r="AY121" s="223" t="s">
        <v>196</v>
      </c>
      <c r="AZ121" s="220"/>
      <c r="BA121" s="220"/>
      <c r="BB121" s="220"/>
      <c r="BC121" s="220"/>
      <c r="BD121" s="220"/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223" t="s">
        <v>87</v>
      </c>
      <c r="BK121" s="220"/>
      <c r="BL121" s="220"/>
      <c r="BM121" s="220"/>
    </row>
    <row r="122" spans="1:31" s="2" customFormat="1" ht="12">
      <c r="A122" s="41"/>
      <c r="B122" s="42"/>
      <c r="C122" s="43"/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29.25" customHeight="1">
      <c r="A123" s="41"/>
      <c r="B123" s="42"/>
      <c r="C123" s="159" t="s">
        <v>169</v>
      </c>
      <c r="D123" s="160"/>
      <c r="E123" s="160"/>
      <c r="F123" s="160"/>
      <c r="G123" s="160"/>
      <c r="H123" s="160"/>
      <c r="I123" s="160"/>
      <c r="J123" s="161">
        <f>ROUND(J100+J115,2)</f>
        <v>0</v>
      </c>
      <c r="K123" s="160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6.95" customHeight="1">
      <c r="A124" s="41"/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8" spans="1:31" s="2" customFormat="1" ht="6.95" customHeight="1">
      <c r="A128" s="41"/>
      <c r="B128" s="71"/>
      <c r="C128" s="72"/>
      <c r="D128" s="72"/>
      <c r="E128" s="72"/>
      <c r="F128" s="72"/>
      <c r="G128" s="72"/>
      <c r="H128" s="72"/>
      <c r="I128" s="72"/>
      <c r="J128" s="72"/>
      <c r="K128" s="72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24.95" customHeight="1">
      <c r="A129" s="41"/>
      <c r="B129" s="42"/>
      <c r="C129" s="24" t="s">
        <v>197</v>
      </c>
      <c r="D129" s="43"/>
      <c r="E129" s="43"/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6.95" customHeight="1">
      <c r="A130" s="41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2" customHeight="1">
      <c r="A131" s="41"/>
      <c r="B131" s="42"/>
      <c r="C131" s="33" t="s">
        <v>16</v>
      </c>
      <c r="D131" s="43"/>
      <c r="E131" s="43"/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16.5" customHeight="1">
      <c r="A132" s="41"/>
      <c r="B132" s="42"/>
      <c r="C132" s="43"/>
      <c r="D132" s="43"/>
      <c r="E132" s="201" t="str">
        <f>E7</f>
        <v>Komunitní centrum Jahodnice - rozdělení do etap .I.etapa</v>
      </c>
      <c r="F132" s="33"/>
      <c r="G132" s="33"/>
      <c r="H132" s="3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2:12" s="1" customFormat="1" ht="12" customHeight="1">
      <c r="B133" s="22"/>
      <c r="C133" s="33" t="s">
        <v>171</v>
      </c>
      <c r="D133" s="23"/>
      <c r="E133" s="23"/>
      <c r="F133" s="23"/>
      <c r="G133" s="23"/>
      <c r="H133" s="23"/>
      <c r="I133" s="23"/>
      <c r="J133" s="23"/>
      <c r="K133" s="23"/>
      <c r="L133" s="21"/>
    </row>
    <row r="134" spans="2:12" s="1" customFormat="1" ht="23.25" customHeight="1">
      <c r="B134" s="22"/>
      <c r="C134" s="23"/>
      <c r="D134" s="23"/>
      <c r="E134" s="201" t="s">
        <v>172</v>
      </c>
      <c r="F134" s="23"/>
      <c r="G134" s="23"/>
      <c r="H134" s="23"/>
      <c r="I134" s="23"/>
      <c r="J134" s="23"/>
      <c r="K134" s="23"/>
      <c r="L134" s="21"/>
    </row>
    <row r="135" spans="2:12" s="1" customFormat="1" ht="12" customHeight="1">
      <c r="B135" s="22"/>
      <c r="C135" s="33" t="s">
        <v>173</v>
      </c>
      <c r="D135" s="23"/>
      <c r="E135" s="23"/>
      <c r="F135" s="23"/>
      <c r="G135" s="23"/>
      <c r="H135" s="23"/>
      <c r="I135" s="23"/>
      <c r="J135" s="23"/>
      <c r="K135" s="23"/>
      <c r="L135" s="21"/>
    </row>
    <row r="136" spans="1:31" s="2" customFormat="1" ht="16.5" customHeight="1">
      <c r="A136" s="41"/>
      <c r="B136" s="42"/>
      <c r="C136" s="43"/>
      <c r="D136" s="43"/>
      <c r="E136" s="202" t="s">
        <v>174</v>
      </c>
      <c r="F136" s="43"/>
      <c r="G136" s="43"/>
      <c r="H136" s="43"/>
      <c r="I136" s="43"/>
      <c r="J136" s="43"/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2" customFormat="1" ht="12" customHeight="1">
      <c r="A137" s="41"/>
      <c r="B137" s="42"/>
      <c r="C137" s="33" t="s">
        <v>175</v>
      </c>
      <c r="D137" s="43"/>
      <c r="E137" s="43"/>
      <c r="F137" s="43"/>
      <c r="G137" s="43"/>
      <c r="H137" s="43"/>
      <c r="I137" s="43"/>
      <c r="J137" s="43"/>
      <c r="K137" s="43"/>
      <c r="L137" s="66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spans="1:31" s="2" customFormat="1" ht="16.5" customHeight="1">
      <c r="A138" s="41"/>
      <c r="B138" s="42"/>
      <c r="C138" s="43"/>
      <c r="D138" s="43"/>
      <c r="E138" s="79" t="str">
        <f>E13</f>
        <v>222/2021/KCkan - Domovní kanalizace</v>
      </c>
      <c r="F138" s="43"/>
      <c r="G138" s="43"/>
      <c r="H138" s="43"/>
      <c r="I138" s="43"/>
      <c r="J138" s="43"/>
      <c r="K138" s="43"/>
      <c r="L138" s="66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</row>
    <row r="139" spans="1:31" s="2" customFormat="1" ht="6.95" customHeight="1">
      <c r="A139" s="41"/>
      <c r="B139" s="42"/>
      <c r="C139" s="43"/>
      <c r="D139" s="43"/>
      <c r="E139" s="43"/>
      <c r="F139" s="43"/>
      <c r="G139" s="43"/>
      <c r="H139" s="43"/>
      <c r="I139" s="43"/>
      <c r="J139" s="43"/>
      <c r="K139" s="43"/>
      <c r="L139" s="66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spans="1:31" s="2" customFormat="1" ht="12" customHeight="1">
      <c r="A140" s="41"/>
      <c r="B140" s="42"/>
      <c r="C140" s="33" t="s">
        <v>20</v>
      </c>
      <c r="D140" s="43"/>
      <c r="E140" s="43"/>
      <c r="F140" s="28" t="str">
        <f>F16</f>
        <v>Baštýřská 67/2,19800 Praha 14</v>
      </c>
      <c r="G140" s="43"/>
      <c r="H140" s="43"/>
      <c r="I140" s="33" t="s">
        <v>22</v>
      </c>
      <c r="J140" s="82" t="str">
        <f>IF(J16="","",J16)</f>
        <v>6. 9. 2021</v>
      </c>
      <c r="K140" s="43"/>
      <c r="L140" s="66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spans="1:31" s="2" customFormat="1" ht="6.95" customHeight="1">
      <c r="A141" s="41"/>
      <c r="B141" s="42"/>
      <c r="C141" s="43"/>
      <c r="D141" s="43"/>
      <c r="E141" s="43"/>
      <c r="F141" s="43"/>
      <c r="G141" s="43"/>
      <c r="H141" s="43"/>
      <c r="I141" s="43"/>
      <c r="J141" s="43"/>
      <c r="K141" s="43"/>
      <c r="L141" s="66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  <row r="142" spans="1:31" s="2" customFormat="1" ht="25.65" customHeight="1">
      <c r="A142" s="41"/>
      <c r="B142" s="42"/>
      <c r="C142" s="33" t="s">
        <v>24</v>
      </c>
      <c r="D142" s="43"/>
      <c r="E142" s="43"/>
      <c r="F142" s="28" t="str">
        <f>E19</f>
        <v>Městská část Praha 14,Br.Venclíků 1073,Praha 14</v>
      </c>
      <c r="G142" s="43"/>
      <c r="H142" s="43"/>
      <c r="I142" s="33" t="s">
        <v>31</v>
      </c>
      <c r="J142" s="37" t="str">
        <f>E25</f>
        <v>a3atelier s.r.o.,Praha 1</v>
      </c>
      <c r="K142" s="43"/>
      <c r="L142" s="66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</row>
    <row r="143" spans="1:31" s="2" customFormat="1" ht="15.15" customHeight="1">
      <c r="A143" s="41"/>
      <c r="B143" s="42"/>
      <c r="C143" s="33" t="s">
        <v>29</v>
      </c>
      <c r="D143" s="43"/>
      <c r="E143" s="43"/>
      <c r="F143" s="28" t="str">
        <f>IF(E22="","",E22)</f>
        <v>Vyplň údaj</v>
      </c>
      <c r="G143" s="43"/>
      <c r="H143" s="43"/>
      <c r="I143" s="33" t="s">
        <v>35</v>
      </c>
      <c r="J143" s="37" t="str">
        <f>E28</f>
        <v>Ing.Myšík Petr</v>
      </c>
      <c r="K143" s="43"/>
      <c r="L143" s="66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</row>
    <row r="144" spans="1:31" s="2" customFormat="1" ht="10.3" customHeight="1">
      <c r="A144" s="41"/>
      <c r="B144" s="42"/>
      <c r="C144" s="43"/>
      <c r="D144" s="43"/>
      <c r="E144" s="43"/>
      <c r="F144" s="43"/>
      <c r="G144" s="43"/>
      <c r="H144" s="43"/>
      <c r="I144" s="43"/>
      <c r="J144" s="43"/>
      <c r="K144" s="43"/>
      <c r="L144" s="66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</row>
    <row r="145" spans="1:31" s="11" customFormat="1" ht="29.25" customHeight="1">
      <c r="A145" s="225"/>
      <c r="B145" s="226"/>
      <c r="C145" s="227" t="s">
        <v>198</v>
      </c>
      <c r="D145" s="228" t="s">
        <v>66</v>
      </c>
      <c r="E145" s="228" t="s">
        <v>62</v>
      </c>
      <c r="F145" s="228" t="s">
        <v>63</v>
      </c>
      <c r="G145" s="228" t="s">
        <v>199</v>
      </c>
      <c r="H145" s="228" t="s">
        <v>200</v>
      </c>
      <c r="I145" s="228" t="s">
        <v>201</v>
      </c>
      <c r="J145" s="229" t="s">
        <v>181</v>
      </c>
      <c r="K145" s="230" t="s">
        <v>202</v>
      </c>
      <c r="L145" s="231"/>
      <c r="M145" s="103" t="s">
        <v>1</v>
      </c>
      <c r="N145" s="104" t="s">
        <v>45</v>
      </c>
      <c r="O145" s="104" t="s">
        <v>203</v>
      </c>
      <c r="P145" s="104" t="s">
        <v>204</v>
      </c>
      <c r="Q145" s="104" t="s">
        <v>205</v>
      </c>
      <c r="R145" s="104" t="s">
        <v>206</v>
      </c>
      <c r="S145" s="104" t="s">
        <v>207</v>
      </c>
      <c r="T145" s="105" t="s">
        <v>208</v>
      </c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/>
    </row>
    <row r="146" spans="1:63" s="2" customFormat="1" ht="22.8" customHeight="1">
      <c r="A146" s="41"/>
      <c r="B146" s="42"/>
      <c r="C146" s="110" t="s">
        <v>209</v>
      </c>
      <c r="D146" s="43"/>
      <c r="E146" s="43"/>
      <c r="F146" s="43"/>
      <c r="G146" s="43"/>
      <c r="H146" s="43"/>
      <c r="I146" s="43"/>
      <c r="J146" s="232">
        <f>BK146</f>
        <v>0</v>
      </c>
      <c r="K146" s="43"/>
      <c r="L146" s="44"/>
      <c r="M146" s="106"/>
      <c r="N146" s="233"/>
      <c r="O146" s="107"/>
      <c r="P146" s="234">
        <f>P147</f>
        <v>0</v>
      </c>
      <c r="Q146" s="107"/>
      <c r="R146" s="234">
        <f>R147</f>
        <v>0</v>
      </c>
      <c r="S146" s="107"/>
      <c r="T146" s="235">
        <f>T147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18" t="s">
        <v>80</v>
      </c>
      <c r="AU146" s="18" t="s">
        <v>183</v>
      </c>
      <c r="BK146" s="236">
        <f>BK147</f>
        <v>0</v>
      </c>
    </row>
    <row r="147" spans="1:63" s="12" customFormat="1" ht="25.9" customHeight="1">
      <c r="A147" s="12"/>
      <c r="B147" s="237"/>
      <c r="C147" s="238"/>
      <c r="D147" s="239" t="s">
        <v>80</v>
      </c>
      <c r="E147" s="240" t="s">
        <v>1412</v>
      </c>
      <c r="F147" s="240" t="s">
        <v>3197</v>
      </c>
      <c r="G147" s="238"/>
      <c r="H147" s="238"/>
      <c r="I147" s="241"/>
      <c r="J147" s="242">
        <f>BK147</f>
        <v>0</v>
      </c>
      <c r="K147" s="238"/>
      <c r="L147" s="243"/>
      <c r="M147" s="244"/>
      <c r="N147" s="245"/>
      <c r="O147" s="245"/>
      <c r="P147" s="246">
        <f>P148+P160+P166+P169+P173+P177+P184+P188+P197+P203+P205</f>
        <v>0</v>
      </c>
      <c r="Q147" s="245"/>
      <c r="R147" s="246">
        <f>R148+R160+R166+R169+R173+R177+R184+R188+R197+R203+R205</f>
        <v>0</v>
      </c>
      <c r="S147" s="245"/>
      <c r="T147" s="247">
        <f>T148+T160+T166+T169+T173+T177+T184+T188+T197+T203+T205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48" t="s">
        <v>87</v>
      </c>
      <c r="AT147" s="249" t="s">
        <v>80</v>
      </c>
      <c r="AU147" s="249" t="s">
        <v>81</v>
      </c>
      <c r="AY147" s="248" t="s">
        <v>211</v>
      </c>
      <c r="BK147" s="250">
        <f>BK148+BK160+BK166+BK169+BK173+BK177+BK184+BK188+BK197+BK203+BK205</f>
        <v>0</v>
      </c>
    </row>
    <row r="148" spans="1:63" s="12" customFormat="1" ht="22.8" customHeight="1">
      <c r="A148" s="12"/>
      <c r="B148" s="237"/>
      <c r="C148" s="238"/>
      <c r="D148" s="239" t="s">
        <v>80</v>
      </c>
      <c r="E148" s="251" t="s">
        <v>3198</v>
      </c>
      <c r="F148" s="251" t="s">
        <v>3199</v>
      </c>
      <c r="G148" s="238"/>
      <c r="H148" s="238"/>
      <c r="I148" s="241"/>
      <c r="J148" s="252">
        <f>BK148</f>
        <v>0</v>
      </c>
      <c r="K148" s="238"/>
      <c r="L148" s="243"/>
      <c r="M148" s="244"/>
      <c r="N148" s="245"/>
      <c r="O148" s="245"/>
      <c r="P148" s="246">
        <f>SUM(P149:P159)</f>
        <v>0</v>
      </c>
      <c r="Q148" s="245"/>
      <c r="R148" s="246">
        <f>SUM(R149:R159)</f>
        <v>0</v>
      </c>
      <c r="S148" s="245"/>
      <c r="T148" s="247">
        <f>SUM(T149:T159)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48" t="s">
        <v>87</v>
      </c>
      <c r="AT148" s="249" t="s">
        <v>80</v>
      </c>
      <c r="AU148" s="249" t="s">
        <v>87</v>
      </c>
      <c r="AY148" s="248" t="s">
        <v>211</v>
      </c>
      <c r="BK148" s="250">
        <f>SUM(BK149:BK159)</f>
        <v>0</v>
      </c>
    </row>
    <row r="149" spans="1:65" s="2" customFormat="1" ht="16.5" customHeight="1">
      <c r="A149" s="41"/>
      <c r="B149" s="42"/>
      <c r="C149" s="317" t="s">
        <v>87</v>
      </c>
      <c r="D149" s="317" t="s">
        <v>589</v>
      </c>
      <c r="E149" s="318" t="s">
        <v>3200</v>
      </c>
      <c r="F149" s="319" t="s">
        <v>3201</v>
      </c>
      <c r="G149" s="320" t="s">
        <v>1220</v>
      </c>
      <c r="H149" s="321">
        <v>2</v>
      </c>
      <c r="I149" s="322"/>
      <c r="J149" s="323">
        <f>ROUND(I149*H149,2)</f>
        <v>0</v>
      </c>
      <c r="K149" s="324"/>
      <c r="L149" s="325"/>
      <c r="M149" s="326" t="s">
        <v>1</v>
      </c>
      <c r="N149" s="327" t="s">
        <v>46</v>
      </c>
      <c r="O149" s="94"/>
      <c r="P149" s="263">
        <f>O149*H149</f>
        <v>0</v>
      </c>
      <c r="Q149" s="263">
        <v>0</v>
      </c>
      <c r="R149" s="263">
        <f>Q149*H149</f>
        <v>0</v>
      </c>
      <c r="S149" s="263">
        <v>0</v>
      </c>
      <c r="T149" s="264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65" t="s">
        <v>247</v>
      </c>
      <c r="AT149" s="265" t="s">
        <v>589</v>
      </c>
      <c r="AU149" s="265" t="s">
        <v>89</v>
      </c>
      <c r="AY149" s="18" t="s">
        <v>211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8" t="s">
        <v>87</v>
      </c>
      <c r="BK149" s="155">
        <f>ROUND(I149*H149,2)</f>
        <v>0</v>
      </c>
      <c r="BL149" s="18" t="s">
        <v>100</v>
      </c>
      <c r="BM149" s="265" t="s">
        <v>89</v>
      </c>
    </row>
    <row r="150" spans="1:65" s="2" customFormat="1" ht="16.5" customHeight="1">
      <c r="A150" s="41"/>
      <c r="B150" s="42"/>
      <c r="C150" s="317" t="s">
        <v>89</v>
      </c>
      <c r="D150" s="317" t="s">
        <v>589</v>
      </c>
      <c r="E150" s="318" t="s">
        <v>3202</v>
      </c>
      <c r="F150" s="319" t="s">
        <v>3203</v>
      </c>
      <c r="G150" s="320" t="s">
        <v>1220</v>
      </c>
      <c r="H150" s="321">
        <v>1</v>
      </c>
      <c r="I150" s="322"/>
      <c r="J150" s="323">
        <f>ROUND(I150*H150,2)</f>
        <v>0</v>
      </c>
      <c r="K150" s="324"/>
      <c r="L150" s="325"/>
      <c r="M150" s="326" t="s">
        <v>1</v>
      </c>
      <c r="N150" s="327" t="s">
        <v>46</v>
      </c>
      <c r="O150" s="94"/>
      <c r="P150" s="263">
        <f>O150*H150</f>
        <v>0</v>
      </c>
      <c r="Q150" s="263">
        <v>0</v>
      </c>
      <c r="R150" s="263">
        <f>Q150*H150</f>
        <v>0</v>
      </c>
      <c r="S150" s="263">
        <v>0</v>
      </c>
      <c r="T150" s="264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65" t="s">
        <v>247</v>
      </c>
      <c r="AT150" s="265" t="s">
        <v>589</v>
      </c>
      <c r="AU150" s="265" t="s">
        <v>89</v>
      </c>
      <c r="AY150" s="18" t="s">
        <v>211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8" t="s">
        <v>87</v>
      </c>
      <c r="BK150" s="155">
        <f>ROUND(I150*H150,2)</f>
        <v>0</v>
      </c>
      <c r="BL150" s="18" t="s">
        <v>100</v>
      </c>
      <c r="BM150" s="265" t="s">
        <v>100</v>
      </c>
    </row>
    <row r="151" spans="1:65" s="2" customFormat="1" ht="16.5" customHeight="1">
      <c r="A151" s="41"/>
      <c r="B151" s="42"/>
      <c r="C151" s="317" t="s">
        <v>96</v>
      </c>
      <c r="D151" s="317" t="s">
        <v>589</v>
      </c>
      <c r="E151" s="318" t="s">
        <v>3204</v>
      </c>
      <c r="F151" s="319" t="s">
        <v>3205</v>
      </c>
      <c r="G151" s="320" t="s">
        <v>1220</v>
      </c>
      <c r="H151" s="321">
        <v>2</v>
      </c>
      <c r="I151" s="322"/>
      <c r="J151" s="323">
        <f>ROUND(I151*H151,2)</f>
        <v>0</v>
      </c>
      <c r="K151" s="324"/>
      <c r="L151" s="325"/>
      <c r="M151" s="326" t="s">
        <v>1</v>
      </c>
      <c r="N151" s="327" t="s">
        <v>46</v>
      </c>
      <c r="O151" s="94"/>
      <c r="P151" s="263">
        <f>O151*H151</f>
        <v>0</v>
      </c>
      <c r="Q151" s="263">
        <v>0</v>
      </c>
      <c r="R151" s="263">
        <f>Q151*H151</f>
        <v>0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247</v>
      </c>
      <c r="AT151" s="265" t="s">
        <v>589</v>
      </c>
      <c r="AU151" s="265" t="s">
        <v>89</v>
      </c>
      <c r="AY151" s="18" t="s">
        <v>211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87</v>
      </c>
      <c r="BK151" s="155">
        <f>ROUND(I151*H151,2)</f>
        <v>0</v>
      </c>
      <c r="BL151" s="18" t="s">
        <v>100</v>
      </c>
      <c r="BM151" s="265" t="s">
        <v>232</v>
      </c>
    </row>
    <row r="152" spans="1:65" s="2" customFormat="1" ht="16.5" customHeight="1">
      <c r="A152" s="41"/>
      <c r="B152" s="42"/>
      <c r="C152" s="317" t="s">
        <v>100</v>
      </c>
      <c r="D152" s="317" t="s">
        <v>589</v>
      </c>
      <c r="E152" s="318" t="s">
        <v>3206</v>
      </c>
      <c r="F152" s="319" t="s">
        <v>3205</v>
      </c>
      <c r="G152" s="320" t="s">
        <v>1220</v>
      </c>
      <c r="H152" s="321">
        <v>1</v>
      </c>
      <c r="I152" s="322"/>
      <c r="J152" s="323">
        <f>ROUND(I152*H152,2)</f>
        <v>0</v>
      </c>
      <c r="K152" s="324"/>
      <c r="L152" s="325"/>
      <c r="M152" s="326" t="s">
        <v>1</v>
      </c>
      <c r="N152" s="327" t="s">
        <v>46</v>
      </c>
      <c r="O152" s="94"/>
      <c r="P152" s="263">
        <f>O152*H152</f>
        <v>0</v>
      </c>
      <c r="Q152" s="263">
        <v>0</v>
      </c>
      <c r="R152" s="263">
        <f>Q152*H152</f>
        <v>0</v>
      </c>
      <c r="S152" s="263">
        <v>0</v>
      </c>
      <c r="T152" s="264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65" t="s">
        <v>247</v>
      </c>
      <c r="AT152" s="265" t="s">
        <v>589</v>
      </c>
      <c r="AU152" s="265" t="s">
        <v>89</v>
      </c>
      <c r="AY152" s="18" t="s">
        <v>211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8" t="s">
        <v>87</v>
      </c>
      <c r="BK152" s="155">
        <f>ROUND(I152*H152,2)</f>
        <v>0</v>
      </c>
      <c r="BL152" s="18" t="s">
        <v>100</v>
      </c>
      <c r="BM152" s="265" t="s">
        <v>247</v>
      </c>
    </row>
    <row r="153" spans="1:65" s="2" customFormat="1" ht="16.5" customHeight="1">
      <c r="A153" s="41"/>
      <c r="B153" s="42"/>
      <c r="C153" s="317" t="s">
        <v>105</v>
      </c>
      <c r="D153" s="317" t="s">
        <v>589</v>
      </c>
      <c r="E153" s="318" t="s">
        <v>3207</v>
      </c>
      <c r="F153" s="319" t="s">
        <v>3208</v>
      </c>
      <c r="G153" s="320" t="s">
        <v>1220</v>
      </c>
      <c r="H153" s="321">
        <v>3</v>
      </c>
      <c r="I153" s="322"/>
      <c r="J153" s="323">
        <f>ROUND(I153*H153,2)</f>
        <v>0</v>
      </c>
      <c r="K153" s="324"/>
      <c r="L153" s="325"/>
      <c r="M153" s="326" t="s">
        <v>1</v>
      </c>
      <c r="N153" s="327" t="s">
        <v>46</v>
      </c>
      <c r="O153" s="94"/>
      <c r="P153" s="263">
        <f>O153*H153</f>
        <v>0</v>
      </c>
      <c r="Q153" s="263">
        <v>0</v>
      </c>
      <c r="R153" s="263">
        <f>Q153*H153</f>
        <v>0</v>
      </c>
      <c r="S153" s="263">
        <v>0</v>
      </c>
      <c r="T153" s="264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5" t="s">
        <v>247</v>
      </c>
      <c r="AT153" s="265" t="s">
        <v>589</v>
      </c>
      <c r="AU153" s="265" t="s">
        <v>89</v>
      </c>
      <c r="AY153" s="18" t="s">
        <v>211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87</v>
      </c>
      <c r="BK153" s="155">
        <f>ROUND(I153*H153,2)</f>
        <v>0</v>
      </c>
      <c r="BL153" s="18" t="s">
        <v>100</v>
      </c>
      <c r="BM153" s="265" t="s">
        <v>257</v>
      </c>
    </row>
    <row r="154" spans="1:65" s="2" customFormat="1" ht="16.5" customHeight="1">
      <c r="A154" s="41"/>
      <c r="B154" s="42"/>
      <c r="C154" s="317" t="s">
        <v>232</v>
      </c>
      <c r="D154" s="317" t="s">
        <v>589</v>
      </c>
      <c r="E154" s="318" t="s">
        <v>3209</v>
      </c>
      <c r="F154" s="319" t="s">
        <v>3210</v>
      </c>
      <c r="G154" s="320" t="s">
        <v>1220</v>
      </c>
      <c r="H154" s="321">
        <v>5</v>
      </c>
      <c r="I154" s="322"/>
      <c r="J154" s="323">
        <f>ROUND(I154*H154,2)</f>
        <v>0</v>
      </c>
      <c r="K154" s="324"/>
      <c r="L154" s="325"/>
      <c r="M154" s="326" t="s">
        <v>1</v>
      </c>
      <c r="N154" s="327" t="s">
        <v>46</v>
      </c>
      <c r="O154" s="94"/>
      <c r="P154" s="263">
        <f>O154*H154</f>
        <v>0</v>
      </c>
      <c r="Q154" s="263">
        <v>0</v>
      </c>
      <c r="R154" s="263">
        <f>Q154*H154</f>
        <v>0</v>
      </c>
      <c r="S154" s="263">
        <v>0</v>
      </c>
      <c r="T154" s="264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65" t="s">
        <v>247</v>
      </c>
      <c r="AT154" s="265" t="s">
        <v>589</v>
      </c>
      <c r="AU154" s="265" t="s">
        <v>89</v>
      </c>
      <c r="AY154" s="18" t="s">
        <v>211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8" t="s">
        <v>87</v>
      </c>
      <c r="BK154" s="155">
        <f>ROUND(I154*H154,2)</f>
        <v>0</v>
      </c>
      <c r="BL154" s="18" t="s">
        <v>100</v>
      </c>
      <c r="BM154" s="265" t="s">
        <v>492</v>
      </c>
    </row>
    <row r="155" spans="1:65" s="2" customFormat="1" ht="16.5" customHeight="1">
      <c r="A155" s="41"/>
      <c r="B155" s="42"/>
      <c r="C155" s="317" t="s">
        <v>243</v>
      </c>
      <c r="D155" s="317" t="s">
        <v>589</v>
      </c>
      <c r="E155" s="318" t="s">
        <v>3211</v>
      </c>
      <c r="F155" s="319" t="s">
        <v>3210</v>
      </c>
      <c r="G155" s="320" t="s">
        <v>1220</v>
      </c>
      <c r="H155" s="321">
        <v>1</v>
      </c>
      <c r="I155" s="322"/>
      <c r="J155" s="323">
        <f>ROUND(I155*H155,2)</f>
        <v>0</v>
      </c>
      <c r="K155" s="324"/>
      <c r="L155" s="325"/>
      <c r="M155" s="326" t="s">
        <v>1</v>
      </c>
      <c r="N155" s="327" t="s">
        <v>46</v>
      </c>
      <c r="O155" s="94"/>
      <c r="P155" s="263">
        <f>O155*H155</f>
        <v>0</v>
      </c>
      <c r="Q155" s="263">
        <v>0</v>
      </c>
      <c r="R155" s="263">
        <f>Q155*H155</f>
        <v>0</v>
      </c>
      <c r="S155" s="263">
        <v>0</v>
      </c>
      <c r="T155" s="264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5" t="s">
        <v>247</v>
      </c>
      <c r="AT155" s="265" t="s">
        <v>589</v>
      </c>
      <c r="AU155" s="265" t="s">
        <v>89</v>
      </c>
      <c r="AY155" s="18" t="s">
        <v>211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8" t="s">
        <v>87</v>
      </c>
      <c r="BK155" s="155">
        <f>ROUND(I155*H155,2)</f>
        <v>0</v>
      </c>
      <c r="BL155" s="18" t="s">
        <v>100</v>
      </c>
      <c r="BM155" s="265" t="s">
        <v>504</v>
      </c>
    </row>
    <row r="156" spans="1:65" s="2" customFormat="1" ht="16.5" customHeight="1">
      <c r="A156" s="41"/>
      <c r="B156" s="42"/>
      <c r="C156" s="317" t="s">
        <v>247</v>
      </c>
      <c r="D156" s="317" t="s">
        <v>589</v>
      </c>
      <c r="E156" s="318" t="s">
        <v>3212</v>
      </c>
      <c r="F156" s="319" t="s">
        <v>3213</v>
      </c>
      <c r="G156" s="320" t="s">
        <v>1220</v>
      </c>
      <c r="H156" s="321">
        <v>3</v>
      </c>
      <c r="I156" s="322"/>
      <c r="J156" s="323">
        <f>ROUND(I156*H156,2)</f>
        <v>0</v>
      </c>
      <c r="K156" s="324"/>
      <c r="L156" s="325"/>
      <c r="M156" s="326" t="s">
        <v>1</v>
      </c>
      <c r="N156" s="327" t="s">
        <v>46</v>
      </c>
      <c r="O156" s="94"/>
      <c r="P156" s="263">
        <f>O156*H156</f>
        <v>0</v>
      </c>
      <c r="Q156" s="263">
        <v>0</v>
      </c>
      <c r="R156" s="263">
        <f>Q156*H156</f>
        <v>0</v>
      </c>
      <c r="S156" s="263">
        <v>0</v>
      </c>
      <c r="T156" s="264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5" t="s">
        <v>247</v>
      </c>
      <c r="AT156" s="265" t="s">
        <v>589</v>
      </c>
      <c r="AU156" s="265" t="s">
        <v>89</v>
      </c>
      <c r="AY156" s="18" t="s">
        <v>211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8" t="s">
        <v>87</v>
      </c>
      <c r="BK156" s="155">
        <f>ROUND(I156*H156,2)</f>
        <v>0</v>
      </c>
      <c r="BL156" s="18" t="s">
        <v>100</v>
      </c>
      <c r="BM156" s="265" t="s">
        <v>528</v>
      </c>
    </row>
    <row r="157" spans="1:65" s="2" customFormat="1" ht="16.5" customHeight="1">
      <c r="A157" s="41"/>
      <c r="B157" s="42"/>
      <c r="C157" s="317" t="s">
        <v>253</v>
      </c>
      <c r="D157" s="317" t="s">
        <v>589</v>
      </c>
      <c r="E157" s="318" t="s">
        <v>3214</v>
      </c>
      <c r="F157" s="319" t="s">
        <v>3215</v>
      </c>
      <c r="G157" s="320" t="s">
        <v>1220</v>
      </c>
      <c r="H157" s="321">
        <v>11</v>
      </c>
      <c r="I157" s="322"/>
      <c r="J157" s="323">
        <f>ROUND(I157*H157,2)</f>
        <v>0</v>
      </c>
      <c r="K157" s="324"/>
      <c r="L157" s="325"/>
      <c r="M157" s="326" t="s">
        <v>1</v>
      </c>
      <c r="N157" s="327" t="s">
        <v>46</v>
      </c>
      <c r="O157" s="94"/>
      <c r="P157" s="263">
        <f>O157*H157</f>
        <v>0</v>
      </c>
      <c r="Q157" s="263">
        <v>0</v>
      </c>
      <c r="R157" s="263">
        <f>Q157*H157</f>
        <v>0</v>
      </c>
      <c r="S157" s="263">
        <v>0</v>
      </c>
      <c r="T157" s="264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5" t="s">
        <v>247</v>
      </c>
      <c r="AT157" s="265" t="s">
        <v>589</v>
      </c>
      <c r="AU157" s="265" t="s">
        <v>89</v>
      </c>
      <c r="AY157" s="18" t="s">
        <v>211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8" t="s">
        <v>87</v>
      </c>
      <c r="BK157" s="155">
        <f>ROUND(I157*H157,2)</f>
        <v>0</v>
      </c>
      <c r="BL157" s="18" t="s">
        <v>100</v>
      </c>
      <c r="BM157" s="265" t="s">
        <v>537</v>
      </c>
    </row>
    <row r="158" spans="1:65" s="2" customFormat="1" ht="16.5" customHeight="1">
      <c r="A158" s="41"/>
      <c r="B158" s="42"/>
      <c r="C158" s="317" t="s">
        <v>257</v>
      </c>
      <c r="D158" s="317" t="s">
        <v>589</v>
      </c>
      <c r="E158" s="318" t="s">
        <v>3216</v>
      </c>
      <c r="F158" s="319" t="s">
        <v>3217</v>
      </c>
      <c r="G158" s="320" t="s">
        <v>1220</v>
      </c>
      <c r="H158" s="321">
        <v>5</v>
      </c>
      <c r="I158" s="322"/>
      <c r="J158" s="323">
        <f>ROUND(I158*H158,2)</f>
        <v>0</v>
      </c>
      <c r="K158" s="324"/>
      <c r="L158" s="325"/>
      <c r="M158" s="326" t="s">
        <v>1</v>
      </c>
      <c r="N158" s="327" t="s">
        <v>46</v>
      </c>
      <c r="O158" s="94"/>
      <c r="P158" s="263">
        <f>O158*H158</f>
        <v>0</v>
      </c>
      <c r="Q158" s="263">
        <v>0</v>
      </c>
      <c r="R158" s="263">
        <f>Q158*H158</f>
        <v>0</v>
      </c>
      <c r="S158" s="263">
        <v>0</v>
      </c>
      <c r="T158" s="264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65" t="s">
        <v>247</v>
      </c>
      <c r="AT158" s="265" t="s">
        <v>589</v>
      </c>
      <c r="AU158" s="265" t="s">
        <v>89</v>
      </c>
      <c r="AY158" s="18" t="s">
        <v>211</v>
      </c>
      <c r="BE158" s="155">
        <f>IF(N158="základní",J158,0)</f>
        <v>0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8" t="s">
        <v>87</v>
      </c>
      <c r="BK158" s="155">
        <f>ROUND(I158*H158,2)</f>
        <v>0</v>
      </c>
      <c r="BL158" s="18" t="s">
        <v>100</v>
      </c>
      <c r="BM158" s="265" t="s">
        <v>553</v>
      </c>
    </row>
    <row r="159" spans="1:65" s="2" customFormat="1" ht="16.5" customHeight="1">
      <c r="A159" s="41"/>
      <c r="B159" s="42"/>
      <c r="C159" s="317" t="s">
        <v>263</v>
      </c>
      <c r="D159" s="317" t="s">
        <v>589</v>
      </c>
      <c r="E159" s="318" t="s">
        <v>3218</v>
      </c>
      <c r="F159" s="319" t="s">
        <v>3219</v>
      </c>
      <c r="G159" s="320" t="s">
        <v>1220</v>
      </c>
      <c r="H159" s="321">
        <v>1</v>
      </c>
      <c r="I159" s="322"/>
      <c r="J159" s="323">
        <f>ROUND(I159*H159,2)</f>
        <v>0</v>
      </c>
      <c r="K159" s="324"/>
      <c r="L159" s="325"/>
      <c r="M159" s="326" t="s">
        <v>1</v>
      </c>
      <c r="N159" s="327" t="s">
        <v>46</v>
      </c>
      <c r="O159" s="94"/>
      <c r="P159" s="263">
        <f>O159*H159</f>
        <v>0</v>
      </c>
      <c r="Q159" s="263">
        <v>0</v>
      </c>
      <c r="R159" s="263">
        <f>Q159*H159</f>
        <v>0</v>
      </c>
      <c r="S159" s="263">
        <v>0</v>
      </c>
      <c r="T159" s="264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5" t="s">
        <v>247</v>
      </c>
      <c r="AT159" s="265" t="s">
        <v>589</v>
      </c>
      <c r="AU159" s="265" t="s">
        <v>89</v>
      </c>
      <c r="AY159" s="18" t="s">
        <v>211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8" t="s">
        <v>87</v>
      </c>
      <c r="BK159" s="155">
        <f>ROUND(I159*H159,2)</f>
        <v>0</v>
      </c>
      <c r="BL159" s="18" t="s">
        <v>100</v>
      </c>
      <c r="BM159" s="265" t="s">
        <v>570</v>
      </c>
    </row>
    <row r="160" spans="1:63" s="12" customFormat="1" ht="22.8" customHeight="1">
      <c r="A160" s="12"/>
      <c r="B160" s="237"/>
      <c r="C160" s="238"/>
      <c r="D160" s="239" t="s">
        <v>80</v>
      </c>
      <c r="E160" s="251" t="s">
        <v>3220</v>
      </c>
      <c r="F160" s="251" t="s">
        <v>3221</v>
      </c>
      <c r="G160" s="238"/>
      <c r="H160" s="238"/>
      <c r="I160" s="241"/>
      <c r="J160" s="252">
        <f>BK160</f>
        <v>0</v>
      </c>
      <c r="K160" s="238"/>
      <c r="L160" s="243"/>
      <c r="M160" s="244"/>
      <c r="N160" s="245"/>
      <c r="O160" s="245"/>
      <c r="P160" s="246">
        <f>SUM(P161:P165)</f>
        <v>0</v>
      </c>
      <c r="Q160" s="245"/>
      <c r="R160" s="246">
        <f>SUM(R161:R165)</f>
        <v>0</v>
      </c>
      <c r="S160" s="245"/>
      <c r="T160" s="247">
        <f>SUM(T161:T165)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48" t="s">
        <v>87</v>
      </c>
      <c r="AT160" s="249" t="s">
        <v>80</v>
      </c>
      <c r="AU160" s="249" t="s">
        <v>87</v>
      </c>
      <c r="AY160" s="248" t="s">
        <v>211</v>
      </c>
      <c r="BK160" s="250">
        <f>SUM(BK161:BK165)</f>
        <v>0</v>
      </c>
    </row>
    <row r="161" spans="1:65" s="2" customFormat="1" ht="16.5" customHeight="1">
      <c r="A161" s="41"/>
      <c r="B161" s="42"/>
      <c r="C161" s="317" t="s">
        <v>492</v>
      </c>
      <c r="D161" s="317" t="s">
        <v>589</v>
      </c>
      <c r="E161" s="318" t="s">
        <v>3222</v>
      </c>
      <c r="F161" s="319" t="s">
        <v>3223</v>
      </c>
      <c r="G161" s="320" t="s">
        <v>307</v>
      </c>
      <c r="H161" s="321">
        <v>41</v>
      </c>
      <c r="I161" s="322"/>
      <c r="J161" s="323">
        <f>ROUND(I161*H161,2)</f>
        <v>0</v>
      </c>
      <c r="K161" s="324"/>
      <c r="L161" s="325"/>
      <c r="M161" s="326" t="s">
        <v>1</v>
      </c>
      <c r="N161" s="327" t="s">
        <v>46</v>
      </c>
      <c r="O161" s="94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5" t="s">
        <v>247</v>
      </c>
      <c r="AT161" s="265" t="s">
        <v>589</v>
      </c>
      <c r="AU161" s="265" t="s">
        <v>89</v>
      </c>
      <c r="AY161" s="18" t="s">
        <v>211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8" t="s">
        <v>87</v>
      </c>
      <c r="BK161" s="155">
        <f>ROUND(I161*H161,2)</f>
        <v>0</v>
      </c>
      <c r="BL161" s="18" t="s">
        <v>100</v>
      </c>
      <c r="BM161" s="265" t="s">
        <v>581</v>
      </c>
    </row>
    <row r="162" spans="1:65" s="2" customFormat="1" ht="16.5" customHeight="1">
      <c r="A162" s="41"/>
      <c r="B162" s="42"/>
      <c r="C162" s="317" t="s">
        <v>500</v>
      </c>
      <c r="D162" s="317" t="s">
        <v>589</v>
      </c>
      <c r="E162" s="318" t="s">
        <v>3224</v>
      </c>
      <c r="F162" s="319" t="s">
        <v>3225</v>
      </c>
      <c r="G162" s="320" t="s">
        <v>307</v>
      </c>
      <c r="H162" s="321">
        <v>84</v>
      </c>
      <c r="I162" s="322"/>
      <c r="J162" s="323">
        <f>ROUND(I162*H162,2)</f>
        <v>0</v>
      </c>
      <c r="K162" s="324"/>
      <c r="L162" s="325"/>
      <c r="M162" s="326" t="s">
        <v>1</v>
      </c>
      <c r="N162" s="327" t="s">
        <v>46</v>
      </c>
      <c r="O162" s="94"/>
      <c r="P162" s="263">
        <f>O162*H162</f>
        <v>0</v>
      </c>
      <c r="Q162" s="263">
        <v>0</v>
      </c>
      <c r="R162" s="263">
        <f>Q162*H162</f>
        <v>0</v>
      </c>
      <c r="S162" s="263">
        <v>0</v>
      </c>
      <c r="T162" s="264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5" t="s">
        <v>247</v>
      </c>
      <c r="AT162" s="265" t="s">
        <v>589</v>
      </c>
      <c r="AU162" s="265" t="s">
        <v>89</v>
      </c>
      <c r="AY162" s="18" t="s">
        <v>211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8" t="s">
        <v>87</v>
      </c>
      <c r="BK162" s="155">
        <f>ROUND(I162*H162,2)</f>
        <v>0</v>
      </c>
      <c r="BL162" s="18" t="s">
        <v>100</v>
      </c>
      <c r="BM162" s="265" t="s">
        <v>593</v>
      </c>
    </row>
    <row r="163" spans="1:65" s="2" customFormat="1" ht="16.5" customHeight="1">
      <c r="A163" s="41"/>
      <c r="B163" s="42"/>
      <c r="C163" s="317" t="s">
        <v>504</v>
      </c>
      <c r="D163" s="317" t="s">
        <v>589</v>
      </c>
      <c r="E163" s="318" t="s">
        <v>3226</v>
      </c>
      <c r="F163" s="319" t="s">
        <v>3227</v>
      </c>
      <c r="G163" s="320" t="s">
        <v>307</v>
      </c>
      <c r="H163" s="321">
        <v>93</v>
      </c>
      <c r="I163" s="322"/>
      <c r="J163" s="323">
        <f>ROUND(I163*H163,2)</f>
        <v>0</v>
      </c>
      <c r="K163" s="324"/>
      <c r="L163" s="325"/>
      <c r="M163" s="326" t="s">
        <v>1</v>
      </c>
      <c r="N163" s="327" t="s">
        <v>46</v>
      </c>
      <c r="O163" s="94"/>
      <c r="P163" s="263">
        <f>O163*H163</f>
        <v>0</v>
      </c>
      <c r="Q163" s="263">
        <v>0</v>
      </c>
      <c r="R163" s="263">
        <f>Q163*H163</f>
        <v>0</v>
      </c>
      <c r="S163" s="263">
        <v>0</v>
      </c>
      <c r="T163" s="264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65" t="s">
        <v>247</v>
      </c>
      <c r="AT163" s="265" t="s">
        <v>589</v>
      </c>
      <c r="AU163" s="265" t="s">
        <v>89</v>
      </c>
      <c r="AY163" s="18" t="s">
        <v>211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8" t="s">
        <v>87</v>
      </c>
      <c r="BK163" s="155">
        <f>ROUND(I163*H163,2)</f>
        <v>0</v>
      </c>
      <c r="BL163" s="18" t="s">
        <v>100</v>
      </c>
      <c r="BM163" s="265" t="s">
        <v>610</v>
      </c>
    </row>
    <row r="164" spans="1:65" s="2" customFormat="1" ht="16.5" customHeight="1">
      <c r="A164" s="41"/>
      <c r="B164" s="42"/>
      <c r="C164" s="317" t="s">
        <v>8</v>
      </c>
      <c r="D164" s="317" t="s">
        <v>589</v>
      </c>
      <c r="E164" s="318" t="s">
        <v>3228</v>
      </c>
      <c r="F164" s="319" t="s">
        <v>3229</v>
      </c>
      <c r="G164" s="320" t="s">
        <v>307</v>
      </c>
      <c r="H164" s="321">
        <v>90</v>
      </c>
      <c r="I164" s="322"/>
      <c r="J164" s="323">
        <f>ROUND(I164*H164,2)</f>
        <v>0</v>
      </c>
      <c r="K164" s="324"/>
      <c r="L164" s="325"/>
      <c r="M164" s="326" t="s">
        <v>1</v>
      </c>
      <c r="N164" s="327" t="s">
        <v>46</v>
      </c>
      <c r="O164" s="94"/>
      <c r="P164" s="263">
        <f>O164*H164</f>
        <v>0</v>
      </c>
      <c r="Q164" s="263">
        <v>0</v>
      </c>
      <c r="R164" s="263">
        <f>Q164*H164</f>
        <v>0</v>
      </c>
      <c r="S164" s="263">
        <v>0</v>
      </c>
      <c r="T164" s="264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5" t="s">
        <v>247</v>
      </c>
      <c r="AT164" s="265" t="s">
        <v>589</v>
      </c>
      <c r="AU164" s="265" t="s">
        <v>89</v>
      </c>
      <c r="AY164" s="18" t="s">
        <v>211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8" t="s">
        <v>87</v>
      </c>
      <c r="BK164" s="155">
        <f>ROUND(I164*H164,2)</f>
        <v>0</v>
      </c>
      <c r="BL164" s="18" t="s">
        <v>100</v>
      </c>
      <c r="BM164" s="265" t="s">
        <v>621</v>
      </c>
    </row>
    <row r="165" spans="1:65" s="2" customFormat="1" ht="16.5" customHeight="1">
      <c r="A165" s="41"/>
      <c r="B165" s="42"/>
      <c r="C165" s="317" t="s">
        <v>528</v>
      </c>
      <c r="D165" s="317" t="s">
        <v>589</v>
      </c>
      <c r="E165" s="318" t="s">
        <v>3230</v>
      </c>
      <c r="F165" s="319" t="s">
        <v>3231</v>
      </c>
      <c r="G165" s="320" t="s">
        <v>1220</v>
      </c>
      <c r="H165" s="321">
        <v>1</v>
      </c>
      <c r="I165" s="322"/>
      <c r="J165" s="323">
        <f>ROUND(I165*H165,2)</f>
        <v>0</v>
      </c>
      <c r="K165" s="324"/>
      <c r="L165" s="325"/>
      <c r="M165" s="326" t="s">
        <v>1</v>
      </c>
      <c r="N165" s="327" t="s">
        <v>46</v>
      </c>
      <c r="O165" s="94"/>
      <c r="P165" s="263">
        <f>O165*H165</f>
        <v>0</v>
      </c>
      <c r="Q165" s="263">
        <v>0</v>
      </c>
      <c r="R165" s="263">
        <f>Q165*H165</f>
        <v>0</v>
      </c>
      <c r="S165" s="263">
        <v>0</v>
      </c>
      <c r="T165" s="264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5" t="s">
        <v>247</v>
      </c>
      <c r="AT165" s="265" t="s">
        <v>589</v>
      </c>
      <c r="AU165" s="265" t="s">
        <v>89</v>
      </c>
      <c r="AY165" s="18" t="s">
        <v>211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87</v>
      </c>
      <c r="BK165" s="155">
        <f>ROUND(I165*H165,2)</f>
        <v>0</v>
      </c>
      <c r="BL165" s="18" t="s">
        <v>100</v>
      </c>
      <c r="BM165" s="265" t="s">
        <v>634</v>
      </c>
    </row>
    <row r="166" spans="1:63" s="12" customFormat="1" ht="22.8" customHeight="1">
      <c r="A166" s="12"/>
      <c r="B166" s="237"/>
      <c r="C166" s="238"/>
      <c r="D166" s="239" t="s">
        <v>80</v>
      </c>
      <c r="E166" s="251" t="s">
        <v>3232</v>
      </c>
      <c r="F166" s="251" t="s">
        <v>3233</v>
      </c>
      <c r="G166" s="238"/>
      <c r="H166" s="238"/>
      <c r="I166" s="241"/>
      <c r="J166" s="252">
        <f>BK166</f>
        <v>0</v>
      </c>
      <c r="K166" s="238"/>
      <c r="L166" s="243"/>
      <c r="M166" s="244"/>
      <c r="N166" s="245"/>
      <c r="O166" s="245"/>
      <c r="P166" s="246">
        <f>SUM(P167:P168)</f>
        <v>0</v>
      </c>
      <c r="Q166" s="245"/>
      <c r="R166" s="246">
        <f>SUM(R167:R168)</f>
        <v>0</v>
      </c>
      <c r="S166" s="245"/>
      <c r="T166" s="247">
        <f>SUM(T167:T168)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48" t="s">
        <v>87</v>
      </c>
      <c r="AT166" s="249" t="s">
        <v>80</v>
      </c>
      <c r="AU166" s="249" t="s">
        <v>87</v>
      </c>
      <c r="AY166" s="248" t="s">
        <v>211</v>
      </c>
      <c r="BK166" s="250">
        <f>SUM(BK167:BK168)</f>
        <v>0</v>
      </c>
    </row>
    <row r="167" spans="1:65" s="2" customFormat="1" ht="16.5" customHeight="1">
      <c r="A167" s="41"/>
      <c r="B167" s="42"/>
      <c r="C167" s="317" t="s">
        <v>533</v>
      </c>
      <c r="D167" s="317" t="s">
        <v>589</v>
      </c>
      <c r="E167" s="318" t="s">
        <v>3234</v>
      </c>
      <c r="F167" s="319" t="s">
        <v>3235</v>
      </c>
      <c r="G167" s="320" t="s">
        <v>217</v>
      </c>
      <c r="H167" s="321">
        <v>2</v>
      </c>
      <c r="I167" s="322"/>
      <c r="J167" s="323">
        <f>ROUND(I167*H167,2)</f>
        <v>0</v>
      </c>
      <c r="K167" s="324"/>
      <c r="L167" s="325"/>
      <c r="M167" s="326" t="s">
        <v>1</v>
      </c>
      <c r="N167" s="327" t="s">
        <v>46</v>
      </c>
      <c r="O167" s="94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5" t="s">
        <v>247</v>
      </c>
      <c r="AT167" s="265" t="s">
        <v>589</v>
      </c>
      <c r="AU167" s="265" t="s">
        <v>89</v>
      </c>
      <c r="AY167" s="18" t="s">
        <v>211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87</v>
      </c>
      <c r="BK167" s="155">
        <f>ROUND(I167*H167,2)</f>
        <v>0</v>
      </c>
      <c r="BL167" s="18" t="s">
        <v>100</v>
      </c>
      <c r="BM167" s="265" t="s">
        <v>669</v>
      </c>
    </row>
    <row r="168" spans="1:65" s="2" customFormat="1" ht="16.5" customHeight="1">
      <c r="A168" s="41"/>
      <c r="B168" s="42"/>
      <c r="C168" s="317" t="s">
        <v>537</v>
      </c>
      <c r="D168" s="317" t="s">
        <v>589</v>
      </c>
      <c r="E168" s="318" t="s">
        <v>3236</v>
      </c>
      <c r="F168" s="319" t="s">
        <v>3237</v>
      </c>
      <c r="G168" s="320" t="s">
        <v>217</v>
      </c>
      <c r="H168" s="321">
        <v>5</v>
      </c>
      <c r="I168" s="322"/>
      <c r="J168" s="323">
        <f>ROUND(I168*H168,2)</f>
        <v>0</v>
      </c>
      <c r="K168" s="324"/>
      <c r="L168" s="325"/>
      <c r="M168" s="326" t="s">
        <v>1</v>
      </c>
      <c r="N168" s="327" t="s">
        <v>46</v>
      </c>
      <c r="O168" s="94"/>
      <c r="P168" s="263">
        <f>O168*H168</f>
        <v>0</v>
      </c>
      <c r="Q168" s="263">
        <v>0</v>
      </c>
      <c r="R168" s="263">
        <f>Q168*H168</f>
        <v>0</v>
      </c>
      <c r="S168" s="263">
        <v>0</v>
      </c>
      <c r="T168" s="264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65" t="s">
        <v>247</v>
      </c>
      <c r="AT168" s="265" t="s">
        <v>589</v>
      </c>
      <c r="AU168" s="265" t="s">
        <v>89</v>
      </c>
      <c r="AY168" s="18" t="s">
        <v>211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8" t="s">
        <v>87</v>
      </c>
      <c r="BK168" s="155">
        <f>ROUND(I168*H168,2)</f>
        <v>0</v>
      </c>
      <c r="BL168" s="18" t="s">
        <v>100</v>
      </c>
      <c r="BM168" s="265" t="s">
        <v>681</v>
      </c>
    </row>
    <row r="169" spans="1:63" s="12" customFormat="1" ht="22.8" customHeight="1">
      <c r="A169" s="12"/>
      <c r="B169" s="237"/>
      <c r="C169" s="238"/>
      <c r="D169" s="239" t="s">
        <v>80</v>
      </c>
      <c r="E169" s="251" t="s">
        <v>3238</v>
      </c>
      <c r="F169" s="251" t="s">
        <v>3239</v>
      </c>
      <c r="G169" s="238"/>
      <c r="H169" s="238"/>
      <c r="I169" s="241"/>
      <c r="J169" s="252">
        <f>BK169</f>
        <v>0</v>
      </c>
      <c r="K169" s="238"/>
      <c r="L169" s="243"/>
      <c r="M169" s="244"/>
      <c r="N169" s="245"/>
      <c r="O169" s="245"/>
      <c r="P169" s="246">
        <f>SUM(P170:P172)</f>
        <v>0</v>
      </c>
      <c r="Q169" s="245"/>
      <c r="R169" s="246">
        <f>SUM(R170:R172)</f>
        <v>0</v>
      </c>
      <c r="S169" s="245"/>
      <c r="T169" s="247">
        <f>SUM(T170:T172)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48" t="s">
        <v>87</v>
      </c>
      <c r="AT169" s="249" t="s">
        <v>80</v>
      </c>
      <c r="AU169" s="249" t="s">
        <v>87</v>
      </c>
      <c r="AY169" s="248" t="s">
        <v>211</v>
      </c>
      <c r="BK169" s="250">
        <f>SUM(BK170:BK172)</f>
        <v>0</v>
      </c>
    </row>
    <row r="170" spans="1:65" s="2" customFormat="1" ht="24.15" customHeight="1">
      <c r="A170" s="41"/>
      <c r="B170" s="42"/>
      <c r="C170" s="317" t="s">
        <v>547</v>
      </c>
      <c r="D170" s="317" t="s">
        <v>589</v>
      </c>
      <c r="E170" s="318" t="s">
        <v>3240</v>
      </c>
      <c r="F170" s="319" t="s">
        <v>3241</v>
      </c>
      <c r="G170" s="320" t="s">
        <v>217</v>
      </c>
      <c r="H170" s="321">
        <v>2</v>
      </c>
      <c r="I170" s="322"/>
      <c r="J170" s="323">
        <f>ROUND(I170*H170,2)</f>
        <v>0</v>
      </c>
      <c r="K170" s="324"/>
      <c r="L170" s="325"/>
      <c r="M170" s="326" t="s">
        <v>1</v>
      </c>
      <c r="N170" s="327" t="s">
        <v>46</v>
      </c>
      <c r="O170" s="94"/>
      <c r="P170" s="263">
        <f>O170*H170</f>
        <v>0</v>
      </c>
      <c r="Q170" s="263">
        <v>0</v>
      </c>
      <c r="R170" s="263">
        <f>Q170*H170</f>
        <v>0</v>
      </c>
      <c r="S170" s="263">
        <v>0</v>
      </c>
      <c r="T170" s="264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65" t="s">
        <v>247</v>
      </c>
      <c r="AT170" s="265" t="s">
        <v>589</v>
      </c>
      <c r="AU170" s="265" t="s">
        <v>89</v>
      </c>
      <c r="AY170" s="18" t="s">
        <v>211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8" t="s">
        <v>87</v>
      </c>
      <c r="BK170" s="155">
        <f>ROUND(I170*H170,2)</f>
        <v>0</v>
      </c>
      <c r="BL170" s="18" t="s">
        <v>100</v>
      </c>
      <c r="BM170" s="265" t="s">
        <v>690</v>
      </c>
    </row>
    <row r="171" spans="1:65" s="2" customFormat="1" ht="16.5" customHeight="1">
      <c r="A171" s="41"/>
      <c r="B171" s="42"/>
      <c r="C171" s="317" t="s">
        <v>553</v>
      </c>
      <c r="D171" s="317" t="s">
        <v>589</v>
      </c>
      <c r="E171" s="318" t="s">
        <v>3242</v>
      </c>
      <c r="F171" s="319" t="s">
        <v>3243</v>
      </c>
      <c r="G171" s="320" t="s">
        <v>1220</v>
      </c>
      <c r="H171" s="321">
        <v>4</v>
      </c>
      <c r="I171" s="322"/>
      <c r="J171" s="323">
        <f>ROUND(I171*H171,2)</f>
        <v>0</v>
      </c>
      <c r="K171" s="324"/>
      <c r="L171" s="325"/>
      <c r="M171" s="326" t="s">
        <v>1</v>
      </c>
      <c r="N171" s="327" t="s">
        <v>46</v>
      </c>
      <c r="O171" s="94"/>
      <c r="P171" s="263">
        <f>O171*H171</f>
        <v>0</v>
      </c>
      <c r="Q171" s="263">
        <v>0</v>
      </c>
      <c r="R171" s="263">
        <f>Q171*H171</f>
        <v>0</v>
      </c>
      <c r="S171" s="263">
        <v>0</v>
      </c>
      <c r="T171" s="264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5" t="s">
        <v>247</v>
      </c>
      <c r="AT171" s="265" t="s">
        <v>589</v>
      </c>
      <c r="AU171" s="265" t="s">
        <v>89</v>
      </c>
      <c r="AY171" s="18" t="s">
        <v>211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87</v>
      </c>
      <c r="BK171" s="155">
        <f>ROUND(I171*H171,2)</f>
        <v>0</v>
      </c>
      <c r="BL171" s="18" t="s">
        <v>100</v>
      </c>
      <c r="BM171" s="265" t="s">
        <v>699</v>
      </c>
    </row>
    <row r="172" spans="1:65" s="2" customFormat="1" ht="16.5" customHeight="1">
      <c r="A172" s="41"/>
      <c r="B172" s="42"/>
      <c r="C172" s="317" t="s">
        <v>7</v>
      </c>
      <c r="D172" s="317" t="s">
        <v>589</v>
      </c>
      <c r="E172" s="318" t="s">
        <v>3244</v>
      </c>
      <c r="F172" s="319" t="s">
        <v>3245</v>
      </c>
      <c r="G172" s="320" t="s">
        <v>307</v>
      </c>
      <c r="H172" s="321">
        <v>10</v>
      </c>
      <c r="I172" s="322"/>
      <c r="J172" s="323">
        <f>ROUND(I172*H172,2)</f>
        <v>0</v>
      </c>
      <c r="K172" s="324"/>
      <c r="L172" s="325"/>
      <c r="M172" s="326" t="s">
        <v>1</v>
      </c>
      <c r="N172" s="327" t="s">
        <v>46</v>
      </c>
      <c r="O172" s="94"/>
      <c r="P172" s="263">
        <f>O172*H172</f>
        <v>0</v>
      </c>
      <c r="Q172" s="263">
        <v>0</v>
      </c>
      <c r="R172" s="263">
        <f>Q172*H172</f>
        <v>0</v>
      </c>
      <c r="S172" s="263">
        <v>0</v>
      </c>
      <c r="T172" s="264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5" t="s">
        <v>247</v>
      </c>
      <c r="AT172" s="265" t="s">
        <v>589</v>
      </c>
      <c r="AU172" s="265" t="s">
        <v>89</v>
      </c>
      <c r="AY172" s="18" t="s">
        <v>211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8" t="s">
        <v>87</v>
      </c>
      <c r="BK172" s="155">
        <f>ROUND(I172*H172,2)</f>
        <v>0</v>
      </c>
      <c r="BL172" s="18" t="s">
        <v>100</v>
      </c>
      <c r="BM172" s="265" t="s">
        <v>709</v>
      </c>
    </row>
    <row r="173" spans="1:63" s="12" customFormat="1" ht="22.8" customHeight="1">
      <c r="A173" s="12"/>
      <c r="B173" s="237"/>
      <c r="C173" s="238"/>
      <c r="D173" s="239" t="s">
        <v>80</v>
      </c>
      <c r="E173" s="251" t="s">
        <v>3246</v>
      </c>
      <c r="F173" s="251" t="s">
        <v>3247</v>
      </c>
      <c r="G173" s="238"/>
      <c r="H173" s="238"/>
      <c r="I173" s="241"/>
      <c r="J173" s="252">
        <f>BK173</f>
        <v>0</v>
      </c>
      <c r="K173" s="238"/>
      <c r="L173" s="243"/>
      <c r="M173" s="244"/>
      <c r="N173" s="245"/>
      <c r="O173" s="245"/>
      <c r="P173" s="246">
        <f>SUM(P174:P176)</f>
        <v>0</v>
      </c>
      <c r="Q173" s="245"/>
      <c r="R173" s="246">
        <f>SUM(R174:R176)</f>
        <v>0</v>
      </c>
      <c r="S173" s="245"/>
      <c r="T173" s="247">
        <f>SUM(T174:T176)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48" t="s">
        <v>87</v>
      </c>
      <c r="AT173" s="249" t="s">
        <v>80</v>
      </c>
      <c r="AU173" s="249" t="s">
        <v>87</v>
      </c>
      <c r="AY173" s="248" t="s">
        <v>211</v>
      </c>
      <c r="BK173" s="250">
        <f>SUM(BK174:BK176)</f>
        <v>0</v>
      </c>
    </row>
    <row r="174" spans="1:65" s="2" customFormat="1" ht="24.15" customHeight="1">
      <c r="A174" s="41"/>
      <c r="B174" s="42"/>
      <c r="C174" s="317" t="s">
        <v>570</v>
      </c>
      <c r="D174" s="317" t="s">
        <v>589</v>
      </c>
      <c r="E174" s="318" t="s">
        <v>3248</v>
      </c>
      <c r="F174" s="319" t="s">
        <v>3249</v>
      </c>
      <c r="G174" s="320" t="s">
        <v>217</v>
      </c>
      <c r="H174" s="321">
        <v>2</v>
      </c>
      <c r="I174" s="322"/>
      <c r="J174" s="323">
        <f>ROUND(I174*H174,2)</f>
        <v>0</v>
      </c>
      <c r="K174" s="324"/>
      <c r="L174" s="325"/>
      <c r="M174" s="326" t="s">
        <v>1</v>
      </c>
      <c r="N174" s="327" t="s">
        <v>46</v>
      </c>
      <c r="O174" s="94"/>
      <c r="P174" s="263">
        <f>O174*H174</f>
        <v>0</v>
      </c>
      <c r="Q174" s="263">
        <v>0</v>
      </c>
      <c r="R174" s="263">
        <f>Q174*H174</f>
        <v>0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247</v>
      </c>
      <c r="AT174" s="265" t="s">
        <v>589</v>
      </c>
      <c r="AU174" s="265" t="s">
        <v>89</v>
      </c>
      <c r="AY174" s="18" t="s">
        <v>211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87</v>
      </c>
      <c r="BK174" s="155">
        <f>ROUND(I174*H174,2)</f>
        <v>0</v>
      </c>
      <c r="BL174" s="18" t="s">
        <v>100</v>
      </c>
      <c r="BM174" s="265" t="s">
        <v>718</v>
      </c>
    </row>
    <row r="175" spans="1:65" s="2" customFormat="1" ht="16.5" customHeight="1">
      <c r="A175" s="41"/>
      <c r="B175" s="42"/>
      <c r="C175" s="317" t="s">
        <v>574</v>
      </c>
      <c r="D175" s="317" t="s">
        <v>589</v>
      </c>
      <c r="E175" s="318" t="s">
        <v>3250</v>
      </c>
      <c r="F175" s="319" t="s">
        <v>3251</v>
      </c>
      <c r="G175" s="320" t="s">
        <v>1220</v>
      </c>
      <c r="H175" s="321">
        <v>1</v>
      </c>
      <c r="I175" s="322"/>
      <c r="J175" s="323">
        <f>ROUND(I175*H175,2)</f>
        <v>0</v>
      </c>
      <c r="K175" s="324"/>
      <c r="L175" s="325"/>
      <c r="M175" s="326" t="s">
        <v>1</v>
      </c>
      <c r="N175" s="327" t="s">
        <v>46</v>
      </c>
      <c r="O175" s="94"/>
      <c r="P175" s="263">
        <f>O175*H175</f>
        <v>0</v>
      </c>
      <c r="Q175" s="263">
        <v>0</v>
      </c>
      <c r="R175" s="263">
        <f>Q175*H175</f>
        <v>0</v>
      </c>
      <c r="S175" s="263">
        <v>0</v>
      </c>
      <c r="T175" s="264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65" t="s">
        <v>247</v>
      </c>
      <c r="AT175" s="265" t="s">
        <v>589</v>
      </c>
      <c r="AU175" s="265" t="s">
        <v>89</v>
      </c>
      <c r="AY175" s="18" t="s">
        <v>211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8" t="s">
        <v>87</v>
      </c>
      <c r="BK175" s="155">
        <f>ROUND(I175*H175,2)</f>
        <v>0</v>
      </c>
      <c r="BL175" s="18" t="s">
        <v>100</v>
      </c>
      <c r="BM175" s="265" t="s">
        <v>732</v>
      </c>
    </row>
    <row r="176" spans="1:65" s="2" customFormat="1" ht="16.5" customHeight="1">
      <c r="A176" s="41"/>
      <c r="B176" s="42"/>
      <c r="C176" s="317" t="s">
        <v>581</v>
      </c>
      <c r="D176" s="317" t="s">
        <v>589</v>
      </c>
      <c r="E176" s="318" t="s">
        <v>3252</v>
      </c>
      <c r="F176" s="319" t="s">
        <v>3253</v>
      </c>
      <c r="G176" s="320" t="s">
        <v>1220</v>
      </c>
      <c r="H176" s="321">
        <v>1</v>
      </c>
      <c r="I176" s="322"/>
      <c r="J176" s="323">
        <f>ROUND(I176*H176,2)</f>
        <v>0</v>
      </c>
      <c r="K176" s="324"/>
      <c r="L176" s="325"/>
      <c r="M176" s="326" t="s">
        <v>1</v>
      </c>
      <c r="N176" s="327" t="s">
        <v>46</v>
      </c>
      <c r="O176" s="94"/>
      <c r="P176" s="263">
        <f>O176*H176</f>
        <v>0</v>
      </c>
      <c r="Q176" s="263">
        <v>0</v>
      </c>
      <c r="R176" s="263">
        <f>Q176*H176</f>
        <v>0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247</v>
      </c>
      <c r="AT176" s="265" t="s">
        <v>589</v>
      </c>
      <c r="AU176" s="265" t="s">
        <v>89</v>
      </c>
      <c r="AY176" s="18" t="s">
        <v>211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87</v>
      </c>
      <c r="BK176" s="155">
        <f>ROUND(I176*H176,2)</f>
        <v>0</v>
      </c>
      <c r="BL176" s="18" t="s">
        <v>100</v>
      </c>
      <c r="BM176" s="265" t="s">
        <v>742</v>
      </c>
    </row>
    <row r="177" spans="1:63" s="12" customFormat="1" ht="22.8" customHeight="1">
      <c r="A177" s="12"/>
      <c r="B177" s="237"/>
      <c r="C177" s="238"/>
      <c r="D177" s="239" t="s">
        <v>80</v>
      </c>
      <c r="E177" s="251" t="s">
        <v>3254</v>
      </c>
      <c r="F177" s="251" t="s">
        <v>3255</v>
      </c>
      <c r="G177" s="238"/>
      <c r="H177" s="238"/>
      <c r="I177" s="241"/>
      <c r="J177" s="252">
        <f>BK177</f>
        <v>0</v>
      </c>
      <c r="K177" s="238"/>
      <c r="L177" s="243"/>
      <c r="M177" s="244"/>
      <c r="N177" s="245"/>
      <c r="O177" s="245"/>
      <c r="P177" s="246">
        <f>SUM(P178:P183)</f>
        <v>0</v>
      </c>
      <c r="Q177" s="245"/>
      <c r="R177" s="246">
        <f>SUM(R178:R183)</f>
        <v>0</v>
      </c>
      <c r="S177" s="245"/>
      <c r="T177" s="247">
        <f>SUM(T178:T183)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48" t="s">
        <v>87</v>
      </c>
      <c r="AT177" s="249" t="s">
        <v>80</v>
      </c>
      <c r="AU177" s="249" t="s">
        <v>87</v>
      </c>
      <c r="AY177" s="248" t="s">
        <v>211</v>
      </c>
      <c r="BK177" s="250">
        <f>SUM(BK178:BK183)</f>
        <v>0</v>
      </c>
    </row>
    <row r="178" spans="1:65" s="2" customFormat="1" ht="16.5" customHeight="1">
      <c r="A178" s="41"/>
      <c r="B178" s="42"/>
      <c r="C178" s="317" t="s">
        <v>588</v>
      </c>
      <c r="D178" s="317" t="s">
        <v>589</v>
      </c>
      <c r="E178" s="318" t="s">
        <v>3256</v>
      </c>
      <c r="F178" s="319" t="s">
        <v>3257</v>
      </c>
      <c r="G178" s="320" t="s">
        <v>217</v>
      </c>
      <c r="H178" s="321">
        <v>1</v>
      </c>
      <c r="I178" s="322"/>
      <c r="J178" s="323">
        <f>ROUND(I178*H178,2)</f>
        <v>0</v>
      </c>
      <c r="K178" s="324"/>
      <c r="L178" s="325"/>
      <c r="M178" s="326" t="s">
        <v>1</v>
      </c>
      <c r="N178" s="327" t="s">
        <v>46</v>
      </c>
      <c r="O178" s="94"/>
      <c r="P178" s="263">
        <f>O178*H178</f>
        <v>0</v>
      </c>
      <c r="Q178" s="263">
        <v>0</v>
      </c>
      <c r="R178" s="263">
        <f>Q178*H178</f>
        <v>0</v>
      </c>
      <c r="S178" s="263">
        <v>0</v>
      </c>
      <c r="T178" s="264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5" t="s">
        <v>247</v>
      </c>
      <c r="AT178" s="265" t="s">
        <v>589</v>
      </c>
      <c r="AU178" s="265" t="s">
        <v>89</v>
      </c>
      <c r="AY178" s="18" t="s">
        <v>211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8" t="s">
        <v>87</v>
      </c>
      <c r="BK178" s="155">
        <f>ROUND(I178*H178,2)</f>
        <v>0</v>
      </c>
      <c r="BL178" s="18" t="s">
        <v>100</v>
      </c>
      <c r="BM178" s="265" t="s">
        <v>760</v>
      </c>
    </row>
    <row r="179" spans="1:65" s="2" customFormat="1" ht="16.5" customHeight="1">
      <c r="A179" s="41"/>
      <c r="B179" s="42"/>
      <c r="C179" s="317" t="s">
        <v>593</v>
      </c>
      <c r="D179" s="317" t="s">
        <v>589</v>
      </c>
      <c r="E179" s="318" t="s">
        <v>3258</v>
      </c>
      <c r="F179" s="319" t="s">
        <v>3259</v>
      </c>
      <c r="G179" s="320" t="s">
        <v>217</v>
      </c>
      <c r="H179" s="321">
        <v>1</v>
      </c>
      <c r="I179" s="322"/>
      <c r="J179" s="323">
        <f>ROUND(I179*H179,2)</f>
        <v>0</v>
      </c>
      <c r="K179" s="324"/>
      <c r="L179" s="325"/>
      <c r="M179" s="326" t="s">
        <v>1</v>
      </c>
      <c r="N179" s="327" t="s">
        <v>46</v>
      </c>
      <c r="O179" s="94"/>
      <c r="P179" s="263">
        <f>O179*H179</f>
        <v>0</v>
      </c>
      <c r="Q179" s="263">
        <v>0</v>
      </c>
      <c r="R179" s="263">
        <f>Q179*H179</f>
        <v>0</v>
      </c>
      <c r="S179" s="263">
        <v>0</v>
      </c>
      <c r="T179" s="264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5" t="s">
        <v>247</v>
      </c>
      <c r="AT179" s="265" t="s">
        <v>589</v>
      </c>
      <c r="AU179" s="265" t="s">
        <v>89</v>
      </c>
      <c r="AY179" s="18" t="s">
        <v>211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8" t="s">
        <v>87</v>
      </c>
      <c r="BK179" s="155">
        <f>ROUND(I179*H179,2)</f>
        <v>0</v>
      </c>
      <c r="BL179" s="18" t="s">
        <v>100</v>
      </c>
      <c r="BM179" s="265" t="s">
        <v>770</v>
      </c>
    </row>
    <row r="180" spans="1:65" s="2" customFormat="1" ht="16.5" customHeight="1">
      <c r="A180" s="41"/>
      <c r="B180" s="42"/>
      <c r="C180" s="317" t="s">
        <v>604</v>
      </c>
      <c r="D180" s="317" t="s">
        <v>589</v>
      </c>
      <c r="E180" s="318" t="s">
        <v>3260</v>
      </c>
      <c r="F180" s="319" t="s">
        <v>3261</v>
      </c>
      <c r="G180" s="320" t="s">
        <v>1220</v>
      </c>
      <c r="H180" s="321">
        <v>1</v>
      </c>
      <c r="I180" s="322"/>
      <c r="J180" s="323">
        <f>ROUND(I180*H180,2)</f>
        <v>0</v>
      </c>
      <c r="K180" s="324"/>
      <c r="L180" s="325"/>
      <c r="M180" s="326" t="s">
        <v>1</v>
      </c>
      <c r="N180" s="327" t="s">
        <v>46</v>
      </c>
      <c r="O180" s="94"/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4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5" t="s">
        <v>247</v>
      </c>
      <c r="AT180" s="265" t="s">
        <v>589</v>
      </c>
      <c r="AU180" s="265" t="s">
        <v>89</v>
      </c>
      <c r="AY180" s="18" t="s">
        <v>211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87</v>
      </c>
      <c r="BK180" s="155">
        <f>ROUND(I180*H180,2)</f>
        <v>0</v>
      </c>
      <c r="BL180" s="18" t="s">
        <v>100</v>
      </c>
      <c r="BM180" s="265" t="s">
        <v>778</v>
      </c>
    </row>
    <row r="181" spans="1:65" s="2" customFormat="1" ht="16.5" customHeight="1">
      <c r="A181" s="41"/>
      <c r="B181" s="42"/>
      <c r="C181" s="317" t="s">
        <v>610</v>
      </c>
      <c r="D181" s="317" t="s">
        <v>589</v>
      </c>
      <c r="E181" s="318" t="s">
        <v>3262</v>
      </c>
      <c r="F181" s="319" t="s">
        <v>3263</v>
      </c>
      <c r="G181" s="320" t="s">
        <v>1220</v>
      </c>
      <c r="H181" s="321">
        <v>2</v>
      </c>
      <c r="I181" s="322"/>
      <c r="J181" s="323">
        <f>ROUND(I181*H181,2)</f>
        <v>0</v>
      </c>
      <c r="K181" s="324"/>
      <c r="L181" s="325"/>
      <c r="M181" s="326" t="s">
        <v>1</v>
      </c>
      <c r="N181" s="327" t="s">
        <v>46</v>
      </c>
      <c r="O181" s="94"/>
      <c r="P181" s="263">
        <f>O181*H181</f>
        <v>0</v>
      </c>
      <c r="Q181" s="263">
        <v>0</v>
      </c>
      <c r="R181" s="263">
        <f>Q181*H181</f>
        <v>0</v>
      </c>
      <c r="S181" s="263">
        <v>0</v>
      </c>
      <c r="T181" s="264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5" t="s">
        <v>247</v>
      </c>
      <c r="AT181" s="265" t="s">
        <v>589</v>
      </c>
      <c r="AU181" s="265" t="s">
        <v>89</v>
      </c>
      <c r="AY181" s="18" t="s">
        <v>211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87</v>
      </c>
      <c r="BK181" s="155">
        <f>ROUND(I181*H181,2)</f>
        <v>0</v>
      </c>
      <c r="BL181" s="18" t="s">
        <v>100</v>
      </c>
      <c r="BM181" s="265" t="s">
        <v>789</v>
      </c>
    </row>
    <row r="182" spans="1:65" s="2" customFormat="1" ht="16.5" customHeight="1">
      <c r="A182" s="41"/>
      <c r="B182" s="42"/>
      <c r="C182" s="317" t="s">
        <v>616</v>
      </c>
      <c r="D182" s="317" t="s">
        <v>589</v>
      </c>
      <c r="E182" s="318" t="s">
        <v>3264</v>
      </c>
      <c r="F182" s="319" t="s">
        <v>3265</v>
      </c>
      <c r="G182" s="320" t="s">
        <v>1220</v>
      </c>
      <c r="H182" s="321">
        <v>1</v>
      </c>
      <c r="I182" s="322"/>
      <c r="J182" s="323">
        <f>ROUND(I182*H182,2)</f>
        <v>0</v>
      </c>
      <c r="K182" s="324"/>
      <c r="L182" s="325"/>
      <c r="M182" s="326" t="s">
        <v>1</v>
      </c>
      <c r="N182" s="327" t="s">
        <v>46</v>
      </c>
      <c r="O182" s="94"/>
      <c r="P182" s="263">
        <f>O182*H182</f>
        <v>0</v>
      </c>
      <c r="Q182" s="263">
        <v>0</v>
      </c>
      <c r="R182" s="263">
        <f>Q182*H182</f>
        <v>0</v>
      </c>
      <c r="S182" s="263">
        <v>0</v>
      </c>
      <c r="T182" s="264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65" t="s">
        <v>247</v>
      </c>
      <c r="AT182" s="265" t="s">
        <v>589</v>
      </c>
      <c r="AU182" s="265" t="s">
        <v>89</v>
      </c>
      <c r="AY182" s="18" t="s">
        <v>211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8" t="s">
        <v>87</v>
      </c>
      <c r="BK182" s="155">
        <f>ROUND(I182*H182,2)</f>
        <v>0</v>
      </c>
      <c r="BL182" s="18" t="s">
        <v>100</v>
      </c>
      <c r="BM182" s="265" t="s">
        <v>808</v>
      </c>
    </row>
    <row r="183" spans="1:65" s="2" customFormat="1" ht="16.5" customHeight="1">
      <c r="A183" s="41"/>
      <c r="B183" s="42"/>
      <c r="C183" s="317" t="s">
        <v>621</v>
      </c>
      <c r="D183" s="317" t="s">
        <v>589</v>
      </c>
      <c r="E183" s="318" t="s">
        <v>3266</v>
      </c>
      <c r="F183" s="319" t="s">
        <v>3267</v>
      </c>
      <c r="G183" s="320" t="s">
        <v>307</v>
      </c>
      <c r="H183" s="321">
        <v>6</v>
      </c>
      <c r="I183" s="322"/>
      <c r="J183" s="323">
        <f>ROUND(I183*H183,2)</f>
        <v>0</v>
      </c>
      <c r="K183" s="324"/>
      <c r="L183" s="325"/>
      <c r="M183" s="326" t="s">
        <v>1</v>
      </c>
      <c r="N183" s="327" t="s">
        <v>46</v>
      </c>
      <c r="O183" s="94"/>
      <c r="P183" s="263">
        <f>O183*H183</f>
        <v>0</v>
      </c>
      <c r="Q183" s="263">
        <v>0</v>
      </c>
      <c r="R183" s="263">
        <f>Q183*H183</f>
        <v>0</v>
      </c>
      <c r="S183" s="263">
        <v>0</v>
      </c>
      <c r="T183" s="264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5" t="s">
        <v>247</v>
      </c>
      <c r="AT183" s="265" t="s">
        <v>589</v>
      </c>
      <c r="AU183" s="265" t="s">
        <v>89</v>
      </c>
      <c r="AY183" s="18" t="s">
        <v>211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8" t="s">
        <v>87</v>
      </c>
      <c r="BK183" s="155">
        <f>ROUND(I183*H183,2)</f>
        <v>0</v>
      </c>
      <c r="BL183" s="18" t="s">
        <v>100</v>
      </c>
      <c r="BM183" s="265" t="s">
        <v>817</v>
      </c>
    </row>
    <row r="184" spans="1:63" s="12" customFormat="1" ht="22.8" customHeight="1">
      <c r="A184" s="12"/>
      <c r="B184" s="237"/>
      <c r="C184" s="238"/>
      <c r="D184" s="239" t="s">
        <v>80</v>
      </c>
      <c r="E184" s="251" t="s">
        <v>3268</v>
      </c>
      <c r="F184" s="251" t="s">
        <v>3269</v>
      </c>
      <c r="G184" s="238"/>
      <c r="H184" s="238"/>
      <c r="I184" s="241"/>
      <c r="J184" s="252">
        <f>BK184</f>
        <v>0</v>
      </c>
      <c r="K184" s="238"/>
      <c r="L184" s="243"/>
      <c r="M184" s="244"/>
      <c r="N184" s="245"/>
      <c r="O184" s="245"/>
      <c r="P184" s="246">
        <f>SUM(P185:P187)</f>
        <v>0</v>
      </c>
      <c r="Q184" s="245"/>
      <c r="R184" s="246">
        <f>SUM(R185:R187)</f>
        <v>0</v>
      </c>
      <c r="S184" s="245"/>
      <c r="T184" s="247">
        <f>SUM(T185:T187)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48" t="s">
        <v>87</v>
      </c>
      <c r="AT184" s="249" t="s">
        <v>80</v>
      </c>
      <c r="AU184" s="249" t="s">
        <v>87</v>
      </c>
      <c r="AY184" s="248" t="s">
        <v>211</v>
      </c>
      <c r="BK184" s="250">
        <f>SUM(BK185:BK187)</f>
        <v>0</v>
      </c>
    </row>
    <row r="185" spans="1:65" s="2" customFormat="1" ht="16.5" customHeight="1">
      <c r="A185" s="41"/>
      <c r="B185" s="42"/>
      <c r="C185" s="317" t="s">
        <v>627</v>
      </c>
      <c r="D185" s="317" t="s">
        <v>589</v>
      </c>
      <c r="E185" s="318" t="s">
        <v>3270</v>
      </c>
      <c r="F185" s="319" t="s">
        <v>3271</v>
      </c>
      <c r="G185" s="320" t="s">
        <v>1220</v>
      </c>
      <c r="H185" s="321">
        <v>120</v>
      </c>
      <c r="I185" s="322"/>
      <c r="J185" s="323">
        <f>ROUND(I185*H185,2)</f>
        <v>0</v>
      </c>
      <c r="K185" s="324"/>
      <c r="L185" s="325"/>
      <c r="M185" s="326" t="s">
        <v>1</v>
      </c>
      <c r="N185" s="327" t="s">
        <v>46</v>
      </c>
      <c r="O185" s="94"/>
      <c r="P185" s="263">
        <f>O185*H185</f>
        <v>0</v>
      </c>
      <c r="Q185" s="263">
        <v>0</v>
      </c>
      <c r="R185" s="263">
        <f>Q185*H185</f>
        <v>0</v>
      </c>
      <c r="S185" s="263">
        <v>0</v>
      </c>
      <c r="T185" s="264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5" t="s">
        <v>247</v>
      </c>
      <c r="AT185" s="265" t="s">
        <v>589</v>
      </c>
      <c r="AU185" s="265" t="s">
        <v>89</v>
      </c>
      <c r="AY185" s="18" t="s">
        <v>211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8" t="s">
        <v>87</v>
      </c>
      <c r="BK185" s="155">
        <f>ROUND(I185*H185,2)</f>
        <v>0</v>
      </c>
      <c r="BL185" s="18" t="s">
        <v>100</v>
      </c>
      <c r="BM185" s="265" t="s">
        <v>826</v>
      </c>
    </row>
    <row r="186" spans="1:65" s="2" customFormat="1" ht="16.5" customHeight="1">
      <c r="A186" s="41"/>
      <c r="B186" s="42"/>
      <c r="C186" s="317" t="s">
        <v>634</v>
      </c>
      <c r="D186" s="317" t="s">
        <v>589</v>
      </c>
      <c r="E186" s="318" t="s">
        <v>3272</v>
      </c>
      <c r="F186" s="319" t="s">
        <v>3273</v>
      </c>
      <c r="G186" s="320" t="s">
        <v>1220</v>
      </c>
      <c r="H186" s="321">
        <v>6</v>
      </c>
      <c r="I186" s="322"/>
      <c r="J186" s="323">
        <f>ROUND(I186*H186,2)</f>
        <v>0</v>
      </c>
      <c r="K186" s="324"/>
      <c r="L186" s="325"/>
      <c r="M186" s="326" t="s">
        <v>1</v>
      </c>
      <c r="N186" s="327" t="s">
        <v>46</v>
      </c>
      <c r="O186" s="94"/>
      <c r="P186" s="263">
        <f>O186*H186</f>
        <v>0</v>
      </c>
      <c r="Q186" s="263">
        <v>0</v>
      </c>
      <c r="R186" s="263">
        <f>Q186*H186</f>
        <v>0</v>
      </c>
      <c r="S186" s="263">
        <v>0</v>
      </c>
      <c r="T186" s="264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5" t="s">
        <v>247</v>
      </c>
      <c r="AT186" s="265" t="s">
        <v>589</v>
      </c>
      <c r="AU186" s="265" t="s">
        <v>89</v>
      </c>
      <c r="AY186" s="18" t="s">
        <v>211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8" t="s">
        <v>87</v>
      </c>
      <c r="BK186" s="155">
        <f>ROUND(I186*H186,2)</f>
        <v>0</v>
      </c>
      <c r="BL186" s="18" t="s">
        <v>100</v>
      </c>
      <c r="BM186" s="265" t="s">
        <v>841</v>
      </c>
    </row>
    <row r="187" spans="1:65" s="2" customFormat="1" ht="16.5" customHeight="1">
      <c r="A187" s="41"/>
      <c r="B187" s="42"/>
      <c r="C187" s="317" t="s">
        <v>649</v>
      </c>
      <c r="D187" s="317" t="s">
        <v>589</v>
      </c>
      <c r="E187" s="318" t="s">
        <v>3274</v>
      </c>
      <c r="F187" s="319" t="s">
        <v>3275</v>
      </c>
      <c r="G187" s="320" t="s">
        <v>269</v>
      </c>
      <c r="H187" s="321">
        <v>138</v>
      </c>
      <c r="I187" s="322"/>
      <c r="J187" s="323">
        <f>ROUND(I187*H187,2)</f>
        <v>0</v>
      </c>
      <c r="K187" s="324"/>
      <c r="L187" s="325"/>
      <c r="M187" s="326" t="s">
        <v>1</v>
      </c>
      <c r="N187" s="327" t="s">
        <v>46</v>
      </c>
      <c r="O187" s="94"/>
      <c r="P187" s="263">
        <f>O187*H187</f>
        <v>0</v>
      </c>
      <c r="Q187" s="263">
        <v>0</v>
      </c>
      <c r="R187" s="263">
        <f>Q187*H187</f>
        <v>0</v>
      </c>
      <c r="S187" s="263">
        <v>0</v>
      </c>
      <c r="T187" s="264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65" t="s">
        <v>247</v>
      </c>
      <c r="AT187" s="265" t="s">
        <v>589</v>
      </c>
      <c r="AU187" s="265" t="s">
        <v>89</v>
      </c>
      <c r="AY187" s="18" t="s">
        <v>211</v>
      </c>
      <c r="BE187" s="155">
        <f>IF(N187="základní",J187,0)</f>
        <v>0</v>
      </c>
      <c r="BF187" s="155">
        <f>IF(N187="snížená",J187,0)</f>
        <v>0</v>
      </c>
      <c r="BG187" s="155">
        <f>IF(N187="zákl. přenesená",J187,0)</f>
        <v>0</v>
      </c>
      <c r="BH187" s="155">
        <f>IF(N187="sníž. přenesená",J187,0)</f>
        <v>0</v>
      </c>
      <c r="BI187" s="155">
        <f>IF(N187="nulová",J187,0)</f>
        <v>0</v>
      </c>
      <c r="BJ187" s="18" t="s">
        <v>87</v>
      </c>
      <c r="BK187" s="155">
        <f>ROUND(I187*H187,2)</f>
        <v>0</v>
      </c>
      <c r="BL187" s="18" t="s">
        <v>100</v>
      </c>
      <c r="BM187" s="265" t="s">
        <v>850</v>
      </c>
    </row>
    <row r="188" spans="1:63" s="12" customFormat="1" ht="22.8" customHeight="1">
      <c r="A188" s="12"/>
      <c r="B188" s="237"/>
      <c r="C188" s="238"/>
      <c r="D188" s="239" t="s">
        <v>80</v>
      </c>
      <c r="E188" s="251" t="s">
        <v>3276</v>
      </c>
      <c r="F188" s="251" t="s">
        <v>3277</v>
      </c>
      <c r="G188" s="238"/>
      <c r="H188" s="238"/>
      <c r="I188" s="241"/>
      <c r="J188" s="252">
        <f>BK188</f>
        <v>0</v>
      </c>
      <c r="K188" s="238"/>
      <c r="L188" s="243"/>
      <c r="M188" s="244"/>
      <c r="N188" s="245"/>
      <c r="O188" s="245"/>
      <c r="P188" s="246">
        <f>SUM(P189:P196)</f>
        <v>0</v>
      </c>
      <c r="Q188" s="245"/>
      <c r="R188" s="246">
        <f>SUM(R189:R196)</f>
        <v>0</v>
      </c>
      <c r="S188" s="245"/>
      <c r="T188" s="247">
        <f>SUM(T189:T196)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48" t="s">
        <v>87</v>
      </c>
      <c r="AT188" s="249" t="s">
        <v>80</v>
      </c>
      <c r="AU188" s="249" t="s">
        <v>87</v>
      </c>
      <c r="AY188" s="248" t="s">
        <v>211</v>
      </c>
      <c r="BK188" s="250">
        <f>SUM(BK189:BK196)</f>
        <v>0</v>
      </c>
    </row>
    <row r="189" spans="1:65" s="2" customFormat="1" ht="16.5" customHeight="1">
      <c r="A189" s="41"/>
      <c r="B189" s="42"/>
      <c r="C189" s="317" t="s">
        <v>669</v>
      </c>
      <c r="D189" s="317" t="s">
        <v>589</v>
      </c>
      <c r="E189" s="318" t="s">
        <v>3278</v>
      </c>
      <c r="F189" s="319" t="s">
        <v>3279</v>
      </c>
      <c r="G189" s="320" t="s">
        <v>307</v>
      </c>
      <c r="H189" s="321">
        <v>16</v>
      </c>
      <c r="I189" s="322"/>
      <c r="J189" s="323">
        <f>ROUND(I189*H189,2)</f>
        <v>0</v>
      </c>
      <c r="K189" s="324"/>
      <c r="L189" s="325"/>
      <c r="M189" s="326" t="s">
        <v>1</v>
      </c>
      <c r="N189" s="327" t="s">
        <v>46</v>
      </c>
      <c r="O189" s="94"/>
      <c r="P189" s="263">
        <f>O189*H189</f>
        <v>0</v>
      </c>
      <c r="Q189" s="263">
        <v>0</v>
      </c>
      <c r="R189" s="263">
        <f>Q189*H189</f>
        <v>0</v>
      </c>
      <c r="S189" s="263">
        <v>0</v>
      </c>
      <c r="T189" s="264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5" t="s">
        <v>247</v>
      </c>
      <c r="AT189" s="265" t="s">
        <v>589</v>
      </c>
      <c r="AU189" s="265" t="s">
        <v>89</v>
      </c>
      <c r="AY189" s="18" t="s">
        <v>211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87</v>
      </c>
      <c r="BK189" s="155">
        <f>ROUND(I189*H189,2)</f>
        <v>0</v>
      </c>
      <c r="BL189" s="18" t="s">
        <v>100</v>
      </c>
      <c r="BM189" s="265" t="s">
        <v>864</v>
      </c>
    </row>
    <row r="190" spans="1:65" s="2" customFormat="1" ht="16.5" customHeight="1">
      <c r="A190" s="41"/>
      <c r="B190" s="42"/>
      <c r="C190" s="317" t="s">
        <v>676</v>
      </c>
      <c r="D190" s="317" t="s">
        <v>589</v>
      </c>
      <c r="E190" s="318" t="s">
        <v>3280</v>
      </c>
      <c r="F190" s="319" t="s">
        <v>3281</v>
      </c>
      <c r="G190" s="320" t="s">
        <v>307</v>
      </c>
      <c r="H190" s="321">
        <v>63</v>
      </c>
      <c r="I190" s="322"/>
      <c r="J190" s="323">
        <f>ROUND(I190*H190,2)</f>
        <v>0</v>
      </c>
      <c r="K190" s="324"/>
      <c r="L190" s="325"/>
      <c r="M190" s="326" t="s">
        <v>1</v>
      </c>
      <c r="N190" s="327" t="s">
        <v>46</v>
      </c>
      <c r="O190" s="94"/>
      <c r="P190" s="263">
        <f>O190*H190</f>
        <v>0</v>
      </c>
      <c r="Q190" s="263">
        <v>0</v>
      </c>
      <c r="R190" s="263">
        <f>Q190*H190</f>
        <v>0</v>
      </c>
      <c r="S190" s="263">
        <v>0</v>
      </c>
      <c r="T190" s="264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65" t="s">
        <v>247</v>
      </c>
      <c r="AT190" s="265" t="s">
        <v>589</v>
      </c>
      <c r="AU190" s="265" t="s">
        <v>89</v>
      </c>
      <c r="AY190" s="18" t="s">
        <v>211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8" t="s">
        <v>87</v>
      </c>
      <c r="BK190" s="155">
        <f>ROUND(I190*H190,2)</f>
        <v>0</v>
      </c>
      <c r="BL190" s="18" t="s">
        <v>100</v>
      </c>
      <c r="BM190" s="265" t="s">
        <v>873</v>
      </c>
    </row>
    <row r="191" spans="1:65" s="2" customFormat="1" ht="16.5" customHeight="1">
      <c r="A191" s="41"/>
      <c r="B191" s="42"/>
      <c r="C191" s="317" t="s">
        <v>681</v>
      </c>
      <c r="D191" s="317" t="s">
        <v>589</v>
      </c>
      <c r="E191" s="318" t="s">
        <v>3282</v>
      </c>
      <c r="F191" s="319" t="s">
        <v>3283</v>
      </c>
      <c r="G191" s="320" t="s">
        <v>307</v>
      </c>
      <c r="H191" s="321">
        <v>62</v>
      </c>
      <c r="I191" s="322"/>
      <c r="J191" s="323">
        <f>ROUND(I191*H191,2)</f>
        <v>0</v>
      </c>
      <c r="K191" s="324"/>
      <c r="L191" s="325"/>
      <c r="M191" s="326" t="s">
        <v>1</v>
      </c>
      <c r="N191" s="327" t="s">
        <v>46</v>
      </c>
      <c r="O191" s="94"/>
      <c r="P191" s="263">
        <f>O191*H191</f>
        <v>0</v>
      </c>
      <c r="Q191" s="263">
        <v>0</v>
      </c>
      <c r="R191" s="263">
        <f>Q191*H191</f>
        <v>0</v>
      </c>
      <c r="S191" s="263">
        <v>0</v>
      </c>
      <c r="T191" s="264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5" t="s">
        <v>247</v>
      </c>
      <c r="AT191" s="265" t="s">
        <v>589</v>
      </c>
      <c r="AU191" s="265" t="s">
        <v>89</v>
      </c>
      <c r="AY191" s="18" t="s">
        <v>211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8" t="s">
        <v>87</v>
      </c>
      <c r="BK191" s="155">
        <f>ROUND(I191*H191,2)</f>
        <v>0</v>
      </c>
      <c r="BL191" s="18" t="s">
        <v>100</v>
      </c>
      <c r="BM191" s="265" t="s">
        <v>881</v>
      </c>
    </row>
    <row r="192" spans="1:65" s="2" customFormat="1" ht="16.5" customHeight="1">
      <c r="A192" s="41"/>
      <c r="B192" s="42"/>
      <c r="C192" s="317" t="s">
        <v>685</v>
      </c>
      <c r="D192" s="317" t="s">
        <v>589</v>
      </c>
      <c r="E192" s="318" t="s">
        <v>3284</v>
      </c>
      <c r="F192" s="319" t="s">
        <v>3285</v>
      </c>
      <c r="G192" s="320" t="s">
        <v>307</v>
      </c>
      <c r="H192" s="321">
        <v>282</v>
      </c>
      <c r="I192" s="322"/>
      <c r="J192" s="323">
        <f>ROUND(I192*H192,2)</f>
        <v>0</v>
      </c>
      <c r="K192" s="324"/>
      <c r="L192" s="325"/>
      <c r="M192" s="326" t="s">
        <v>1</v>
      </c>
      <c r="N192" s="327" t="s">
        <v>46</v>
      </c>
      <c r="O192" s="94"/>
      <c r="P192" s="263">
        <f>O192*H192</f>
        <v>0</v>
      </c>
      <c r="Q192" s="263">
        <v>0</v>
      </c>
      <c r="R192" s="263">
        <f>Q192*H192</f>
        <v>0</v>
      </c>
      <c r="S192" s="263">
        <v>0</v>
      </c>
      <c r="T192" s="264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65" t="s">
        <v>247</v>
      </c>
      <c r="AT192" s="265" t="s">
        <v>589</v>
      </c>
      <c r="AU192" s="265" t="s">
        <v>89</v>
      </c>
      <c r="AY192" s="18" t="s">
        <v>211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8" t="s">
        <v>87</v>
      </c>
      <c r="BK192" s="155">
        <f>ROUND(I192*H192,2)</f>
        <v>0</v>
      </c>
      <c r="BL192" s="18" t="s">
        <v>100</v>
      </c>
      <c r="BM192" s="265" t="s">
        <v>891</v>
      </c>
    </row>
    <row r="193" spans="1:65" s="2" customFormat="1" ht="16.5" customHeight="1">
      <c r="A193" s="41"/>
      <c r="B193" s="42"/>
      <c r="C193" s="317" t="s">
        <v>690</v>
      </c>
      <c r="D193" s="317" t="s">
        <v>589</v>
      </c>
      <c r="E193" s="318" t="s">
        <v>3286</v>
      </c>
      <c r="F193" s="319" t="s">
        <v>3287</v>
      </c>
      <c r="G193" s="320" t="s">
        <v>1220</v>
      </c>
      <c r="H193" s="321">
        <v>1</v>
      </c>
      <c r="I193" s="322"/>
      <c r="J193" s="323">
        <f>ROUND(I193*H193,2)</f>
        <v>0</v>
      </c>
      <c r="K193" s="324"/>
      <c r="L193" s="325"/>
      <c r="M193" s="326" t="s">
        <v>1</v>
      </c>
      <c r="N193" s="327" t="s">
        <v>46</v>
      </c>
      <c r="O193" s="94"/>
      <c r="P193" s="263">
        <f>O193*H193</f>
        <v>0</v>
      </c>
      <c r="Q193" s="263">
        <v>0</v>
      </c>
      <c r="R193" s="263">
        <f>Q193*H193</f>
        <v>0</v>
      </c>
      <c r="S193" s="263">
        <v>0</v>
      </c>
      <c r="T193" s="264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65" t="s">
        <v>247</v>
      </c>
      <c r="AT193" s="265" t="s">
        <v>589</v>
      </c>
      <c r="AU193" s="265" t="s">
        <v>89</v>
      </c>
      <c r="AY193" s="18" t="s">
        <v>211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8" t="s">
        <v>87</v>
      </c>
      <c r="BK193" s="155">
        <f>ROUND(I193*H193,2)</f>
        <v>0</v>
      </c>
      <c r="BL193" s="18" t="s">
        <v>100</v>
      </c>
      <c r="BM193" s="265" t="s">
        <v>901</v>
      </c>
    </row>
    <row r="194" spans="1:65" s="2" customFormat="1" ht="16.5" customHeight="1">
      <c r="A194" s="41"/>
      <c r="B194" s="42"/>
      <c r="C194" s="317" t="s">
        <v>694</v>
      </c>
      <c r="D194" s="317" t="s">
        <v>589</v>
      </c>
      <c r="E194" s="318" t="s">
        <v>3288</v>
      </c>
      <c r="F194" s="319" t="s">
        <v>3289</v>
      </c>
      <c r="G194" s="320" t="s">
        <v>1220</v>
      </c>
      <c r="H194" s="321">
        <v>13</v>
      </c>
      <c r="I194" s="322"/>
      <c r="J194" s="323">
        <f>ROUND(I194*H194,2)</f>
        <v>0</v>
      </c>
      <c r="K194" s="324"/>
      <c r="L194" s="325"/>
      <c r="M194" s="326" t="s">
        <v>1</v>
      </c>
      <c r="N194" s="327" t="s">
        <v>46</v>
      </c>
      <c r="O194" s="94"/>
      <c r="P194" s="263">
        <f>O194*H194</f>
        <v>0</v>
      </c>
      <c r="Q194" s="263">
        <v>0</v>
      </c>
      <c r="R194" s="263">
        <f>Q194*H194</f>
        <v>0</v>
      </c>
      <c r="S194" s="263">
        <v>0</v>
      </c>
      <c r="T194" s="264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65" t="s">
        <v>247</v>
      </c>
      <c r="AT194" s="265" t="s">
        <v>589</v>
      </c>
      <c r="AU194" s="265" t="s">
        <v>89</v>
      </c>
      <c r="AY194" s="18" t="s">
        <v>211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8" t="s">
        <v>87</v>
      </c>
      <c r="BK194" s="155">
        <f>ROUND(I194*H194,2)</f>
        <v>0</v>
      </c>
      <c r="BL194" s="18" t="s">
        <v>100</v>
      </c>
      <c r="BM194" s="265" t="s">
        <v>911</v>
      </c>
    </row>
    <row r="195" spans="1:65" s="2" customFormat="1" ht="21.75" customHeight="1">
      <c r="A195" s="41"/>
      <c r="B195" s="42"/>
      <c r="C195" s="317" t="s">
        <v>699</v>
      </c>
      <c r="D195" s="317" t="s">
        <v>589</v>
      </c>
      <c r="E195" s="318" t="s">
        <v>3290</v>
      </c>
      <c r="F195" s="319" t="s">
        <v>3291</v>
      </c>
      <c r="G195" s="320" t="s">
        <v>2876</v>
      </c>
      <c r="H195" s="321">
        <v>1</v>
      </c>
      <c r="I195" s="322"/>
      <c r="J195" s="323">
        <f>ROUND(I195*H195,2)</f>
        <v>0</v>
      </c>
      <c r="K195" s="324"/>
      <c r="L195" s="325"/>
      <c r="M195" s="326" t="s">
        <v>1</v>
      </c>
      <c r="N195" s="327" t="s">
        <v>46</v>
      </c>
      <c r="O195" s="94"/>
      <c r="P195" s="263">
        <f>O195*H195</f>
        <v>0</v>
      </c>
      <c r="Q195" s="263">
        <v>0</v>
      </c>
      <c r="R195" s="263">
        <f>Q195*H195</f>
        <v>0</v>
      </c>
      <c r="S195" s="263">
        <v>0</v>
      </c>
      <c r="T195" s="264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65" t="s">
        <v>247</v>
      </c>
      <c r="AT195" s="265" t="s">
        <v>589</v>
      </c>
      <c r="AU195" s="265" t="s">
        <v>89</v>
      </c>
      <c r="AY195" s="18" t="s">
        <v>211</v>
      </c>
      <c r="BE195" s="155">
        <f>IF(N195="základní",J195,0)</f>
        <v>0</v>
      </c>
      <c r="BF195" s="155">
        <f>IF(N195="snížená",J195,0)</f>
        <v>0</v>
      </c>
      <c r="BG195" s="155">
        <f>IF(N195="zákl. přenesená",J195,0)</f>
        <v>0</v>
      </c>
      <c r="BH195" s="155">
        <f>IF(N195="sníž. přenesená",J195,0)</f>
        <v>0</v>
      </c>
      <c r="BI195" s="155">
        <f>IF(N195="nulová",J195,0)</f>
        <v>0</v>
      </c>
      <c r="BJ195" s="18" t="s">
        <v>87</v>
      </c>
      <c r="BK195" s="155">
        <f>ROUND(I195*H195,2)</f>
        <v>0</v>
      </c>
      <c r="BL195" s="18" t="s">
        <v>100</v>
      </c>
      <c r="BM195" s="265" t="s">
        <v>926</v>
      </c>
    </row>
    <row r="196" spans="1:65" s="2" customFormat="1" ht="16.5" customHeight="1">
      <c r="A196" s="41"/>
      <c r="B196" s="42"/>
      <c r="C196" s="317" t="s">
        <v>705</v>
      </c>
      <c r="D196" s="317" t="s">
        <v>589</v>
      </c>
      <c r="E196" s="318" t="s">
        <v>3292</v>
      </c>
      <c r="F196" s="319" t="s">
        <v>3293</v>
      </c>
      <c r="G196" s="320" t="s">
        <v>1220</v>
      </c>
      <c r="H196" s="321">
        <v>14</v>
      </c>
      <c r="I196" s="322"/>
      <c r="J196" s="323">
        <f>ROUND(I196*H196,2)</f>
        <v>0</v>
      </c>
      <c r="K196" s="324"/>
      <c r="L196" s="325"/>
      <c r="M196" s="326" t="s">
        <v>1</v>
      </c>
      <c r="N196" s="327" t="s">
        <v>46</v>
      </c>
      <c r="O196" s="94"/>
      <c r="P196" s="263">
        <f>O196*H196</f>
        <v>0</v>
      </c>
      <c r="Q196" s="263">
        <v>0</v>
      </c>
      <c r="R196" s="263">
        <f>Q196*H196</f>
        <v>0</v>
      </c>
      <c r="S196" s="263">
        <v>0</v>
      </c>
      <c r="T196" s="264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5" t="s">
        <v>247</v>
      </c>
      <c r="AT196" s="265" t="s">
        <v>589</v>
      </c>
      <c r="AU196" s="265" t="s">
        <v>89</v>
      </c>
      <c r="AY196" s="18" t="s">
        <v>211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8" t="s">
        <v>87</v>
      </c>
      <c r="BK196" s="155">
        <f>ROUND(I196*H196,2)</f>
        <v>0</v>
      </c>
      <c r="BL196" s="18" t="s">
        <v>100</v>
      </c>
      <c r="BM196" s="265" t="s">
        <v>941</v>
      </c>
    </row>
    <row r="197" spans="1:63" s="12" customFormat="1" ht="22.8" customHeight="1">
      <c r="A197" s="12"/>
      <c r="B197" s="237"/>
      <c r="C197" s="238"/>
      <c r="D197" s="239" t="s">
        <v>80</v>
      </c>
      <c r="E197" s="251" t="s">
        <v>3294</v>
      </c>
      <c r="F197" s="251" t="s">
        <v>3295</v>
      </c>
      <c r="G197" s="238"/>
      <c r="H197" s="238"/>
      <c r="I197" s="241"/>
      <c r="J197" s="252">
        <f>BK197</f>
        <v>0</v>
      </c>
      <c r="K197" s="238"/>
      <c r="L197" s="243"/>
      <c r="M197" s="244"/>
      <c r="N197" s="245"/>
      <c r="O197" s="245"/>
      <c r="P197" s="246">
        <f>SUM(P198:P202)</f>
        <v>0</v>
      </c>
      <c r="Q197" s="245"/>
      <c r="R197" s="246">
        <f>SUM(R198:R202)</f>
        <v>0</v>
      </c>
      <c r="S197" s="245"/>
      <c r="T197" s="247">
        <f>SUM(T198:T202)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48" t="s">
        <v>87</v>
      </c>
      <c r="AT197" s="249" t="s">
        <v>80</v>
      </c>
      <c r="AU197" s="249" t="s">
        <v>87</v>
      </c>
      <c r="AY197" s="248" t="s">
        <v>211</v>
      </c>
      <c r="BK197" s="250">
        <f>SUM(BK198:BK202)</f>
        <v>0</v>
      </c>
    </row>
    <row r="198" spans="1:65" s="2" customFormat="1" ht="16.5" customHeight="1">
      <c r="A198" s="41"/>
      <c r="B198" s="42"/>
      <c r="C198" s="317" t="s">
        <v>709</v>
      </c>
      <c r="D198" s="317" t="s">
        <v>589</v>
      </c>
      <c r="E198" s="318" t="s">
        <v>3296</v>
      </c>
      <c r="F198" s="319" t="s">
        <v>3297</v>
      </c>
      <c r="G198" s="320" t="s">
        <v>307</v>
      </c>
      <c r="H198" s="321">
        <v>282</v>
      </c>
      <c r="I198" s="322"/>
      <c r="J198" s="323">
        <f>ROUND(I198*H198,2)</f>
        <v>0</v>
      </c>
      <c r="K198" s="324"/>
      <c r="L198" s="325"/>
      <c r="M198" s="326" t="s">
        <v>1</v>
      </c>
      <c r="N198" s="327" t="s">
        <v>46</v>
      </c>
      <c r="O198" s="94"/>
      <c r="P198" s="263">
        <f>O198*H198</f>
        <v>0</v>
      </c>
      <c r="Q198" s="263">
        <v>0</v>
      </c>
      <c r="R198" s="263">
        <f>Q198*H198</f>
        <v>0</v>
      </c>
      <c r="S198" s="263">
        <v>0</v>
      </c>
      <c r="T198" s="264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5" t="s">
        <v>247</v>
      </c>
      <c r="AT198" s="265" t="s">
        <v>589</v>
      </c>
      <c r="AU198" s="265" t="s">
        <v>89</v>
      </c>
      <c r="AY198" s="18" t="s">
        <v>211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8" t="s">
        <v>87</v>
      </c>
      <c r="BK198" s="155">
        <f>ROUND(I198*H198,2)</f>
        <v>0</v>
      </c>
      <c r="BL198" s="18" t="s">
        <v>100</v>
      </c>
      <c r="BM198" s="265" t="s">
        <v>952</v>
      </c>
    </row>
    <row r="199" spans="1:65" s="2" customFormat="1" ht="16.5" customHeight="1">
      <c r="A199" s="41"/>
      <c r="B199" s="42"/>
      <c r="C199" s="317" t="s">
        <v>713</v>
      </c>
      <c r="D199" s="317" t="s">
        <v>589</v>
      </c>
      <c r="E199" s="318" t="s">
        <v>3298</v>
      </c>
      <c r="F199" s="319" t="s">
        <v>3299</v>
      </c>
      <c r="G199" s="320" t="s">
        <v>307</v>
      </c>
      <c r="H199" s="321">
        <v>62</v>
      </c>
      <c r="I199" s="322"/>
      <c r="J199" s="323">
        <f>ROUND(I199*H199,2)</f>
        <v>0</v>
      </c>
      <c r="K199" s="324"/>
      <c r="L199" s="325"/>
      <c r="M199" s="326" t="s">
        <v>1</v>
      </c>
      <c r="N199" s="327" t="s">
        <v>46</v>
      </c>
      <c r="O199" s="94"/>
      <c r="P199" s="263">
        <f>O199*H199</f>
        <v>0</v>
      </c>
      <c r="Q199" s="263">
        <v>0</v>
      </c>
      <c r="R199" s="263">
        <f>Q199*H199</f>
        <v>0</v>
      </c>
      <c r="S199" s="263">
        <v>0</v>
      </c>
      <c r="T199" s="264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65" t="s">
        <v>247</v>
      </c>
      <c r="AT199" s="265" t="s">
        <v>589</v>
      </c>
      <c r="AU199" s="265" t="s">
        <v>89</v>
      </c>
      <c r="AY199" s="18" t="s">
        <v>211</v>
      </c>
      <c r="BE199" s="155">
        <f>IF(N199="základní",J199,0)</f>
        <v>0</v>
      </c>
      <c r="BF199" s="155">
        <f>IF(N199="snížená",J199,0)</f>
        <v>0</v>
      </c>
      <c r="BG199" s="155">
        <f>IF(N199="zákl. přenesená",J199,0)</f>
        <v>0</v>
      </c>
      <c r="BH199" s="155">
        <f>IF(N199="sníž. přenesená",J199,0)</f>
        <v>0</v>
      </c>
      <c r="BI199" s="155">
        <f>IF(N199="nulová",J199,0)</f>
        <v>0</v>
      </c>
      <c r="BJ199" s="18" t="s">
        <v>87</v>
      </c>
      <c r="BK199" s="155">
        <f>ROUND(I199*H199,2)</f>
        <v>0</v>
      </c>
      <c r="BL199" s="18" t="s">
        <v>100</v>
      </c>
      <c r="BM199" s="265" t="s">
        <v>960</v>
      </c>
    </row>
    <row r="200" spans="1:65" s="2" customFormat="1" ht="16.5" customHeight="1">
      <c r="A200" s="41"/>
      <c r="B200" s="42"/>
      <c r="C200" s="317" t="s">
        <v>718</v>
      </c>
      <c r="D200" s="317" t="s">
        <v>589</v>
      </c>
      <c r="E200" s="318" t="s">
        <v>3300</v>
      </c>
      <c r="F200" s="319" t="s">
        <v>3301</v>
      </c>
      <c r="G200" s="320" t="s">
        <v>307</v>
      </c>
      <c r="H200" s="321">
        <v>63</v>
      </c>
      <c r="I200" s="322"/>
      <c r="J200" s="323">
        <f>ROUND(I200*H200,2)</f>
        <v>0</v>
      </c>
      <c r="K200" s="324"/>
      <c r="L200" s="325"/>
      <c r="M200" s="326" t="s">
        <v>1</v>
      </c>
      <c r="N200" s="327" t="s">
        <v>46</v>
      </c>
      <c r="O200" s="94"/>
      <c r="P200" s="263">
        <f>O200*H200</f>
        <v>0</v>
      </c>
      <c r="Q200" s="263">
        <v>0</v>
      </c>
      <c r="R200" s="263">
        <f>Q200*H200</f>
        <v>0</v>
      </c>
      <c r="S200" s="263">
        <v>0</v>
      </c>
      <c r="T200" s="264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5" t="s">
        <v>247</v>
      </c>
      <c r="AT200" s="265" t="s">
        <v>589</v>
      </c>
      <c r="AU200" s="265" t="s">
        <v>89</v>
      </c>
      <c r="AY200" s="18" t="s">
        <v>211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8" t="s">
        <v>87</v>
      </c>
      <c r="BK200" s="155">
        <f>ROUND(I200*H200,2)</f>
        <v>0</v>
      </c>
      <c r="BL200" s="18" t="s">
        <v>100</v>
      </c>
      <c r="BM200" s="265" t="s">
        <v>973</v>
      </c>
    </row>
    <row r="201" spans="1:65" s="2" customFormat="1" ht="16.5" customHeight="1">
      <c r="A201" s="41"/>
      <c r="B201" s="42"/>
      <c r="C201" s="317" t="s">
        <v>723</v>
      </c>
      <c r="D201" s="317" t="s">
        <v>589</v>
      </c>
      <c r="E201" s="318" t="s">
        <v>3302</v>
      </c>
      <c r="F201" s="319" t="s">
        <v>3303</v>
      </c>
      <c r="G201" s="320" t="s">
        <v>1220</v>
      </c>
      <c r="H201" s="321">
        <v>191</v>
      </c>
      <c r="I201" s="322"/>
      <c r="J201" s="323">
        <f>ROUND(I201*H201,2)</f>
        <v>0</v>
      </c>
      <c r="K201" s="324"/>
      <c r="L201" s="325"/>
      <c r="M201" s="326" t="s">
        <v>1</v>
      </c>
      <c r="N201" s="327" t="s">
        <v>46</v>
      </c>
      <c r="O201" s="94"/>
      <c r="P201" s="263">
        <f>O201*H201</f>
        <v>0</v>
      </c>
      <c r="Q201" s="263">
        <v>0</v>
      </c>
      <c r="R201" s="263">
        <f>Q201*H201</f>
        <v>0</v>
      </c>
      <c r="S201" s="263">
        <v>0</v>
      </c>
      <c r="T201" s="264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65" t="s">
        <v>247</v>
      </c>
      <c r="AT201" s="265" t="s">
        <v>589</v>
      </c>
      <c r="AU201" s="265" t="s">
        <v>89</v>
      </c>
      <c r="AY201" s="18" t="s">
        <v>211</v>
      </c>
      <c r="BE201" s="155">
        <f>IF(N201="základní",J201,0)</f>
        <v>0</v>
      </c>
      <c r="BF201" s="155">
        <f>IF(N201="snížená",J201,0)</f>
        <v>0</v>
      </c>
      <c r="BG201" s="155">
        <f>IF(N201="zákl. přenesená",J201,0)</f>
        <v>0</v>
      </c>
      <c r="BH201" s="155">
        <f>IF(N201="sníž. přenesená",J201,0)</f>
        <v>0</v>
      </c>
      <c r="BI201" s="155">
        <f>IF(N201="nulová",J201,0)</f>
        <v>0</v>
      </c>
      <c r="BJ201" s="18" t="s">
        <v>87</v>
      </c>
      <c r="BK201" s="155">
        <f>ROUND(I201*H201,2)</f>
        <v>0</v>
      </c>
      <c r="BL201" s="18" t="s">
        <v>100</v>
      </c>
      <c r="BM201" s="265" t="s">
        <v>988</v>
      </c>
    </row>
    <row r="202" spans="1:65" s="2" customFormat="1" ht="16.5" customHeight="1">
      <c r="A202" s="41"/>
      <c r="B202" s="42"/>
      <c r="C202" s="317" t="s">
        <v>732</v>
      </c>
      <c r="D202" s="317" t="s">
        <v>589</v>
      </c>
      <c r="E202" s="318" t="s">
        <v>3304</v>
      </c>
      <c r="F202" s="319" t="s">
        <v>3305</v>
      </c>
      <c r="G202" s="320" t="s">
        <v>1220</v>
      </c>
      <c r="H202" s="321">
        <v>87</v>
      </c>
      <c r="I202" s="322"/>
      <c r="J202" s="323">
        <f>ROUND(I202*H202,2)</f>
        <v>0</v>
      </c>
      <c r="K202" s="324"/>
      <c r="L202" s="325"/>
      <c r="M202" s="326" t="s">
        <v>1</v>
      </c>
      <c r="N202" s="327" t="s">
        <v>46</v>
      </c>
      <c r="O202" s="94"/>
      <c r="P202" s="263">
        <f>O202*H202</f>
        <v>0</v>
      </c>
      <c r="Q202" s="263">
        <v>0</v>
      </c>
      <c r="R202" s="263">
        <f>Q202*H202</f>
        <v>0</v>
      </c>
      <c r="S202" s="263">
        <v>0</v>
      </c>
      <c r="T202" s="264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65" t="s">
        <v>247</v>
      </c>
      <c r="AT202" s="265" t="s">
        <v>589</v>
      </c>
      <c r="AU202" s="265" t="s">
        <v>89</v>
      </c>
      <c r="AY202" s="18" t="s">
        <v>211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8" t="s">
        <v>87</v>
      </c>
      <c r="BK202" s="155">
        <f>ROUND(I202*H202,2)</f>
        <v>0</v>
      </c>
      <c r="BL202" s="18" t="s">
        <v>100</v>
      </c>
      <c r="BM202" s="265" t="s">
        <v>999</v>
      </c>
    </row>
    <row r="203" spans="1:63" s="12" customFormat="1" ht="22.8" customHeight="1">
      <c r="A203" s="12"/>
      <c r="B203" s="237"/>
      <c r="C203" s="238"/>
      <c r="D203" s="239" t="s">
        <v>80</v>
      </c>
      <c r="E203" s="251" t="s">
        <v>3306</v>
      </c>
      <c r="F203" s="251" t="s">
        <v>3307</v>
      </c>
      <c r="G203" s="238"/>
      <c r="H203" s="238"/>
      <c r="I203" s="241"/>
      <c r="J203" s="252">
        <f>BK203</f>
        <v>0</v>
      </c>
      <c r="K203" s="238"/>
      <c r="L203" s="243"/>
      <c r="M203" s="244"/>
      <c r="N203" s="245"/>
      <c r="O203" s="245"/>
      <c r="P203" s="246">
        <f>P204</f>
        <v>0</v>
      </c>
      <c r="Q203" s="245"/>
      <c r="R203" s="246">
        <f>R204</f>
        <v>0</v>
      </c>
      <c r="S203" s="245"/>
      <c r="T203" s="247">
        <f>T204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48" t="s">
        <v>87</v>
      </c>
      <c r="AT203" s="249" t="s">
        <v>80</v>
      </c>
      <c r="AU203" s="249" t="s">
        <v>87</v>
      </c>
      <c r="AY203" s="248" t="s">
        <v>211</v>
      </c>
      <c r="BK203" s="250">
        <f>BK204</f>
        <v>0</v>
      </c>
    </row>
    <row r="204" spans="1:65" s="2" customFormat="1" ht="16.5" customHeight="1">
      <c r="A204" s="41"/>
      <c r="B204" s="42"/>
      <c r="C204" s="317" t="s">
        <v>738</v>
      </c>
      <c r="D204" s="317" t="s">
        <v>589</v>
      </c>
      <c r="E204" s="318" t="s">
        <v>3308</v>
      </c>
      <c r="F204" s="319" t="s">
        <v>3309</v>
      </c>
      <c r="G204" s="320" t="s">
        <v>217</v>
      </c>
      <c r="H204" s="321">
        <v>1</v>
      </c>
      <c r="I204" s="322"/>
      <c r="J204" s="323">
        <f>ROUND(I204*H204,2)</f>
        <v>0</v>
      </c>
      <c r="K204" s="324"/>
      <c r="L204" s="325"/>
      <c r="M204" s="326" t="s">
        <v>1</v>
      </c>
      <c r="N204" s="327" t="s">
        <v>46</v>
      </c>
      <c r="O204" s="94"/>
      <c r="P204" s="263">
        <f>O204*H204</f>
        <v>0</v>
      </c>
      <c r="Q204" s="263">
        <v>0</v>
      </c>
      <c r="R204" s="263">
        <f>Q204*H204</f>
        <v>0</v>
      </c>
      <c r="S204" s="263">
        <v>0</v>
      </c>
      <c r="T204" s="264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65" t="s">
        <v>247</v>
      </c>
      <c r="AT204" s="265" t="s">
        <v>589</v>
      </c>
      <c r="AU204" s="265" t="s">
        <v>89</v>
      </c>
      <c r="AY204" s="18" t="s">
        <v>211</v>
      </c>
      <c r="BE204" s="155">
        <f>IF(N204="základní",J204,0)</f>
        <v>0</v>
      </c>
      <c r="BF204" s="155">
        <f>IF(N204="snížená",J204,0)</f>
        <v>0</v>
      </c>
      <c r="BG204" s="155">
        <f>IF(N204="zákl. přenesená",J204,0)</f>
        <v>0</v>
      </c>
      <c r="BH204" s="155">
        <f>IF(N204="sníž. přenesená",J204,0)</f>
        <v>0</v>
      </c>
      <c r="BI204" s="155">
        <f>IF(N204="nulová",J204,0)</f>
        <v>0</v>
      </c>
      <c r="BJ204" s="18" t="s">
        <v>87</v>
      </c>
      <c r="BK204" s="155">
        <f>ROUND(I204*H204,2)</f>
        <v>0</v>
      </c>
      <c r="BL204" s="18" t="s">
        <v>100</v>
      </c>
      <c r="BM204" s="265" t="s">
        <v>1008</v>
      </c>
    </row>
    <row r="205" spans="1:63" s="12" customFormat="1" ht="22.8" customHeight="1">
      <c r="A205" s="12"/>
      <c r="B205" s="237"/>
      <c r="C205" s="238"/>
      <c r="D205" s="239" t="s">
        <v>80</v>
      </c>
      <c r="E205" s="251" t="s">
        <v>3310</v>
      </c>
      <c r="F205" s="251" t="s">
        <v>3311</v>
      </c>
      <c r="G205" s="238"/>
      <c r="H205" s="238"/>
      <c r="I205" s="241"/>
      <c r="J205" s="252">
        <f>BK205</f>
        <v>0</v>
      </c>
      <c r="K205" s="238"/>
      <c r="L205" s="243"/>
      <c r="M205" s="244"/>
      <c r="N205" s="245"/>
      <c r="O205" s="245"/>
      <c r="P205" s="246">
        <f>SUM(P206:P207)</f>
        <v>0</v>
      </c>
      <c r="Q205" s="245"/>
      <c r="R205" s="246">
        <f>SUM(R206:R207)</f>
        <v>0</v>
      </c>
      <c r="S205" s="245"/>
      <c r="T205" s="247">
        <f>SUM(T206:T207)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48" t="s">
        <v>87</v>
      </c>
      <c r="AT205" s="249" t="s">
        <v>80</v>
      </c>
      <c r="AU205" s="249" t="s">
        <v>87</v>
      </c>
      <c r="AY205" s="248" t="s">
        <v>211</v>
      </c>
      <c r="BK205" s="250">
        <f>SUM(BK206:BK207)</f>
        <v>0</v>
      </c>
    </row>
    <row r="206" spans="1:65" s="2" customFormat="1" ht="16.5" customHeight="1">
      <c r="A206" s="41"/>
      <c r="B206" s="42"/>
      <c r="C206" s="253" t="s">
        <v>742</v>
      </c>
      <c r="D206" s="253" t="s">
        <v>214</v>
      </c>
      <c r="E206" s="254" t="s">
        <v>3312</v>
      </c>
      <c r="F206" s="255" t="s">
        <v>3313</v>
      </c>
      <c r="G206" s="256" t="s">
        <v>307</v>
      </c>
      <c r="H206" s="257">
        <v>747</v>
      </c>
      <c r="I206" s="258"/>
      <c r="J206" s="259">
        <f>ROUND(I206*H206,2)</f>
        <v>0</v>
      </c>
      <c r="K206" s="260"/>
      <c r="L206" s="44"/>
      <c r="M206" s="261" t="s">
        <v>1</v>
      </c>
      <c r="N206" s="262" t="s">
        <v>46</v>
      </c>
      <c r="O206" s="94"/>
      <c r="P206" s="263">
        <f>O206*H206</f>
        <v>0</v>
      </c>
      <c r="Q206" s="263">
        <v>0</v>
      </c>
      <c r="R206" s="263">
        <f>Q206*H206</f>
        <v>0</v>
      </c>
      <c r="S206" s="263">
        <v>0</v>
      </c>
      <c r="T206" s="264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65" t="s">
        <v>100</v>
      </c>
      <c r="AT206" s="265" t="s">
        <v>214</v>
      </c>
      <c r="AU206" s="265" t="s">
        <v>89</v>
      </c>
      <c r="AY206" s="18" t="s">
        <v>211</v>
      </c>
      <c r="BE206" s="155">
        <f>IF(N206="základní",J206,0)</f>
        <v>0</v>
      </c>
      <c r="BF206" s="155">
        <f>IF(N206="snížená",J206,0)</f>
        <v>0</v>
      </c>
      <c r="BG206" s="155">
        <f>IF(N206="zákl. přenesená",J206,0)</f>
        <v>0</v>
      </c>
      <c r="BH206" s="155">
        <f>IF(N206="sníž. přenesená",J206,0)</f>
        <v>0</v>
      </c>
      <c r="BI206" s="155">
        <f>IF(N206="nulová",J206,0)</f>
        <v>0</v>
      </c>
      <c r="BJ206" s="18" t="s">
        <v>87</v>
      </c>
      <c r="BK206" s="155">
        <f>ROUND(I206*H206,2)</f>
        <v>0</v>
      </c>
      <c r="BL206" s="18" t="s">
        <v>100</v>
      </c>
      <c r="BM206" s="265" t="s">
        <v>1022</v>
      </c>
    </row>
    <row r="207" spans="1:65" s="2" customFormat="1" ht="16.5" customHeight="1">
      <c r="A207" s="41"/>
      <c r="B207" s="42"/>
      <c r="C207" s="253" t="s">
        <v>746</v>
      </c>
      <c r="D207" s="253" t="s">
        <v>214</v>
      </c>
      <c r="E207" s="254" t="s">
        <v>3314</v>
      </c>
      <c r="F207" s="255" t="s">
        <v>3315</v>
      </c>
      <c r="G207" s="256" t="s">
        <v>2876</v>
      </c>
      <c r="H207" s="257">
        <v>1</v>
      </c>
      <c r="I207" s="258"/>
      <c r="J207" s="259">
        <f>ROUND(I207*H207,2)</f>
        <v>0</v>
      </c>
      <c r="K207" s="260"/>
      <c r="L207" s="44"/>
      <c r="M207" s="288" t="s">
        <v>1</v>
      </c>
      <c r="N207" s="289" t="s">
        <v>46</v>
      </c>
      <c r="O207" s="290"/>
      <c r="P207" s="291">
        <f>O207*H207</f>
        <v>0</v>
      </c>
      <c r="Q207" s="291">
        <v>0</v>
      </c>
      <c r="R207" s="291">
        <f>Q207*H207</f>
        <v>0</v>
      </c>
      <c r="S207" s="291">
        <v>0</v>
      </c>
      <c r="T207" s="292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65" t="s">
        <v>100</v>
      </c>
      <c r="AT207" s="265" t="s">
        <v>214</v>
      </c>
      <c r="AU207" s="265" t="s">
        <v>89</v>
      </c>
      <c r="AY207" s="18" t="s">
        <v>211</v>
      </c>
      <c r="BE207" s="155">
        <f>IF(N207="základní",J207,0)</f>
        <v>0</v>
      </c>
      <c r="BF207" s="155">
        <f>IF(N207="snížená",J207,0)</f>
        <v>0</v>
      </c>
      <c r="BG207" s="155">
        <f>IF(N207="zákl. přenesená",J207,0)</f>
        <v>0</v>
      </c>
      <c r="BH207" s="155">
        <f>IF(N207="sníž. přenesená",J207,0)</f>
        <v>0</v>
      </c>
      <c r="BI207" s="155">
        <f>IF(N207="nulová",J207,0)</f>
        <v>0</v>
      </c>
      <c r="BJ207" s="18" t="s">
        <v>87</v>
      </c>
      <c r="BK207" s="155">
        <f>ROUND(I207*H207,2)</f>
        <v>0</v>
      </c>
      <c r="BL207" s="18" t="s">
        <v>100</v>
      </c>
      <c r="BM207" s="265" t="s">
        <v>1036</v>
      </c>
    </row>
    <row r="208" spans="1:31" s="2" customFormat="1" ht="6.95" customHeight="1">
      <c r="A208" s="41"/>
      <c r="B208" s="69"/>
      <c r="C208" s="70"/>
      <c r="D208" s="70"/>
      <c r="E208" s="70"/>
      <c r="F208" s="70"/>
      <c r="G208" s="70"/>
      <c r="H208" s="70"/>
      <c r="I208" s="70"/>
      <c r="J208" s="70"/>
      <c r="K208" s="70"/>
      <c r="L208" s="44"/>
      <c r="M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</row>
  </sheetData>
  <sheetProtection password="CC35" sheet="1" objects="1" scenarios="1" formatColumns="0" formatRows="0" autoFilter="0"/>
  <autoFilter ref="C145:K207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16:F116"/>
    <mergeCell ref="D117:F117"/>
    <mergeCell ref="D118:F118"/>
    <mergeCell ref="D119:F119"/>
    <mergeCell ref="D120:F120"/>
    <mergeCell ref="E132:H132"/>
    <mergeCell ref="E136:H136"/>
    <mergeCell ref="E134:H134"/>
    <mergeCell ref="E138:H13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124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</row>
    <row r="4" spans="2:4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175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3316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6. 9. 2021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177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J114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ROUND((SUM(BE114:BE121)+SUM(BE145:BE270)),2)</f>
        <v>0</v>
      </c>
      <c r="G39" s="41"/>
      <c r="H39" s="41"/>
      <c r="I39" s="182">
        <v>0.21</v>
      </c>
      <c r="J39" s="181">
        <f>ROUND(((SUM(BE114:BE121)+SUM(BE145:BE270))*I39),2)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ROUND((SUM(BF114:BF121)+SUM(BF145:BF270)),2)</f>
        <v>0</v>
      </c>
      <c r="G40" s="41"/>
      <c r="H40" s="41"/>
      <c r="I40" s="182">
        <v>0.15</v>
      </c>
      <c r="J40" s="181">
        <f>ROUND(((SUM(BF114:BF121)+SUM(BF145:BF270))*I40),2)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ROUND((SUM(BG114:BG121)+SUM(BG145:BG270)),2)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ROUND((SUM(BH114:BH121)+SUM(BH145:BH270)),2)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ROUND((SUM(BI114:BI121)+SUM(BI145:BI270)),2)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175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222/2021/Kce - Elektroinstalace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6. 9. 2021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J145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3317</v>
      </c>
      <c r="E101" s="209"/>
      <c r="F101" s="209"/>
      <c r="G101" s="209"/>
      <c r="H101" s="209"/>
      <c r="I101" s="209"/>
      <c r="J101" s="210">
        <f>J146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6"/>
      <c r="C102" s="207"/>
      <c r="D102" s="208" t="s">
        <v>3318</v>
      </c>
      <c r="E102" s="209"/>
      <c r="F102" s="209"/>
      <c r="G102" s="209"/>
      <c r="H102" s="209"/>
      <c r="I102" s="209"/>
      <c r="J102" s="210">
        <f>J182</f>
        <v>0</v>
      </c>
      <c r="K102" s="207"/>
      <c r="L102" s="21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6"/>
      <c r="C103" s="207"/>
      <c r="D103" s="208" t="s">
        <v>3319</v>
      </c>
      <c r="E103" s="209"/>
      <c r="F103" s="209"/>
      <c r="G103" s="209"/>
      <c r="H103" s="209"/>
      <c r="I103" s="209"/>
      <c r="J103" s="210">
        <f>J187</f>
        <v>0</v>
      </c>
      <c r="K103" s="207"/>
      <c r="L103" s="21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12"/>
      <c r="C104" s="135"/>
      <c r="D104" s="213" t="s">
        <v>3320</v>
      </c>
      <c r="E104" s="214"/>
      <c r="F104" s="214"/>
      <c r="G104" s="214"/>
      <c r="H104" s="214"/>
      <c r="I104" s="214"/>
      <c r="J104" s="215">
        <f>J188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2"/>
      <c r="C105" s="135"/>
      <c r="D105" s="213" t="s">
        <v>3321</v>
      </c>
      <c r="E105" s="214"/>
      <c r="F105" s="214"/>
      <c r="G105" s="214"/>
      <c r="H105" s="214"/>
      <c r="I105" s="214"/>
      <c r="J105" s="215">
        <f>J192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2"/>
      <c r="C106" s="135"/>
      <c r="D106" s="213" t="s">
        <v>3322</v>
      </c>
      <c r="E106" s="214"/>
      <c r="F106" s="214"/>
      <c r="G106" s="214"/>
      <c r="H106" s="214"/>
      <c r="I106" s="214"/>
      <c r="J106" s="215">
        <f>J201</f>
        <v>0</v>
      </c>
      <c r="K106" s="135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2"/>
      <c r="C107" s="135"/>
      <c r="D107" s="213" t="s">
        <v>3323</v>
      </c>
      <c r="E107" s="214"/>
      <c r="F107" s="214"/>
      <c r="G107" s="214"/>
      <c r="H107" s="214"/>
      <c r="I107" s="214"/>
      <c r="J107" s="215">
        <f>J209</f>
        <v>0</v>
      </c>
      <c r="K107" s="135"/>
      <c r="L107" s="21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2"/>
      <c r="C108" s="135"/>
      <c r="D108" s="213" t="s">
        <v>3324</v>
      </c>
      <c r="E108" s="214"/>
      <c r="F108" s="214"/>
      <c r="G108" s="214"/>
      <c r="H108" s="214"/>
      <c r="I108" s="214"/>
      <c r="J108" s="215">
        <f>J220</f>
        <v>0</v>
      </c>
      <c r="K108" s="135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206"/>
      <c r="C109" s="207"/>
      <c r="D109" s="208" t="s">
        <v>3325</v>
      </c>
      <c r="E109" s="209"/>
      <c r="F109" s="209"/>
      <c r="G109" s="209"/>
      <c r="H109" s="209"/>
      <c r="I109" s="209"/>
      <c r="J109" s="210">
        <f>J229</f>
        <v>0</v>
      </c>
      <c r="K109" s="207"/>
      <c r="L109" s="211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>
      <c r="A110" s="9"/>
      <c r="B110" s="206"/>
      <c r="C110" s="207"/>
      <c r="D110" s="208" t="s">
        <v>3326</v>
      </c>
      <c r="E110" s="209"/>
      <c r="F110" s="209"/>
      <c r="G110" s="209"/>
      <c r="H110" s="209"/>
      <c r="I110" s="209"/>
      <c r="J110" s="210">
        <f>J236</f>
        <v>0</v>
      </c>
      <c r="K110" s="207"/>
      <c r="L110" s="211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>
      <c r="A111" s="9"/>
      <c r="B111" s="206"/>
      <c r="C111" s="207"/>
      <c r="D111" s="208" t="s">
        <v>3327</v>
      </c>
      <c r="E111" s="209"/>
      <c r="F111" s="209"/>
      <c r="G111" s="209"/>
      <c r="H111" s="209"/>
      <c r="I111" s="209"/>
      <c r="J111" s="210">
        <f>J268</f>
        <v>0</v>
      </c>
      <c r="K111" s="207"/>
      <c r="L111" s="211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2" customFormat="1" ht="21.8" customHeight="1">
      <c r="A112" s="41"/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66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</row>
    <row r="113" spans="1:31" s="2" customFormat="1" ht="6.95" customHeight="1">
      <c r="A113" s="4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29.25" customHeight="1">
      <c r="A114" s="41"/>
      <c r="B114" s="42"/>
      <c r="C114" s="205" t="s">
        <v>189</v>
      </c>
      <c r="D114" s="43"/>
      <c r="E114" s="43"/>
      <c r="F114" s="43"/>
      <c r="G114" s="43"/>
      <c r="H114" s="43"/>
      <c r="I114" s="43"/>
      <c r="J114" s="217">
        <f>ROUND(J115+J116+J117+J118+J119+J120,2)</f>
        <v>0</v>
      </c>
      <c r="K114" s="43"/>
      <c r="L114" s="66"/>
      <c r="N114" s="218" t="s">
        <v>45</v>
      </c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65" s="2" customFormat="1" ht="18" customHeight="1">
      <c r="A115" s="41"/>
      <c r="B115" s="42"/>
      <c r="C115" s="43"/>
      <c r="D115" s="156" t="s">
        <v>190</v>
      </c>
      <c r="E115" s="151"/>
      <c r="F115" s="151"/>
      <c r="G115" s="43"/>
      <c r="H115" s="43"/>
      <c r="I115" s="43"/>
      <c r="J115" s="152">
        <v>0</v>
      </c>
      <c r="K115" s="43"/>
      <c r="L115" s="219"/>
      <c r="M115" s="220"/>
      <c r="N115" s="221" t="s">
        <v>46</v>
      </c>
      <c r="O115" s="220"/>
      <c r="P115" s="220"/>
      <c r="Q115" s="220"/>
      <c r="R115" s="220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0"/>
      <c r="AG115" s="220"/>
      <c r="AH115" s="220"/>
      <c r="AI115" s="220"/>
      <c r="AJ115" s="220"/>
      <c r="AK115" s="220"/>
      <c r="AL115" s="220"/>
      <c r="AM115" s="220"/>
      <c r="AN115" s="220"/>
      <c r="AO115" s="220"/>
      <c r="AP115" s="220"/>
      <c r="AQ115" s="220"/>
      <c r="AR115" s="220"/>
      <c r="AS115" s="220"/>
      <c r="AT115" s="220"/>
      <c r="AU115" s="220"/>
      <c r="AV115" s="220"/>
      <c r="AW115" s="220"/>
      <c r="AX115" s="220"/>
      <c r="AY115" s="223" t="s">
        <v>104</v>
      </c>
      <c r="AZ115" s="220"/>
      <c r="BA115" s="220"/>
      <c r="BB115" s="220"/>
      <c r="BC115" s="220"/>
      <c r="BD115" s="220"/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223" t="s">
        <v>87</v>
      </c>
      <c r="BK115" s="220"/>
      <c r="BL115" s="220"/>
      <c r="BM115" s="220"/>
    </row>
    <row r="116" spans="1:65" s="2" customFormat="1" ht="18" customHeight="1">
      <c r="A116" s="41"/>
      <c r="B116" s="42"/>
      <c r="C116" s="43"/>
      <c r="D116" s="156" t="s">
        <v>191</v>
      </c>
      <c r="E116" s="151"/>
      <c r="F116" s="151"/>
      <c r="G116" s="43"/>
      <c r="H116" s="43"/>
      <c r="I116" s="43"/>
      <c r="J116" s="152">
        <v>0</v>
      </c>
      <c r="K116" s="43"/>
      <c r="L116" s="219"/>
      <c r="M116" s="220"/>
      <c r="N116" s="221" t="s">
        <v>46</v>
      </c>
      <c r="O116" s="220"/>
      <c r="P116" s="220"/>
      <c r="Q116" s="220"/>
      <c r="R116" s="220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0"/>
      <c r="AG116" s="220"/>
      <c r="AH116" s="220"/>
      <c r="AI116" s="220"/>
      <c r="AJ116" s="220"/>
      <c r="AK116" s="220"/>
      <c r="AL116" s="220"/>
      <c r="AM116" s="220"/>
      <c r="AN116" s="220"/>
      <c r="AO116" s="220"/>
      <c r="AP116" s="220"/>
      <c r="AQ116" s="220"/>
      <c r="AR116" s="220"/>
      <c r="AS116" s="220"/>
      <c r="AT116" s="220"/>
      <c r="AU116" s="220"/>
      <c r="AV116" s="220"/>
      <c r="AW116" s="220"/>
      <c r="AX116" s="220"/>
      <c r="AY116" s="223" t="s">
        <v>104</v>
      </c>
      <c r="AZ116" s="220"/>
      <c r="BA116" s="220"/>
      <c r="BB116" s="220"/>
      <c r="BC116" s="220"/>
      <c r="BD116" s="220"/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223" t="s">
        <v>87</v>
      </c>
      <c r="BK116" s="220"/>
      <c r="BL116" s="220"/>
      <c r="BM116" s="220"/>
    </row>
    <row r="117" spans="1:65" s="2" customFormat="1" ht="18" customHeight="1">
      <c r="A117" s="41"/>
      <c r="B117" s="42"/>
      <c r="C117" s="43"/>
      <c r="D117" s="156" t="s">
        <v>192</v>
      </c>
      <c r="E117" s="151"/>
      <c r="F117" s="151"/>
      <c r="G117" s="43"/>
      <c r="H117" s="43"/>
      <c r="I117" s="43"/>
      <c r="J117" s="152">
        <v>0</v>
      </c>
      <c r="K117" s="43"/>
      <c r="L117" s="219"/>
      <c r="M117" s="220"/>
      <c r="N117" s="221" t="s">
        <v>46</v>
      </c>
      <c r="O117" s="220"/>
      <c r="P117" s="220"/>
      <c r="Q117" s="220"/>
      <c r="R117" s="220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0"/>
      <c r="AG117" s="220"/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220"/>
      <c r="AR117" s="220"/>
      <c r="AS117" s="220"/>
      <c r="AT117" s="220"/>
      <c r="AU117" s="220"/>
      <c r="AV117" s="220"/>
      <c r="AW117" s="220"/>
      <c r="AX117" s="220"/>
      <c r="AY117" s="223" t="s">
        <v>104</v>
      </c>
      <c r="AZ117" s="220"/>
      <c r="BA117" s="220"/>
      <c r="BB117" s="220"/>
      <c r="BC117" s="220"/>
      <c r="BD117" s="220"/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223" t="s">
        <v>87</v>
      </c>
      <c r="BK117" s="220"/>
      <c r="BL117" s="220"/>
      <c r="BM117" s="220"/>
    </row>
    <row r="118" spans="1:65" s="2" customFormat="1" ht="18" customHeight="1">
      <c r="A118" s="41"/>
      <c r="B118" s="42"/>
      <c r="C118" s="43"/>
      <c r="D118" s="156" t="s">
        <v>193</v>
      </c>
      <c r="E118" s="151"/>
      <c r="F118" s="151"/>
      <c r="G118" s="43"/>
      <c r="H118" s="43"/>
      <c r="I118" s="43"/>
      <c r="J118" s="152">
        <v>0</v>
      </c>
      <c r="K118" s="43"/>
      <c r="L118" s="219"/>
      <c r="M118" s="220"/>
      <c r="N118" s="221" t="s">
        <v>46</v>
      </c>
      <c r="O118" s="220"/>
      <c r="P118" s="220"/>
      <c r="Q118" s="220"/>
      <c r="R118" s="220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0"/>
      <c r="AY118" s="223" t="s">
        <v>104</v>
      </c>
      <c r="AZ118" s="220"/>
      <c r="BA118" s="220"/>
      <c r="BB118" s="220"/>
      <c r="BC118" s="220"/>
      <c r="BD118" s="220"/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223" t="s">
        <v>87</v>
      </c>
      <c r="BK118" s="220"/>
      <c r="BL118" s="220"/>
      <c r="BM118" s="220"/>
    </row>
    <row r="119" spans="1:65" s="2" customFormat="1" ht="18" customHeight="1">
      <c r="A119" s="41"/>
      <c r="B119" s="42"/>
      <c r="C119" s="43"/>
      <c r="D119" s="156" t="s">
        <v>194</v>
      </c>
      <c r="E119" s="151"/>
      <c r="F119" s="151"/>
      <c r="G119" s="43"/>
      <c r="H119" s="43"/>
      <c r="I119" s="43"/>
      <c r="J119" s="152">
        <v>0</v>
      </c>
      <c r="K119" s="43"/>
      <c r="L119" s="219"/>
      <c r="M119" s="220"/>
      <c r="N119" s="221" t="s">
        <v>46</v>
      </c>
      <c r="O119" s="220"/>
      <c r="P119" s="220"/>
      <c r="Q119" s="220"/>
      <c r="R119" s="220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3" t="s">
        <v>104</v>
      </c>
      <c r="AZ119" s="220"/>
      <c r="BA119" s="220"/>
      <c r="BB119" s="220"/>
      <c r="BC119" s="220"/>
      <c r="BD119" s="220"/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223" t="s">
        <v>87</v>
      </c>
      <c r="BK119" s="220"/>
      <c r="BL119" s="220"/>
      <c r="BM119" s="220"/>
    </row>
    <row r="120" spans="1:65" s="2" customFormat="1" ht="18" customHeight="1">
      <c r="A120" s="41"/>
      <c r="B120" s="42"/>
      <c r="C120" s="43"/>
      <c r="D120" s="151" t="s">
        <v>195</v>
      </c>
      <c r="E120" s="43"/>
      <c r="F120" s="43"/>
      <c r="G120" s="43"/>
      <c r="H120" s="43"/>
      <c r="I120" s="43"/>
      <c r="J120" s="152">
        <f>ROUND(J34*T120,2)</f>
        <v>0</v>
      </c>
      <c r="K120" s="43"/>
      <c r="L120" s="219"/>
      <c r="M120" s="220"/>
      <c r="N120" s="221" t="s">
        <v>46</v>
      </c>
      <c r="O120" s="220"/>
      <c r="P120" s="220"/>
      <c r="Q120" s="220"/>
      <c r="R120" s="220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0"/>
      <c r="AY120" s="223" t="s">
        <v>196</v>
      </c>
      <c r="AZ120" s="220"/>
      <c r="BA120" s="220"/>
      <c r="BB120" s="220"/>
      <c r="BC120" s="220"/>
      <c r="BD120" s="220"/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223" t="s">
        <v>87</v>
      </c>
      <c r="BK120" s="220"/>
      <c r="BL120" s="220"/>
      <c r="BM120" s="220"/>
    </row>
    <row r="121" spans="1:31" s="2" customFormat="1" ht="12">
      <c r="A121" s="41"/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29.25" customHeight="1">
      <c r="A122" s="41"/>
      <c r="B122" s="42"/>
      <c r="C122" s="159" t="s">
        <v>169</v>
      </c>
      <c r="D122" s="160"/>
      <c r="E122" s="160"/>
      <c r="F122" s="160"/>
      <c r="G122" s="160"/>
      <c r="H122" s="160"/>
      <c r="I122" s="160"/>
      <c r="J122" s="161">
        <f>ROUND(J100+J114,2)</f>
        <v>0</v>
      </c>
      <c r="K122" s="160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6.95" customHeight="1">
      <c r="A123" s="41"/>
      <c r="B123" s="69"/>
      <c r="C123" s="70"/>
      <c r="D123" s="70"/>
      <c r="E123" s="70"/>
      <c r="F123" s="70"/>
      <c r="G123" s="70"/>
      <c r="H123" s="70"/>
      <c r="I123" s="70"/>
      <c r="J123" s="70"/>
      <c r="K123" s="70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7" spans="1:31" s="2" customFormat="1" ht="6.95" customHeight="1">
      <c r="A127" s="41"/>
      <c r="B127" s="71"/>
      <c r="C127" s="72"/>
      <c r="D127" s="72"/>
      <c r="E127" s="72"/>
      <c r="F127" s="72"/>
      <c r="G127" s="72"/>
      <c r="H127" s="72"/>
      <c r="I127" s="72"/>
      <c r="J127" s="72"/>
      <c r="K127" s="72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24.95" customHeight="1">
      <c r="A128" s="41"/>
      <c r="B128" s="42"/>
      <c r="C128" s="24" t="s">
        <v>197</v>
      </c>
      <c r="D128" s="43"/>
      <c r="E128" s="43"/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6.95" customHeight="1">
      <c r="A129" s="41"/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2" customHeight="1">
      <c r="A130" s="41"/>
      <c r="B130" s="42"/>
      <c r="C130" s="33" t="s">
        <v>16</v>
      </c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6.5" customHeight="1">
      <c r="A131" s="41"/>
      <c r="B131" s="42"/>
      <c r="C131" s="43"/>
      <c r="D131" s="43"/>
      <c r="E131" s="201" t="str">
        <f>E7</f>
        <v>Komunitní centrum Jahodnice - rozdělení do etap .I.etapa</v>
      </c>
      <c r="F131" s="33"/>
      <c r="G131" s="33"/>
      <c r="H131" s="3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2:12" s="1" customFormat="1" ht="12" customHeight="1">
      <c r="B132" s="22"/>
      <c r="C132" s="33" t="s">
        <v>171</v>
      </c>
      <c r="D132" s="23"/>
      <c r="E132" s="23"/>
      <c r="F132" s="23"/>
      <c r="G132" s="23"/>
      <c r="H132" s="23"/>
      <c r="I132" s="23"/>
      <c r="J132" s="23"/>
      <c r="K132" s="23"/>
      <c r="L132" s="21"/>
    </row>
    <row r="133" spans="2:12" s="1" customFormat="1" ht="23.25" customHeight="1">
      <c r="B133" s="22"/>
      <c r="C133" s="23"/>
      <c r="D133" s="23"/>
      <c r="E133" s="201" t="s">
        <v>172</v>
      </c>
      <c r="F133" s="23"/>
      <c r="G133" s="23"/>
      <c r="H133" s="23"/>
      <c r="I133" s="23"/>
      <c r="J133" s="23"/>
      <c r="K133" s="23"/>
      <c r="L133" s="21"/>
    </row>
    <row r="134" spans="2:12" s="1" customFormat="1" ht="12" customHeight="1">
      <c r="B134" s="22"/>
      <c r="C134" s="33" t="s">
        <v>173</v>
      </c>
      <c r="D134" s="23"/>
      <c r="E134" s="23"/>
      <c r="F134" s="23"/>
      <c r="G134" s="23"/>
      <c r="H134" s="23"/>
      <c r="I134" s="23"/>
      <c r="J134" s="23"/>
      <c r="K134" s="23"/>
      <c r="L134" s="21"/>
    </row>
    <row r="135" spans="1:31" s="2" customFormat="1" ht="16.5" customHeight="1">
      <c r="A135" s="41"/>
      <c r="B135" s="42"/>
      <c r="C135" s="43"/>
      <c r="D135" s="43"/>
      <c r="E135" s="202" t="s">
        <v>174</v>
      </c>
      <c r="F135" s="43"/>
      <c r="G135" s="43"/>
      <c r="H135" s="43"/>
      <c r="I135" s="43"/>
      <c r="J135" s="43"/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2" customFormat="1" ht="12" customHeight="1">
      <c r="A136" s="41"/>
      <c r="B136" s="42"/>
      <c r="C136" s="33" t="s">
        <v>175</v>
      </c>
      <c r="D136" s="43"/>
      <c r="E136" s="43"/>
      <c r="F136" s="43"/>
      <c r="G136" s="43"/>
      <c r="H136" s="43"/>
      <c r="I136" s="43"/>
      <c r="J136" s="43"/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2" customFormat="1" ht="16.5" customHeight="1">
      <c r="A137" s="41"/>
      <c r="B137" s="42"/>
      <c r="C137" s="43"/>
      <c r="D137" s="43"/>
      <c r="E137" s="79" t="str">
        <f>E13</f>
        <v>222/2021/Kce - Elektroinstalace</v>
      </c>
      <c r="F137" s="43"/>
      <c r="G137" s="43"/>
      <c r="H137" s="43"/>
      <c r="I137" s="43"/>
      <c r="J137" s="43"/>
      <c r="K137" s="43"/>
      <c r="L137" s="66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spans="1:31" s="2" customFormat="1" ht="6.95" customHeight="1">
      <c r="A138" s="41"/>
      <c r="B138" s="42"/>
      <c r="C138" s="43"/>
      <c r="D138" s="43"/>
      <c r="E138" s="43"/>
      <c r="F138" s="43"/>
      <c r="G138" s="43"/>
      <c r="H138" s="43"/>
      <c r="I138" s="43"/>
      <c r="J138" s="43"/>
      <c r="K138" s="43"/>
      <c r="L138" s="66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</row>
    <row r="139" spans="1:31" s="2" customFormat="1" ht="12" customHeight="1">
      <c r="A139" s="41"/>
      <c r="B139" s="42"/>
      <c r="C139" s="33" t="s">
        <v>20</v>
      </c>
      <c r="D139" s="43"/>
      <c r="E139" s="43"/>
      <c r="F139" s="28" t="str">
        <f>F16</f>
        <v>Baštýřská 67/2,19800 Praha 14</v>
      </c>
      <c r="G139" s="43"/>
      <c r="H139" s="43"/>
      <c r="I139" s="33" t="s">
        <v>22</v>
      </c>
      <c r="J139" s="82" t="str">
        <f>IF(J16="","",J16)</f>
        <v>6. 9. 2021</v>
      </c>
      <c r="K139" s="43"/>
      <c r="L139" s="66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spans="1:31" s="2" customFormat="1" ht="6.95" customHeight="1">
      <c r="A140" s="41"/>
      <c r="B140" s="42"/>
      <c r="C140" s="43"/>
      <c r="D140" s="43"/>
      <c r="E140" s="43"/>
      <c r="F140" s="43"/>
      <c r="G140" s="43"/>
      <c r="H140" s="43"/>
      <c r="I140" s="43"/>
      <c r="J140" s="43"/>
      <c r="K140" s="43"/>
      <c r="L140" s="66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spans="1:31" s="2" customFormat="1" ht="25.65" customHeight="1">
      <c r="A141" s="41"/>
      <c r="B141" s="42"/>
      <c r="C141" s="33" t="s">
        <v>24</v>
      </c>
      <c r="D141" s="43"/>
      <c r="E141" s="43"/>
      <c r="F141" s="28" t="str">
        <f>E19</f>
        <v>Městská část Praha 14,Br.Venclíků 1073,Praha 14</v>
      </c>
      <c r="G141" s="43"/>
      <c r="H141" s="43"/>
      <c r="I141" s="33" t="s">
        <v>31</v>
      </c>
      <c r="J141" s="37" t="str">
        <f>E25</f>
        <v>a3atelier s.r.o.,Praha 1</v>
      </c>
      <c r="K141" s="43"/>
      <c r="L141" s="66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  <row r="142" spans="1:31" s="2" customFormat="1" ht="15.15" customHeight="1">
      <c r="A142" s="41"/>
      <c r="B142" s="42"/>
      <c r="C142" s="33" t="s">
        <v>29</v>
      </c>
      <c r="D142" s="43"/>
      <c r="E142" s="43"/>
      <c r="F142" s="28" t="str">
        <f>IF(E22="","",E22)</f>
        <v>Vyplň údaj</v>
      </c>
      <c r="G142" s="43"/>
      <c r="H142" s="43"/>
      <c r="I142" s="33" t="s">
        <v>35</v>
      </c>
      <c r="J142" s="37" t="str">
        <f>E28</f>
        <v>Ing.Myšík Petr</v>
      </c>
      <c r="K142" s="43"/>
      <c r="L142" s="66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</row>
    <row r="143" spans="1:31" s="2" customFormat="1" ht="10.3" customHeight="1">
      <c r="A143" s="41"/>
      <c r="B143" s="42"/>
      <c r="C143" s="43"/>
      <c r="D143" s="43"/>
      <c r="E143" s="43"/>
      <c r="F143" s="43"/>
      <c r="G143" s="43"/>
      <c r="H143" s="43"/>
      <c r="I143" s="43"/>
      <c r="J143" s="43"/>
      <c r="K143" s="43"/>
      <c r="L143" s="66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</row>
    <row r="144" spans="1:31" s="11" customFormat="1" ht="29.25" customHeight="1">
      <c r="A144" s="225"/>
      <c r="B144" s="226"/>
      <c r="C144" s="227" t="s">
        <v>198</v>
      </c>
      <c r="D144" s="228" t="s">
        <v>66</v>
      </c>
      <c r="E144" s="228" t="s">
        <v>62</v>
      </c>
      <c r="F144" s="228" t="s">
        <v>63</v>
      </c>
      <c r="G144" s="228" t="s">
        <v>199</v>
      </c>
      <c r="H144" s="228" t="s">
        <v>200</v>
      </c>
      <c r="I144" s="228" t="s">
        <v>201</v>
      </c>
      <c r="J144" s="229" t="s">
        <v>181</v>
      </c>
      <c r="K144" s="230" t="s">
        <v>202</v>
      </c>
      <c r="L144" s="231"/>
      <c r="M144" s="103" t="s">
        <v>1</v>
      </c>
      <c r="N144" s="104" t="s">
        <v>45</v>
      </c>
      <c r="O144" s="104" t="s">
        <v>203</v>
      </c>
      <c r="P144" s="104" t="s">
        <v>204</v>
      </c>
      <c r="Q144" s="104" t="s">
        <v>205</v>
      </c>
      <c r="R144" s="104" t="s">
        <v>206</v>
      </c>
      <c r="S144" s="104" t="s">
        <v>207</v>
      </c>
      <c r="T144" s="105" t="s">
        <v>208</v>
      </c>
      <c r="U144" s="225"/>
      <c r="V144" s="225"/>
      <c r="W144" s="225"/>
      <c r="X144" s="225"/>
      <c r="Y144" s="225"/>
      <c r="Z144" s="225"/>
      <c r="AA144" s="225"/>
      <c r="AB144" s="225"/>
      <c r="AC144" s="225"/>
      <c r="AD144" s="225"/>
      <c r="AE144" s="225"/>
    </row>
    <row r="145" spans="1:63" s="2" customFormat="1" ht="22.8" customHeight="1">
      <c r="A145" s="41"/>
      <c r="B145" s="42"/>
      <c r="C145" s="110" t="s">
        <v>209</v>
      </c>
      <c r="D145" s="43"/>
      <c r="E145" s="43"/>
      <c r="F145" s="43"/>
      <c r="G145" s="43"/>
      <c r="H145" s="43"/>
      <c r="I145" s="43"/>
      <c r="J145" s="232">
        <f>BK145</f>
        <v>0</v>
      </c>
      <c r="K145" s="43"/>
      <c r="L145" s="44"/>
      <c r="M145" s="106"/>
      <c r="N145" s="233"/>
      <c r="O145" s="107"/>
      <c r="P145" s="234">
        <f>P146+P182+P187+P229+P236+P268</f>
        <v>0</v>
      </c>
      <c r="Q145" s="107"/>
      <c r="R145" s="234">
        <f>R146+R182+R187+R229+R236+R268</f>
        <v>0</v>
      </c>
      <c r="S145" s="107"/>
      <c r="T145" s="235">
        <f>T146+T182+T187+T229+T236+T268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18" t="s">
        <v>80</v>
      </c>
      <c r="AU145" s="18" t="s">
        <v>183</v>
      </c>
      <c r="BK145" s="236">
        <f>BK146+BK182+BK187+BK229+BK236+BK268</f>
        <v>0</v>
      </c>
    </row>
    <row r="146" spans="1:63" s="12" customFormat="1" ht="25.9" customHeight="1">
      <c r="A146" s="12"/>
      <c r="B146" s="237"/>
      <c r="C146" s="238"/>
      <c r="D146" s="239" t="s">
        <v>80</v>
      </c>
      <c r="E146" s="240" t="s">
        <v>3328</v>
      </c>
      <c r="F146" s="240" t="s">
        <v>123</v>
      </c>
      <c r="G146" s="238"/>
      <c r="H146" s="238"/>
      <c r="I146" s="241"/>
      <c r="J146" s="242">
        <f>BK146</f>
        <v>0</v>
      </c>
      <c r="K146" s="238"/>
      <c r="L146" s="243"/>
      <c r="M146" s="244"/>
      <c r="N146" s="245"/>
      <c r="O146" s="245"/>
      <c r="P146" s="246">
        <f>SUM(P147:P181)</f>
        <v>0</v>
      </c>
      <c r="Q146" s="245"/>
      <c r="R146" s="246">
        <f>SUM(R147:R181)</f>
        <v>0</v>
      </c>
      <c r="S146" s="245"/>
      <c r="T146" s="247">
        <f>SUM(T147:T181)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8" t="s">
        <v>87</v>
      </c>
      <c r="AT146" s="249" t="s">
        <v>80</v>
      </c>
      <c r="AU146" s="249" t="s">
        <v>81</v>
      </c>
      <c r="AY146" s="248" t="s">
        <v>211</v>
      </c>
      <c r="BK146" s="250">
        <f>SUM(BK147:BK181)</f>
        <v>0</v>
      </c>
    </row>
    <row r="147" spans="1:65" s="2" customFormat="1" ht="16.5" customHeight="1">
      <c r="A147" s="41"/>
      <c r="B147" s="42"/>
      <c r="C147" s="317" t="s">
        <v>87</v>
      </c>
      <c r="D147" s="317" t="s">
        <v>589</v>
      </c>
      <c r="E147" s="318" t="s">
        <v>87</v>
      </c>
      <c r="F147" s="319" t="s">
        <v>3329</v>
      </c>
      <c r="G147" s="320" t="s">
        <v>702</v>
      </c>
      <c r="H147" s="321">
        <v>35</v>
      </c>
      <c r="I147" s="322"/>
      <c r="J147" s="323">
        <f>ROUND(I147*H147,2)</f>
        <v>0</v>
      </c>
      <c r="K147" s="324"/>
      <c r="L147" s="325"/>
      <c r="M147" s="326" t="s">
        <v>1</v>
      </c>
      <c r="N147" s="327" t="s">
        <v>46</v>
      </c>
      <c r="O147" s="94"/>
      <c r="P147" s="263">
        <f>O147*H147</f>
        <v>0</v>
      </c>
      <c r="Q147" s="263">
        <v>0</v>
      </c>
      <c r="R147" s="263">
        <f>Q147*H147</f>
        <v>0</v>
      </c>
      <c r="S147" s="263">
        <v>0</v>
      </c>
      <c r="T147" s="264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65" t="s">
        <v>247</v>
      </c>
      <c r="AT147" s="265" t="s">
        <v>589</v>
      </c>
      <c r="AU147" s="265" t="s">
        <v>87</v>
      </c>
      <c r="AY147" s="18" t="s">
        <v>211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8" t="s">
        <v>87</v>
      </c>
      <c r="BK147" s="155">
        <f>ROUND(I147*H147,2)</f>
        <v>0</v>
      </c>
      <c r="BL147" s="18" t="s">
        <v>100</v>
      </c>
      <c r="BM147" s="265" t="s">
        <v>3330</v>
      </c>
    </row>
    <row r="148" spans="1:51" s="14" customFormat="1" ht="12">
      <c r="A148" s="14"/>
      <c r="B148" s="277"/>
      <c r="C148" s="278"/>
      <c r="D148" s="268" t="s">
        <v>236</v>
      </c>
      <c r="E148" s="279" t="s">
        <v>1</v>
      </c>
      <c r="F148" s="280" t="s">
        <v>3331</v>
      </c>
      <c r="G148" s="278"/>
      <c r="H148" s="281">
        <v>35</v>
      </c>
      <c r="I148" s="282"/>
      <c r="J148" s="278"/>
      <c r="K148" s="278"/>
      <c r="L148" s="283"/>
      <c r="M148" s="284"/>
      <c r="N148" s="285"/>
      <c r="O148" s="285"/>
      <c r="P148" s="285"/>
      <c r="Q148" s="285"/>
      <c r="R148" s="285"/>
      <c r="S148" s="285"/>
      <c r="T148" s="28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7" t="s">
        <v>236</v>
      </c>
      <c r="AU148" s="287" t="s">
        <v>87</v>
      </c>
      <c r="AV148" s="14" t="s">
        <v>89</v>
      </c>
      <c r="AW148" s="14" t="s">
        <v>34</v>
      </c>
      <c r="AX148" s="14" t="s">
        <v>87</v>
      </c>
      <c r="AY148" s="287" t="s">
        <v>211</v>
      </c>
    </row>
    <row r="149" spans="1:65" s="2" customFormat="1" ht="16.5" customHeight="1">
      <c r="A149" s="41"/>
      <c r="B149" s="42"/>
      <c r="C149" s="317" t="s">
        <v>89</v>
      </c>
      <c r="D149" s="317" t="s">
        <v>589</v>
      </c>
      <c r="E149" s="318" t="s">
        <v>89</v>
      </c>
      <c r="F149" s="319" t="s">
        <v>3332</v>
      </c>
      <c r="G149" s="320" t="s">
        <v>702</v>
      </c>
      <c r="H149" s="321">
        <v>8</v>
      </c>
      <c r="I149" s="322"/>
      <c r="J149" s="323">
        <f>ROUND(I149*H149,2)</f>
        <v>0</v>
      </c>
      <c r="K149" s="324"/>
      <c r="L149" s="325"/>
      <c r="M149" s="326" t="s">
        <v>1</v>
      </c>
      <c r="N149" s="327" t="s">
        <v>46</v>
      </c>
      <c r="O149" s="94"/>
      <c r="P149" s="263">
        <f>O149*H149</f>
        <v>0</v>
      </c>
      <c r="Q149" s="263">
        <v>0</v>
      </c>
      <c r="R149" s="263">
        <f>Q149*H149</f>
        <v>0</v>
      </c>
      <c r="S149" s="263">
        <v>0</v>
      </c>
      <c r="T149" s="264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65" t="s">
        <v>247</v>
      </c>
      <c r="AT149" s="265" t="s">
        <v>589</v>
      </c>
      <c r="AU149" s="265" t="s">
        <v>87</v>
      </c>
      <c r="AY149" s="18" t="s">
        <v>211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8" t="s">
        <v>87</v>
      </c>
      <c r="BK149" s="155">
        <f>ROUND(I149*H149,2)</f>
        <v>0</v>
      </c>
      <c r="BL149" s="18" t="s">
        <v>100</v>
      </c>
      <c r="BM149" s="265" t="s">
        <v>3333</v>
      </c>
    </row>
    <row r="150" spans="1:51" s="14" customFormat="1" ht="12">
      <c r="A150" s="14"/>
      <c r="B150" s="277"/>
      <c r="C150" s="278"/>
      <c r="D150" s="268" t="s">
        <v>236</v>
      </c>
      <c r="E150" s="279" t="s">
        <v>1</v>
      </c>
      <c r="F150" s="280" t="s">
        <v>3334</v>
      </c>
      <c r="G150" s="278"/>
      <c r="H150" s="281">
        <v>8</v>
      </c>
      <c r="I150" s="282"/>
      <c r="J150" s="278"/>
      <c r="K150" s="278"/>
      <c r="L150" s="283"/>
      <c r="M150" s="284"/>
      <c r="N150" s="285"/>
      <c r="O150" s="285"/>
      <c r="P150" s="285"/>
      <c r="Q150" s="285"/>
      <c r="R150" s="285"/>
      <c r="S150" s="285"/>
      <c r="T150" s="28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7" t="s">
        <v>236</v>
      </c>
      <c r="AU150" s="287" t="s">
        <v>87</v>
      </c>
      <c r="AV150" s="14" t="s">
        <v>89</v>
      </c>
      <c r="AW150" s="14" t="s">
        <v>34</v>
      </c>
      <c r="AX150" s="14" t="s">
        <v>87</v>
      </c>
      <c r="AY150" s="287" t="s">
        <v>211</v>
      </c>
    </row>
    <row r="151" spans="1:65" s="2" customFormat="1" ht="16.5" customHeight="1">
      <c r="A151" s="41"/>
      <c r="B151" s="42"/>
      <c r="C151" s="317" t="s">
        <v>96</v>
      </c>
      <c r="D151" s="317" t="s">
        <v>589</v>
      </c>
      <c r="E151" s="318" t="s">
        <v>96</v>
      </c>
      <c r="F151" s="319" t="s">
        <v>3335</v>
      </c>
      <c r="G151" s="320" t="s">
        <v>702</v>
      </c>
      <c r="H151" s="321">
        <v>26</v>
      </c>
      <c r="I151" s="322"/>
      <c r="J151" s="323">
        <f>ROUND(I151*H151,2)</f>
        <v>0</v>
      </c>
      <c r="K151" s="324"/>
      <c r="L151" s="325"/>
      <c r="M151" s="326" t="s">
        <v>1</v>
      </c>
      <c r="N151" s="327" t="s">
        <v>46</v>
      </c>
      <c r="O151" s="94"/>
      <c r="P151" s="263">
        <f>O151*H151</f>
        <v>0</v>
      </c>
      <c r="Q151" s="263">
        <v>0</v>
      </c>
      <c r="R151" s="263">
        <f>Q151*H151</f>
        <v>0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247</v>
      </c>
      <c r="AT151" s="265" t="s">
        <v>589</v>
      </c>
      <c r="AU151" s="265" t="s">
        <v>87</v>
      </c>
      <c r="AY151" s="18" t="s">
        <v>211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87</v>
      </c>
      <c r="BK151" s="155">
        <f>ROUND(I151*H151,2)</f>
        <v>0</v>
      </c>
      <c r="BL151" s="18" t="s">
        <v>100</v>
      </c>
      <c r="BM151" s="265" t="s">
        <v>3336</v>
      </c>
    </row>
    <row r="152" spans="1:51" s="14" customFormat="1" ht="12">
      <c r="A152" s="14"/>
      <c r="B152" s="277"/>
      <c r="C152" s="278"/>
      <c r="D152" s="268" t="s">
        <v>236</v>
      </c>
      <c r="E152" s="279" t="s">
        <v>1</v>
      </c>
      <c r="F152" s="280" t="s">
        <v>3337</v>
      </c>
      <c r="G152" s="278"/>
      <c r="H152" s="281">
        <v>26</v>
      </c>
      <c r="I152" s="282"/>
      <c r="J152" s="278"/>
      <c r="K152" s="278"/>
      <c r="L152" s="283"/>
      <c r="M152" s="284"/>
      <c r="N152" s="285"/>
      <c r="O152" s="285"/>
      <c r="P152" s="285"/>
      <c r="Q152" s="285"/>
      <c r="R152" s="285"/>
      <c r="S152" s="285"/>
      <c r="T152" s="28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7" t="s">
        <v>236</v>
      </c>
      <c r="AU152" s="287" t="s">
        <v>87</v>
      </c>
      <c r="AV152" s="14" t="s">
        <v>89</v>
      </c>
      <c r="AW152" s="14" t="s">
        <v>34</v>
      </c>
      <c r="AX152" s="14" t="s">
        <v>87</v>
      </c>
      <c r="AY152" s="287" t="s">
        <v>211</v>
      </c>
    </row>
    <row r="153" spans="1:65" s="2" customFormat="1" ht="16.5" customHeight="1">
      <c r="A153" s="41"/>
      <c r="B153" s="42"/>
      <c r="C153" s="317" t="s">
        <v>100</v>
      </c>
      <c r="D153" s="317" t="s">
        <v>589</v>
      </c>
      <c r="E153" s="318" t="s">
        <v>100</v>
      </c>
      <c r="F153" s="319" t="s">
        <v>3338</v>
      </c>
      <c r="G153" s="320" t="s">
        <v>702</v>
      </c>
      <c r="H153" s="321">
        <v>1</v>
      </c>
      <c r="I153" s="322"/>
      <c r="J153" s="323">
        <f>ROUND(I153*H153,2)</f>
        <v>0</v>
      </c>
      <c r="K153" s="324"/>
      <c r="L153" s="325"/>
      <c r="M153" s="326" t="s">
        <v>1</v>
      </c>
      <c r="N153" s="327" t="s">
        <v>46</v>
      </c>
      <c r="O153" s="94"/>
      <c r="P153" s="263">
        <f>O153*H153</f>
        <v>0</v>
      </c>
      <c r="Q153" s="263">
        <v>0</v>
      </c>
      <c r="R153" s="263">
        <f>Q153*H153</f>
        <v>0</v>
      </c>
      <c r="S153" s="263">
        <v>0</v>
      </c>
      <c r="T153" s="264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5" t="s">
        <v>247</v>
      </c>
      <c r="AT153" s="265" t="s">
        <v>589</v>
      </c>
      <c r="AU153" s="265" t="s">
        <v>87</v>
      </c>
      <c r="AY153" s="18" t="s">
        <v>211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87</v>
      </c>
      <c r="BK153" s="155">
        <f>ROUND(I153*H153,2)</f>
        <v>0</v>
      </c>
      <c r="BL153" s="18" t="s">
        <v>100</v>
      </c>
      <c r="BM153" s="265" t="s">
        <v>3339</v>
      </c>
    </row>
    <row r="154" spans="1:51" s="14" customFormat="1" ht="12">
      <c r="A154" s="14"/>
      <c r="B154" s="277"/>
      <c r="C154" s="278"/>
      <c r="D154" s="268" t="s">
        <v>236</v>
      </c>
      <c r="E154" s="279" t="s">
        <v>1</v>
      </c>
      <c r="F154" s="280" t="s">
        <v>3340</v>
      </c>
      <c r="G154" s="278"/>
      <c r="H154" s="281">
        <v>1</v>
      </c>
      <c r="I154" s="282"/>
      <c r="J154" s="278"/>
      <c r="K154" s="278"/>
      <c r="L154" s="283"/>
      <c r="M154" s="284"/>
      <c r="N154" s="285"/>
      <c r="O154" s="285"/>
      <c r="P154" s="285"/>
      <c r="Q154" s="285"/>
      <c r="R154" s="285"/>
      <c r="S154" s="285"/>
      <c r="T154" s="28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7" t="s">
        <v>236</v>
      </c>
      <c r="AU154" s="287" t="s">
        <v>87</v>
      </c>
      <c r="AV154" s="14" t="s">
        <v>89</v>
      </c>
      <c r="AW154" s="14" t="s">
        <v>34</v>
      </c>
      <c r="AX154" s="14" t="s">
        <v>87</v>
      </c>
      <c r="AY154" s="287" t="s">
        <v>211</v>
      </c>
    </row>
    <row r="155" spans="1:65" s="2" customFormat="1" ht="16.5" customHeight="1">
      <c r="A155" s="41"/>
      <c r="B155" s="42"/>
      <c r="C155" s="317" t="s">
        <v>105</v>
      </c>
      <c r="D155" s="317" t="s">
        <v>589</v>
      </c>
      <c r="E155" s="318" t="s">
        <v>105</v>
      </c>
      <c r="F155" s="319" t="s">
        <v>3341</v>
      </c>
      <c r="G155" s="320" t="s">
        <v>702</v>
      </c>
      <c r="H155" s="321">
        <v>231</v>
      </c>
      <c r="I155" s="322"/>
      <c r="J155" s="323">
        <f>ROUND(I155*H155,2)</f>
        <v>0</v>
      </c>
      <c r="K155" s="324"/>
      <c r="L155" s="325"/>
      <c r="M155" s="326" t="s">
        <v>1</v>
      </c>
      <c r="N155" s="327" t="s">
        <v>46</v>
      </c>
      <c r="O155" s="94"/>
      <c r="P155" s="263">
        <f>O155*H155</f>
        <v>0</v>
      </c>
      <c r="Q155" s="263">
        <v>0</v>
      </c>
      <c r="R155" s="263">
        <f>Q155*H155</f>
        <v>0</v>
      </c>
      <c r="S155" s="263">
        <v>0</v>
      </c>
      <c r="T155" s="264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5" t="s">
        <v>247</v>
      </c>
      <c r="AT155" s="265" t="s">
        <v>589</v>
      </c>
      <c r="AU155" s="265" t="s">
        <v>87</v>
      </c>
      <c r="AY155" s="18" t="s">
        <v>211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8" t="s">
        <v>87</v>
      </c>
      <c r="BK155" s="155">
        <f>ROUND(I155*H155,2)</f>
        <v>0</v>
      </c>
      <c r="BL155" s="18" t="s">
        <v>100</v>
      </c>
      <c r="BM155" s="265" t="s">
        <v>3342</v>
      </c>
    </row>
    <row r="156" spans="1:51" s="14" customFormat="1" ht="12">
      <c r="A156" s="14"/>
      <c r="B156" s="277"/>
      <c r="C156" s="278"/>
      <c r="D156" s="268" t="s">
        <v>236</v>
      </c>
      <c r="E156" s="279" t="s">
        <v>1</v>
      </c>
      <c r="F156" s="280" t="s">
        <v>3343</v>
      </c>
      <c r="G156" s="278"/>
      <c r="H156" s="281">
        <v>231</v>
      </c>
      <c r="I156" s="282"/>
      <c r="J156" s="278"/>
      <c r="K156" s="278"/>
      <c r="L156" s="283"/>
      <c r="M156" s="284"/>
      <c r="N156" s="285"/>
      <c r="O156" s="285"/>
      <c r="P156" s="285"/>
      <c r="Q156" s="285"/>
      <c r="R156" s="285"/>
      <c r="S156" s="285"/>
      <c r="T156" s="28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7" t="s">
        <v>236</v>
      </c>
      <c r="AU156" s="287" t="s">
        <v>87</v>
      </c>
      <c r="AV156" s="14" t="s">
        <v>89</v>
      </c>
      <c r="AW156" s="14" t="s">
        <v>34</v>
      </c>
      <c r="AX156" s="14" t="s">
        <v>87</v>
      </c>
      <c r="AY156" s="287" t="s">
        <v>211</v>
      </c>
    </row>
    <row r="157" spans="1:65" s="2" customFormat="1" ht="16.5" customHeight="1">
      <c r="A157" s="41"/>
      <c r="B157" s="42"/>
      <c r="C157" s="317" t="s">
        <v>232</v>
      </c>
      <c r="D157" s="317" t="s">
        <v>589</v>
      </c>
      <c r="E157" s="318" t="s">
        <v>232</v>
      </c>
      <c r="F157" s="319" t="s">
        <v>3344</v>
      </c>
      <c r="G157" s="320" t="s">
        <v>702</v>
      </c>
      <c r="H157" s="321">
        <v>30</v>
      </c>
      <c r="I157" s="322"/>
      <c r="J157" s="323">
        <f>ROUND(I157*H157,2)</f>
        <v>0</v>
      </c>
      <c r="K157" s="324"/>
      <c r="L157" s="325"/>
      <c r="M157" s="326" t="s">
        <v>1</v>
      </c>
      <c r="N157" s="327" t="s">
        <v>46</v>
      </c>
      <c r="O157" s="94"/>
      <c r="P157" s="263">
        <f>O157*H157</f>
        <v>0</v>
      </c>
      <c r="Q157" s="263">
        <v>0</v>
      </c>
      <c r="R157" s="263">
        <f>Q157*H157</f>
        <v>0</v>
      </c>
      <c r="S157" s="263">
        <v>0</v>
      </c>
      <c r="T157" s="264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5" t="s">
        <v>247</v>
      </c>
      <c r="AT157" s="265" t="s">
        <v>589</v>
      </c>
      <c r="AU157" s="265" t="s">
        <v>87</v>
      </c>
      <c r="AY157" s="18" t="s">
        <v>211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8" t="s">
        <v>87</v>
      </c>
      <c r="BK157" s="155">
        <f>ROUND(I157*H157,2)</f>
        <v>0</v>
      </c>
      <c r="BL157" s="18" t="s">
        <v>100</v>
      </c>
      <c r="BM157" s="265" t="s">
        <v>3345</v>
      </c>
    </row>
    <row r="158" spans="1:51" s="14" customFormat="1" ht="12">
      <c r="A158" s="14"/>
      <c r="B158" s="277"/>
      <c r="C158" s="278"/>
      <c r="D158" s="268" t="s">
        <v>236</v>
      </c>
      <c r="E158" s="279" t="s">
        <v>1</v>
      </c>
      <c r="F158" s="280" t="s">
        <v>3346</v>
      </c>
      <c r="G158" s="278"/>
      <c r="H158" s="281">
        <v>30</v>
      </c>
      <c r="I158" s="282"/>
      <c r="J158" s="278"/>
      <c r="K158" s="278"/>
      <c r="L158" s="283"/>
      <c r="M158" s="284"/>
      <c r="N158" s="285"/>
      <c r="O158" s="285"/>
      <c r="P158" s="285"/>
      <c r="Q158" s="285"/>
      <c r="R158" s="285"/>
      <c r="S158" s="285"/>
      <c r="T158" s="28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7" t="s">
        <v>236</v>
      </c>
      <c r="AU158" s="287" t="s">
        <v>87</v>
      </c>
      <c r="AV158" s="14" t="s">
        <v>89</v>
      </c>
      <c r="AW158" s="14" t="s">
        <v>34</v>
      </c>
      <c r="AX158" s="14" t="s">
        <v>87</v>
      </c>
      <c r="AY158" s="287" t="s">
        <v>211</v>
      </c>
    </row>
    <row r="159" spans="1:65" s="2" customFormat="1" ht="21.75" customHeight="1">
      <c r="A159" s="41"/>
      <c r="B159" s="42"/>
      <c r="C159" s="317" t="s">
        <v>243</v>
      </c>
      <c r="D159" s="317" t="s">
        <v>589</v>
      </c>
      <c r="E159" s="318" t="s">
        <v>243</v>
      </c>
      <c r="F159" s="319" t="s">
        <v>3347</v>
      </c>
      <c r="G159" s="320" t="s">
        <v>702</v>
      </c>
      <c r="H159" s="321">
        <v>18</v>
      </c>
      <c r="I159" s="322"/>
      <c r="J159" s="323">
        <f>ROUND(I159*H159,2)</f>
        <v>0</v>
      </c>
      <c r="K159" s="324"/>
      <c r="L159" s="325"/>
      <c r="M159" s="326" t="s">
        <v>1</v>
      </c>
      <c r="N159" s="327" t="s">
        <v>46</v>
      </c>
      <c r="O159" s="94"/>
      <c r="P159" s="263">
        <f>O159*H159</f>
        <v>0</v>
      </c>
      <c r="Q159" s="263">
        <v>0</v>
      </c>
      <c r="R159" s="263">
        <f>Q159*H159</f>
        <v>0</v>
      </c>
      <c r="S159" s="263">
        <v>0</v>
      </c>
      <c r="T159" s="264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5" t="s">
        <v>247</v>
      </c>
      <c r="AT159" s="265" t="s">
        <v>589</v>
      </c>
      <c r="AU159" s="265" t="s">
        <v>87</v>
      </c>
      <c r="AY159" s="18" t="s">
        <v>211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8" t="s">
        <v>87</v>
      </c>
      <c r="BK159" s="155">
        <f>ROUND(I159*H159,2)</f>
        <v>0</v>
      </c>
      <c r="BL159" s="18" t="s">
        <v>100</v>
      </c>
      <c r="BM159" s="265" t="s">
        <v>3348</v>
      </c>
    </row>
    <row r="160" spans="1:51" s="14" customFormat="1" ht="12">
      <c r="A160" s="14"/>
      <c r="B160" s="277"/>
      <c r="C160" s="278"/>
      <c r="D160" s="268" t="s">
        <v>236</v>
      </c>
      <c r="E160" s="279" t="s">
        <v>1</v>
      </c>
      <c r="F160" s="280" t="s">
        <v>3349</v>
      </c>
      <c r="G160" s="278"/>
      <c r="H160" s="281">
        <v>18</v>
      </c>
      <c r="I160" s="282"/>
      <c r="J160" s="278"/>
      <c r="K160" s="278"/>
      <c r="L160" s="283"/>
      <c r="M160" s="284"/>
      <c r="N160" s="285"/>
      <c r="O160" s="285"/>
      <c r="P160" s="285"/>
      <c r="Q160" s="285"/>
      <c r="R160" s="285"/>
      <c r="S160" s="285"/>
      <c r="T160" s="28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7" t="s">
        <v>236</v>
      </c>
      <c r="AU160" s="287" t="s">
        <v>87</v>
      </c>
      <c r="AV160" s="14" t="s">
        <v>89</v>
      </c>
      <c r="AW160" s="14" t="s">
        <v>34</v>
      </c>
      <c r="AX160" s="14" t="s">
        <v>87</v>
      </c>
      <c r="AY160" s="287" t="s">
        <v>211</v>
      </c>
    </row>
    <row r="161" spans="1:65" s="2" customFormat="1" ht="16.5" customHeight="1">
      <c r="A161" s="41"/>
      <c r="B161" s="42"/>
      <c r="C161" s="317" t="s">
        <v>247</v>
      </c>
      <c r="D161" s="317" t="s">
        <v>589</v>
      </c>
      <c r="E161" s="318" t="s">
        <v>247</v>
      </c>
      <c r="F161" s="319" t="s">
        <v>3350</v>
      </c>
      <c r="G161" s="320" t="s">
        <v>702</v>
      </c>
      <c r="H161" s="321">
        <v>32</v>
      </c>
      <c r="I161" s="322"/>
      <c r="J161" s="323">
        <f>ROUND(I161*H161,2)</f>
        <v>0</v>
      </c>
      <c r="K161" s="324"/>
      <c r="L161" s="325"/>
      <c r="M161" s="326" t="s">
        <v>1</v>
      </c>
      <c r="N161" s="327" t="s">
        <v>46</v>
      </c>
      <c r="O161" s="94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5" t="s">
        <v>247</v>
      </c>
      <c r="AT161" s="265" t="s">
        <v>589</v>
      </c>
      <c r="AU161" s="265" t="s">
        <v>87</v>
      </c>
      <c r="AY161" s="18" t="s">
        <v>211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8" t="s">
        <v>87</v>
      </c>
      <c r="BK161" s="155">
        <f>ROUND(I161*H161,2)</f>
        <v>0</v>
      </c>
      <c r="BL161" s="18" t="s">
        <v>100</v>
      </c>
      <c r="BM161" s="265" t="s">
        <v>3351</v>
      </c>
    </row>
    <row r="162" spans="1:51" s="14" customFormat="1" ht="12">
      <c r="A162" s="14"/>
      <c r="B162" s="277"/>
      <c r="C162" s="278"/>
      <c r="D162" s="268" t="s">
        <v>236</v>
      </c>
      <c r="E162" s="279" t="s">
        <v>1</v>
      </c>
      <c r="F162" s="280" t="s">
        <v>3352</v>
      </c>
      <c r="G162" s="278"/>
      <c r="H162" s="281">
        <v>32</v>
      </c>
      <c r="I162" s="282"/>
      <c r="J162" s="278"/>
      <c r="K162" s="278"/>
      <c r="L162" s="283"/>
      <c r="M162" s="284"/>
      <c r="N162" s="285"/>
      <c r="O162" s="285"/>
      <c r="P162" s="285"/>
      <c r="Q162" s="285"/>
      <c r="R162" s="285"/>
      <c r="S162" s="285"/>
      <c r="T162" s="28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7" t="s">
        <v>236</v>
      </c>
      <c r="AU162" s="287" t="s">
        <v>87</v>
      </c>
      <c r="AV162" s="14" t="s">
        <v>89</v>
      </c>
      <c r="AW162" s="14" t="s">
        <v>34</v>
      </c>
      <c r="AX162" s="14" t="s">
        <v>87</v>
      </c>
      <c r="AY162" s="287" t="s">
        <v>211</v>
      </c>
    </row>
    <row r="163" spans="1:65" s="2" customFormat="1" ht="16.5" customHeight="1">
      <c r="A163" s="41"/>
      <c r="B163" s="42"/>
      <c r="C163" s="317" t="s">
        <v>253</v>
      </c>
      <c r="D163" s="317" t="s">
        <v>589</v>
      </c>
      <c r="E163" s="318" t="s">
        <v>253</v>
      </c>
      <c r="F163" s="319" t="s">
        <v>3353</v>
      </c>
      <c r="G163" s="320" t="s">
        <v>702</v>
      </c>
      <c r="H163" s="321">
        <v>21</v>
      </c>
      <c r="I163" s="322"/>
      <c r="J163" s="323">
        <f>ROUND(I163*H163,2)</f>
        <v>0</v>
      </c>
      <c r="K163" s="324"/>
      <c r="L163" s="325"/>
      <c r="M163" s="326" t="s">
        <v>1</v>
      </c>
      <c r="N163" s="327" t="s">
        <v>46</v>
      </c>
      <c r="O163" s="94"/>
      <c r="P163" s="263">
        <f>O163*H163</f>
        <v>0</v>
      </c>
      <c r="Q163" s="263">
        <v>0</v>
      </c>
      <c r="R163" s="263">
        <f>Q163*H163</f>
        <v>0</v>
      </c>
      <c r="S163" s="263">
        <v>0</v>
      </c>
      <c r="T163" s="264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65" t="s">
        <v>247</v>
      </c>
      <c r="AT163" s="265" t="s">
        <v>589</v>
      </c>
      <c r="AU163" s="265" t="s">
        <v>87</v>
      </c>
      <c r="AY163" s="18" t="s">
        <v>211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8" t="s">
        <v>87</v>
      </c>
      <c r="BK163" s="155">
        <f>ROUND(I163*H163,2)</f>
        <v>0</v>
      </c>
      <c r="BL163" s="18" t="s">
        <v>100</v>
      </c>
      <c r="BM163" s="265" t="s">
        <v>3354</v>
      </c>
    </row>
    <row r="164" spans="1:51" s="14" customFormat="1" ht="12">
      <c r="A164" s="14"/>
      <c r="B164" s="277"/>
      <c r="C164" s="278"/>
      <c r="D164" s="268" t="s">
        <v>236</v>
      </c>
      <c r="E164" s="279" t="s">
        <v>1</v>
      </c>
      <c r="F164" s="280" t="s">
        <v>3355</v>
      </c>
      <c r="G164" s="278"/>
      <c r="H164" s="281">
        <v>21</v>
      </c>
      <c r="I164" s="282"/>
      <c r="J164" s="278"/>
      <c r="K164" s="278"/>
      <c r="L164" s="283"/>
      <c r="M164" s="284"/>
      <c r="N164" s="285"/>
      <c r="O164" s="285"/>
      <c r="P164" s="285"/>
      <c r="Q164" s="285"/>
      <c r="R164" s="285"/>
      <c r="S164" s="285"/>
      <c r="T164" s="28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87" t="s">
        <v>236</v>
      </c>
      <c r="AU164" s="287" t="s">
        <v>87</v>
      </c>
      <c r="AV164" s="14" t="s">
        <v>89</v>
      </c>
      <c r="AW164" s="14" t="s">
        <v>34</v>
      </c>
      <c r="AX164" s="14" t="s">
        <v>87</v>
      </c>
      <c r="AY164" s="287" t="s">
        <v>211</v>
      </c>
    </row>
    <row r="165" spans="1:65" s="2" customFormat="1" ht="16.5" customHeight="1">
      <c r="A165" s="41"/>
      <c r="B165" s="42"/>
      <c r="C165" s="317" t="s">
        <v>257</v>
      </c>
      <c r="D165" s="317" t="s">
        <v>589</v>
      </c>
      <c r="E165" s="318" t="s">
        <v>257</v>
      </c>
      <c r="F165" s="319" t="s">
        <v>3356</v>
      </c>
      <c r="G165" s="320" t="s">
        <v>307</v>
      </c>
      <c r="H165" s="321">
        <v>78</v>
      </c>
      <c r="I165" s="322"/>
      <c r="J165" s="323">
        <f>ROUND(I165*H165,2)</f>
        <v>0</v>
      </c>
      <c r="K165" s="324"/>
      <c r="L165" s="325"/>
      <c r="M165" s="326" t="s">
        <v>1</v>
      </c>
      <c r="N165" s="327" t="s">
        <v>46</v>
      </c>
      <c r="O165" s="94"/>
      <c r="P165" s="263">
        <f>O165*H165</f>
        <v>0</v>
      </c>
      <c r="Q165" s="263">
        <v>0</v>
      </c>
      <c r="R165" s="263">
        <f>Q165*H165</f>
        <v>0</v>
      </c>
      <c r="S165" s="263">
        <v>0</v>
      </c>
      <c r="T165" s="264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5" t="s">
        <v>247</v>
      </c>
      <c r="AT165" s="265" t="s">
        <v>589</v>
      </c>
      <c r="AU165" s="265" t="s">
        <v>87</v>
      </c>
      <c r="AY165" s="18" t="s">
        <v>211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87</v>
      </c>
      <c r="BK165" s="155">
        <f>ROUND(I165*H165,2)</f>
        <v>0</v>
      </c>
      <c r="BL165" s="18" t="s">
        <v>100</v>
      </c>
      <c r="BM165" s="265" t="s">
        <v>3357</v>
      </c>
    </row>
    <row r="166" spans="1:65" s="2" customFormat="1" ht="16.5" customHeight="1">
      <c r="A166" s="41"/>
      <c r="B166" s="42"/>
      <c r="C166" s="317" t="s">
        <v>263</v>
      </c>
      <c r="D166" s="317" t="s">
        <v>589</v>
      </c>
      <c r="E166" s="318" t="s">
        <v>263</v>
      </c>
      <c r="F166" s="319" t="s">
        <v>3358</v>
      </c>
      <c r="G166" s="320" t="s">
        <v>307</v>
      </c>
      <c r="H166" s="321">
        <v>45</v>
      </c>
      <c r="I166" s="322"/>
      <c r="J166" s="323">
        <f>ROUND(I166*H166,2)</f>
        <v>0</v>
      </c>
      <c r="K166" s="324"/>
      <c r="L166" s="325"/>
      <c r="M166" s="326" t="s">
        <v>1</v>
      </c>
      <c r="N166" s="327" t="s">
        <v>46</v>
      </c>
      <c r="O166" s="94"/>
      <c r="P166" s="263">
        <f>O166*H166</f>
        <v>0</v>
      </c>
      <c r="Q166" s="263">
        <v>0</v>
      </c>
      <c r="R166" s="263">
        <f>Q166*H166</f>
        <v>0</v>
      </c>
      <c r="S166" s="263">
        <v>0</v>
      </c>
      <c r="T166" s="264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65" t="s">
        <v>247</v>
      </c>
      <c r="AT166" s="265" t="s">
        <v>589</v>
      </c>
      <c r="AU166" s="265" t="s">
        <v>87</v>
      </c>
      <c r="AY166" s="18" t="s">
        <v>211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8" t="s">
        <v>87</v>
      </c>
      <c r="BK166" s="155">
        <f>ROUND(I166*H166,2)</f>
        <v>0</v>
      </c>
      <c r="BL166" s="18" t="s">
        <v>100</v>
      </c>
      <c r="BM166" s="265" t="s">
        <v>3359</v>
      </c>
    </row>
    <row r="167" spans="1:65" s="2" customFormat="1" ht="16.5" customHeight="1">
      <c r="A167" s="41"/>
      <c r="B167" s="42"/>
      <c r="C167" s="317" t="s">
        <v>492</v>
      </c>
      <c r="D167" s="317" t="s">
        <v>589</v>
      </c>
      <c r="E167" s="318" t="s">
        <v>492</v>
      </c>
      <c r="F167" s="319" t="s">
        <v>3360</v>
      </c>
      <c r="G167" s="320" t="s">
        <v>307</v>
      </c>
      <c r="H167" s="321">
        <v>20</v>
      </c>
      <c r="I167" s="322"/>
      <c r="J167" s="323">
        <f>ROUND(I167*H167,2)</f>
        <v>0</v>
      </c>
      <c r="K167" s="324"/>
      <c r="L167" s="325"/>
      <c r="M167" s="326" t="s">
        <v>1</v>
      </c>
      <c r="N167" s="327" t="s">
        <v>46</v>
      </c>
      <c r="O167" s="94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5" t="s">
        <v>247</v>
      </c>
      <c r="AT167" s="265" t="s">
        <v>589</v>
      </c>
      <c r="AU167" s="265" t="s">
        <v>87</v>
      </c>
      <c r="AY167" s="18" t="s">
        <v>211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87</v>
      </c>
      <c r="BK167" s="155">
        <f>ROUND(I167*H167,2)</f>
        <v>0</v>
      </c>
      <c r="BL167" s="18" t="s">
        <v>100</v>
      </c>
      <c r="BM167" s="265" t="s">
        <v>3361</v>
      </c>
    </row>
    <row r="168" spans="1:65" s="2" customFormat="1" ht="16.5" customHeight="1">
      <c r="A168" s="41"/>
      <c r="B168" s="42"/>
      <c r="C168" s="317" t="s">
        <v>500</v>
      </c>
      <c r="D168" s="317" t="s">
        <v>589</v>
      </c>
      <c r="E168" s="318" t="s">
        <v>500</v>
      </c>
      <c r="F168" s="319" t="s">
        <v>3362</v>
      </c>
      <c r="G168" s="320" t="s">
        <v>307</v>
      </c>
      <c r="H168" s="321">
        <v>1050</v>
      </c>
      <c r="I168" s="322"/>
      <c r="J168" s="323">
        <f>ROUND(I168*H168,2)</f>
        <v>0</v>
      </c>
      <c r="K168" s="324"/>
      <c r="L168" s="325"/>
      <c r="M168" s="326" t="s">
        <v>1</v>
      </c>
      <c r="N168" s="327" t="s">
        <v>46</v>
      </c>
      <c r="O168" s="94"/>
      <c r="P168" s="263">
        <f>O168*H168</f>
        <v>0</v>
      </c>
      <c r="Q168" s="263">
        <v>0</v>
      </c>
      <c r="R168" s="263">
        <f>Q168*H168</f>
        <v>0</v>
      </c>
      <c r="S168" s="263">
        <v>0</v>
      </c>
      <c r="T168" s="264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65" t="s">
        <v>247</v>
      </c>
      <c r="AT168" s="265" t="s">
        <v>589</v>
      </c>
      <c r="AU168" s="265" t="s">
        <v>87</v>
      </c>
      <c r="AY168" s="18" t="s">
        <v>211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8" t="s">
        <v>87</v>
      </c>
      <c r="BK168" s="155">
        <f>ROUND(I168*H168,2)</f>
        <v>0</v>
      </c>
      <c r="BL168" s="18" t="s">
        <v>100</v>
      </c>
      <c r="BM168" s="265" t="s">
        <v>3363</v>
      </c>
    </row>
    <row r="169" spans="1:65" s="2" customFormat="1" ht="16.5" customHeight="1">
      <c r="A169" s="41"/>
      <c r="B169" s="42"/>
      <c r="C169" s="317" t="s">
        <v>504</v>
      </c>
      <c r="D169" s="317" t="s">
        <v>589</v>
      </c>
      <c r="E169" s="318" t="s">
        <v>504</v>
      </c>
      <c r="F169" s="319" t="s">
        <v>3364</v>
      </c>
      <c r="G169" s="320" t="s">
        <v>307</v>
      </c>
      <c r="H169" s="321">
        <v>2670</v>
      </c>
      <c r="I169" s="322"/>
      <c r="J169" s="323">
        <f>ROUND(I169*H169,2)</f>
        <v>0</v>
      </c>
      <c r="K169" s="324"/>
      <c r="L169" s="325"/>
      <c r="M169" s="326" t="s">
        <v>1</v>
      </c>
      <c r="N169" s="327" t="s">
        <v>46</v>
      </c>
      <c r="O169" s="94"/>
      <c r="P169" s="263">
        <f>O169*H169</f>
        <v>0</v>
      </c>
      <c r="Q169" s="263">
        <v>0</v>
      </c>
      <c r="R169" s="263">
        <f>Q169*H169</f>
        <v>0</v>
      </c>
      <c r="S169" s="263">
        <v>0</v>
      </c>
      <c r="T169" s="264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5" t="s">
        <v>247</v>
      </c>
      <c r="AT169" s="265" t="s">
        <v>589</v>
      </c>
      <c r="AU169" s="265" t="s">
        <v>87</v>
      </c>
      <c r="AY169" s="18" t="s">
        <v>211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8" t="s">
        <v>87</v>
      </c>
      <c r="BK169" s="155">
        <f>ROUND(I169*H169,2)</f>
        <v>0</v>
      </c>
      <c r="BL169" s="18" t="s">
        <v>100</v>
      </c>
      <c r="BM169" s="265" t="s">
        <v>3365</v>
      </c>
    </row>
    <row r="170" spans="1:65" s="2" customFormat="1" ht="16.5" customHeight="1">
      <c r="A170" s="41"/>
      <c r="B170" s="42"/>
      <c r="C170" s="317" t="s">
        <v>8</v>
      </c>
      <c r="D170" s="317" t="s">
        <v>589</v>
      </c>
      <c r="E170" s="318" t="s">
        <v>8</v>
      </c>
      <c r="F170" s="319" t="s">
        <v>3366</v>
      </c>
      <c r="G170" s="320" t="s">
        <v>307</v>
      </c>
      <c r="H170" s="321">
        <v>270</v>
      </c>
      <c r="I170" s="322"/>
      <c r="J170" s="323">
        <f>ROUND(I170*H170,2)</f>
        <v>0</v>
      </c>
      <c r="K170" s="324"/>
      <c r="L170" s="325"/>
      <c r="M170" s="326" t="s">
        <v>1</v>
      </c>
      <c r="N170" s="327" t="s">
        <v>46</v>
      </c>
      <c r="O170" s="94"/>
      <c r="P170" s="263">
        <f>O170*H170</f>
        <v>0</v>
      </c>
      <c r="Q170" s="263">
        <v>0</v>
      </c>
      <c r="R170" s="263">
        <f>Q170*H170</f>
        <v>0</v>
      </c>
      <c r="S170" s="263">
        <v>0</v>
      </c>
      <c r="T170" s="264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65" t="s">
        <v>247</v>
      </c>
      <c r="AT170" s="265" t="s">
        <v>589</v>
      </c>
      <c r="AU170" s="265" t="s">
        <v>87</v>
      </c>
      <c r="AY170" s="18" t="s">
        <v>211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8" t="s">
        <v>87</v>
      </c>
      <c r="BK170" s="155">
        <f>ROUND(I170*H170,2)</f>
        <v>0</v>
      </c>
      <c r="BL170" s="18" t="s">
        <v>100</v>
      </c>
      <c r="BM170" s="265" t="s">
        <v>3367</v>
      </c>
    </row>
    <row r="171" spans="1:65" s="2" customFormat="1" ht="16.5" customHeight="1">
      <c r="A171" s="41"/>
      <c r="B171" s="42"/>
      <c r="C171" s="317" t="s">
        <v>528</v>
      </c>
      <c r="D171" s="317" t="s">
        <v>589</v>
      </c>
      <c r="E171" s="318" t="s">
        <v>528</v>
      </c>
      <c r="F171" s="319" t="s">
        <v>3368</v>
      </c>
      <c r="G171" s="320" t="s">
        <v>307</v>
      </c>
      <c r="H171" s="321">
        <v>2650</v>
      </c>
      <c r="I171" s="322"/>
      <c r="J171" s="323">
        <f>ROUND(I171*H171,2)</f>
        <v>0</v>
      </c>
      <c r="K171" s="324"/>
      <c r="L171" s="325"/>
      <c r="M171" s="326" t="s">
        <v>1</v>
      </c>
      <c r="N171" s="327" t="s">
        <v>46</v>
      </c>
      <c r="O171" s="94"/>
      <c r="P171" s="263">
        <f>O171*H171</f>
        <v>0</v>
      </c>
      <c r="Q171" s="263">
        <v>0</v>
      </c>
      <c r="R171" s="263">
        <f>Q171*H171</f>
        <v>0</v>
      </c>
      <c r="S171" s="263">
        <v>0</v>
      </c>
      <c r="T171" s="264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5" t="s">
        <v>247</v>
      </c>
      <c r="AT171" s="265" t="s">
        <v>589</v>
      </c>
      <c r="AU171" s="265" t="s">
        <v>87</v>
      </c>
      <c r="AY171" s="18" t="s">
        <v>211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87</v>
      </c>
      <c r="BK171" s="155">
        <f>ROUND(I171*H171,2)</f>
        <v>0</v>
      </c>
      <c r="BL171" s="18" t="s">
        <v>100</v>
      </c>
      <c r="BM171" s="265" t="s">
        <v>3369</v>
      </c>
    </row>
    <row r="172" spans="1:65" s="2" customFormat="1" ht="16.5" customHeight="1">
      <c r="A172" s="41"/>
      <c r="B172" s="42"/>
      <c r="C172" s="317" t="s">
        <v>533</v>
      </c>
      <c r="D172" s="317" t="s">
        <v>589</v>
      </c>
      <c r="E172" s="318" t="s">
        <v>533</v>
      </c>
      <c r="F172" s="319" t="s">
        <v>3370</v>
      </c>
      <c r="G172" s="320" t="s">
        <v>307</v>
      </c>
      <c r="H172" s="321">
        <v>150</v>
      </c>
      <c r="I172" s="322"/>
      <c r="J172" s="323">
        <f>ROUND(I172*H172,2)</f>
        <v>0</v>
      </c>
      <c r="K172" s="324"/>
      <c r="L172" s="325"/>
      <c r="M172" s="326" t="s">
        <v>1</v>
      </c>
      <c r="N172" s="327" t="s">
        <v>46</v>
      </c>
      <c r="O172" s="94"/>
      <c r="P172" s="263">
        <f>O172*H172</f>
        <v>0</v>
      </c>
      <c r="Q172" s="263">
        <v>0</v>
      </c>
      <c r="R172" s="263">
        <f>Q172*H172</f>
        <v>0</v>
      </c>
      <c r="S172" s="263">
        <v>0</v>
      </c>
      <c r="T172" s="264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5" t="s">
        <v>247</v>
      </c>
      <c r="AT172" s="265" t="s">
        <v>589</v>
      </c>
      <c r="AU172" s="265" t="s">
        <v>87</v>
      </c>
      <c r="AY172" s="18" t="s">
        <v>211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8" t="s">
        <v>87</v>
      </c>
      <c r="BK172" s="155">
        <f>ROUND(I172*H172,2)</f>
        <v>0</v>
      </c>
      <c r="BL172" s="18" t="s">
        <v>100</v>
      </c>
      <c r="BM172" s="265" t="s">
        <v>3371</v>
      </c>
    </row>
    <row r="173" spans="1:65" s="2" customFormat="1" ht="16.5" customHeight="1">
      <c r="A173" s="41"/>
      <c r="B173" s="42"/>
      <c r="C173" s="317" t="s">
        <v>537</v>
      </c>
      <c r="D173" s="317" t="s">
        <v>589</v>
      </c>
      <c r="E173" s="318" t="s">
        <v>537</v>
      </c>
      <c r="F173" s="319" t="s">
        <v>3372</v>
      </c>
      <c r="G173" s="320" t="s">
        <v>307</v>
      </c>
      <c r="H173" s="321">
        <v>500</v>
      </c>
      <c r="I173" s="322"/>
      <c r="J173" s="323">
        <f>ROUND(I173*H173,2)</f>
        <v>0</v>
      </c>
      <c r="K173" s="324"/>
      <c r="L173" s="325"/>
      <c r="M173" s="326" t="s">
        <v>1</v>
      </c>
      <c r="N173" s="327" t="s">
        <v>46</v>
      </c>
      <c r="O173" s="94"/>
      <c r="P173" s="263">
        <f>O173*H173</f>
        <v>0</v>
      </c>
      <c r="Q173" s="263">
        <v>0</v>
      </c>
      <c r="R173" s="263">
        <f>Q173*H173</f>
        <v>0</v>
      </c>
      <c r="S173" s="263">
        <v>0</v>
      </c>
      <c r="T173" s="264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65" t="s">
        <v>247</v>
      </c>
      <c r="AT173" s="265" t="s">
        <v>589</v>
      </c>
      <c r="AU173" s="265" t="s">
        <v>87</v>
      </c>
      <c r="AY173" s="18" t="s">
        <v>211</v>
      </c>
      <c r="BE173" s="155">
        <f>IF(N173="základní",J173,0)</f>
        <v>0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8" t="s">
        <v>87</v>
      </c>
      <c r="BK173" s="155">
        <f>ROUND(I173*H173,2)</f>
        <v>0</v>
      </c>
      <c r="BL173" s="18" t="s">
        <v>100</v>
      </c>
      <c r="BM173" s="265" t="s">
        <v>3373</v>
      </c>
    </row>
    <row r="174" spans="1:65" s="2" customFormat="1" ht="16.5" customHeight="1">
      <c r="A174" s="41"/>
      <c r="B174" s="42"/>
      <c r="C174" s="317" t="s">
        <v>547</v>
      </c>
      <c r="D174" s="317" t="s">
        <v>589</v>
      </c>
      <c r="E174" s="318" t="s">
        <v>547</v>
      </c>
      <c r="F174" s="319" t="s">
        <v>3374</v>
      </c>
      <c r="G174" s="320" t="s">
        <v>307</v>
      </c>
      <c r="H174" s="321">
        <v>95</v>
      </c>
      <c r="I174" s="322"/>
      <c r="J174" s="323">
        <f>ROUND(I174*H174,2)</f>
        <v>0</v>
      </c>
      <c r="K174" s="324"/>
      <c r="L174" s="325"/>
      <c r="M174" s="326" t="s">
        <v>1</v>
      </c>
      <c r="N174" s="327" t="s">
        <v>46</v>
      </c>
      <c r="O174" s="94"/>
      <c r="P174" s="263">
        <f>O174*H174</f>
        <v>0</v>
      </c>
      <c r="Q174" s="263">
        <v>0</v>
      </c>
      <c r="R174" s="263">
        <f>Q174*H174</f>
        <v>0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247</v>
      </c>
      <c r="AT174" s="265" t="s">
        <v>589</v>
      </c>
      <c r="AU174" s="265" t="s">
        <v>87</v>
      </c>
      <c r="AY174" s="18" t="s">
        <v>211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87</v>
      </c>
      <c r="BK174" s="155">
        <f>ROUND(I174*H174,2)</f>
        <v>0</v>
      </c>
      <c r="BL174" s="18" t="s">
        <v>100</v>
      </c>
      <c r="BM174" s="265" t="s">
        <v>3375</v>
      </c>
    </row>
    <row r="175" spans="1:65" s="2" customFormat="1" ht="16.5" customHeight="1">
      <c r="A175" s="41"/>
      <c r="B175" s="42"/>
      <c r="C175" s="317" t="s">
        <v>553</v>
      </c>
      <c r="D175" s="317" t="s">
        <v>589</v>
      </c>
      <c r="E175" s="318" t="s">
        <v>553</v>
      </c>
      <c r="F175" s="319" t="s">
        <v>3376</v>
      </c>
      <c r="G175" s="320" t="s">
        <v>307</v>
      </c>
      <c r="H175" s="321">
        <v>40</v>
      </c>
      <c r="I175" s="322"/>
      <c r="J175" s="323">
        <f>ROUND(I175*H175,2)</f>
        <v>0</v>
      </c>
      <c r="K175" s="324"/>
      <c r="L175" s="325"/>
      <c r="M175" s="326" t="s">
        <v>1</v>
      </c>
      <c r="N175" s="327" t="s">
        <v>46</v>
      </c>
      <c r="O175" s="94"/>
      <c r="P175" s="263">
        <f>O175*H175</f>
        <v>0</v>
      </c>
      <c r="Q175" s="263">
        <v>0</v>
      </c>
      <c r="R175" s="263">
        <f>Q175*H175</f>
        <v>0</v>
      </c>
      <c r="S175" s="263">
        <v>0</v>
      </c>
      <c r="T175" s="264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65" t="s">
        <v>247</v>
      </c>
      <c r="AT175" s="265" t="s">
        <v>589</v>
      </c>
      <c r="AU175" s="265" t="s">
        <v>87</v>
      </c>
      <c r="AY175" s="18" t="s">
        <v>211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8" t="s">
        <v>87</v>
      </c>
      <c r="BK175" s="155">
        <f>ROUND(I175*H175,2)</f>
        <v>0</v>
      </c>
      <c r="BL175" s="18" t="s">
        <v>100</v>
      </c>
      <c r="BM175" s="265" t="s">
        <v>3377</v>
      </c>
    </row>
    <row r="176" spans="1:65" s="2" customFormat="1" ht="16.5" customHeight="1">
      <c r="A176" s="41"/>
      <c r="B176" s="42"/>
      <c r="C176" s="317" t="s">
        <v>7</v>
      </c>
      <c r="D176" s="317" t="s">
        <v>589</v>
      </c>
      <c r="E176" s="318" t="s">
        <v>7</v>
      </c>
      <c r="F176" s="319" t="s">
        <v>3378</v>
      </c>
      <c r="G176" s="320" t="s">
        <v>307</v>
      </c>
      <c r="H176" s="321">
        <v>60</v>
      </c>
      <c r="I176" s="322"/>
      <c r="J176" s="323">
        <f>ROUND(I176*H176,2)</f>
        <v>0</v>
      </c>
      <c r="K176" s="324"/>
      <c r="L176" s="325"/>
      <c r="M176" s="326" t="s">
        <v>1</v>
      </c>
      <c r="N176" s="327" t="s">
        <v>46</v>
      </c>
      <c r="O176" s="94"/>
      <c r="P176" s="263">
        <f>O176*H176</f>
        <v>0</v>
      </c>
      <c r="Q176" s="263">
        <v>0</v>
      </c>
      <c r="R176" s="263">
        <f>Q176*H176</f>
        <v>0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247</v>
      </c>
      <c r="AT176" s="265" t="s">
        <v>589</v>
      </c>
      <c r="AU176" s="265" t="s">
        <v>87</v>
      </c>
      <c r="AY176" s="18" t="s">
        <v>211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87</v>
      </c>
      <c r="BK176" s="155">
        <f>ROUND(I176*H176,2)</f>
        <v>0</v>
      </c>
      <c r="BL176" s="18" t="s">
        <v>100</v>
      </c>
      <c r="BM176" s="265" t="s">
        <v>3379</v>
      </c>
    </row>
    <row r="177" spans="1:65" s="2" customFormat="1" ht="37.8" customHeight="1">
      <c r="A177" s="41"/>
      <c r="B177" s="42"/>
      <c r="C177" s="317" t="s">
        <v>570</v>
      </c>
      <c r="D177" s="317" t="s">
        <v>589</v>
      </c>
      <c r="E177" s="318" t="s">
        <v>570</v>
      </c>
      <c r="F177" s="319" t="s">
        <v>3380</v>
      </c>
      <c r="G177" s="320" t="s">
        <v>702</v>
      </c>
      <c r="H177" s="321">
        <v>13</v>
      </c>
      <c r="I177" s="322"/>
      <c r="J177" s="323">
        <f>ROUND(I177*H177,2)</f>
        <v>0</v>
      </c>
      <c r="K177" s="324"/>
      <c r="L177" s="325"/>
      <c r="M177" s="326" t="s">
        <v>1</v>
      </c>
      <c r="N177" s="327" t="s">
        <v>46</v>
      </c>
      <c r="O177" s="94"/>
      <c r="P177" s="263">
        <f>O177*H177</f>
        <v>0</v>
      </c>
      <c r="Q177" s="263">
        <v>0</v>
      </c>
      <c r="R177" s="263">
        <f>Q177*H177</f>
        <v>0</v>
      </c>
      <c r="S177" s="263">
        <v>0</v>
      </c>
      <c r="T177" s="264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65" t="s">
        <v>247</v>
      </c>
      <c r="AT177" s="265" t="s">
        <v>589</v>
      </c>
      <c r="AU177" s="265" t="s">
        <v>87</v>
      </c>
      <c r="AY177" s="18" t="s">
        <v>211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8" t="s">
        <v>87</v>
      </c>
      <c r="BK177" s="155">
        <f>ROUND(I177*H177,2)</f>
        <v>0</v>
      </c>
      <c r="BL177" s="18" t="s">
        <v>100</v>
      </c>
      <c r="BM177" s="265" t="s">
        <v>3381</v>
      </c>
    </row>
    <row r="178" spans="1:65" s="2" customFormat="1" ht="16.5" customHeight="1">
      <c r="A178" s="41"/>
      <c r="B178" s="42"/>
      <c r="C178" s="317" t="s">
        <v>574</v>
      </c>
      <c r="D178" s="317" t="s">
        <v>589</v>
      </c>
      <c r="E178" s="318" t="s">
        <v>574</v>
      </c>
      <c r="F178" s="319" t="s">
        <v>3382</v>
      </c>
      <c r="G178" s="320" t="s">
        <v>702</v>
      </c>
      <c r="H178" s="321">
        <v>1</v>
      </c>
      <c r="I178" s="322"/>
      <c r="J178" s="323">
        <f>ROUND(I178*H178,2)</f>
        <v>0</v>
      </c>
      <c r="K178" s="324"/>
      <c r="L178" s="325"/>
      <c r="M178" s="326" t="s">
        <v>1</v>
      </c>
      <c r="N178" s="327" t="s">
        <v>46</v>
      </c>
      <c r="O178" s="94"/>
      <c r="P178" s="263">
        <f>O178*H178</f>
        <v>0</v>
      </c>
      <c r="Q178" s="263">
        <v>0</v>
      </c>
      <c r="R178" s="263">
        <f>Q178*H178</f>
        <v>0</v>
      </c>
      <c r="S178" s="263">
        <v>0</v>
      </c>
      <c r="T178" s="264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5" t="s">
        <v>247</v>
      </c>
      <c r="AT178" s="265" t="s">
        <v>589</v>
      </c>
      <c r="AU178" s="265" t="s">
        <v>87</v>
      </c>
      <c r="AY178" s="18" t="s">
        <v>211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8" t="s">
        <v>87</v>
      </c>
      <c r="BK178" s="155">
        <f>ROUND(I178*H178,2)</f>
        <v>0</v>
      </c>
      <c r="BL178" s="18" t="s">
        <v>100</v>
      </c>
      <c r="BM178" s="265" t="s">
        <v>3383</v>
      </c>
    </row>
    <row r="179" spans="1:65" s="2" customFormat="1" ht="16.5" customHeight="1">
      <c r="A179" s="41"/>
      <c r="B179" s="42"/>
      <c r="C179" s="317" t="s">
        <v>581</v>
      </c>
      <c r="D179" s="317" t="s">
        <v>589</v>
      </c>
      <c r="E179" s="318" t="s">
        <v>3384</v>
      </c>
      <c r="F179" s="319" t="s">
        <v>3385</v>
      </c>
      <c r="G179" s="320" t="s">
        <v>307</v>
      </c>
      <c r="H179" s="321">
        <v>180</v>
      </c>
      <c r="I179" s="322"/>
      <c r="J179" s="323">
        <f>ROUND(I179*H179,2)</f>
        <v>0</v>
      </c>
      <c r="K179" s="324"/>
      <c r="L179" s="325"/>
      <c r="M179" s="326" t="s">
        <v>1</v>
      </c>
      <c r="N179" s="327" t="s">
        <v>46</v>
      </c>
      <c r="O179" s="94"/>
      <c r="P179" s="263">
        <f>O179*H179</f>
        <v>0</v>
      </c>
      <c r="Q179" s="263">
        <v>0</v>
      </c>
      <c r="R179" s="263">
        <f>Q179*H179</f>
        <v>0</v>
      </c>
      <c r="S179" s="263">
        <v>0</v>
      </c>
      <c r="T179" s="264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5" t="s">
        <v>247</v>
      </c>
      <c r="AT179" s="265" t="s">
        <v>589</v>
      </c>
      <c r="AU179" s="265" t="s">
        <v>87</v>
      </c>
      <c r="AY179" s="18" t="s">
        <v>211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8" t="s">
        <v>87</v>
      </c>
      <c r="BK179" s="155">
        <f>ROUND(I179*H179,2)</f>
        <v>0</v>
      </c>
      <c r="BL179" s="18" t="s">
        <v>100</v>
      </c>
      <c r="BM179" s="265" t="s">
        <v>3386</v>
      </c>
    </row>
    <row r="180" spans="1:65" s="2" customFormat="1" ht="24.15" customHeight="1">
      <c r="A180" s="41"/>
      <c r="B180" s="42"/>
      <c r="C180" s="317" t="s">
        <v>588</v>
      </c>
      <c r="D180" s="317" t="s">
        <v>589</v>
      </c>
      <c r="E180" s="318" t="s">
        <v>3387</v>
      </c>
      <c r="F180" s="319" t="s">
        <v>3388</v>
      </c>
      <c r="G180" s="320" t="s">
        <v>702</v>
      </c>
      <c r="H180" s="321">
        <v>8</v>
      </c>
      <c r="I180" s="322"/>
      <c r="J180" s="323">
        <f>ROUND(I180*H180,2)</f>
        <v>0</v>
      </c>
      <c r="K180" s="324"/>
      <c r="L180" s="325"/>
      <c r="M180" s="326" t="s">
        <v>1</v>
      </c>
      <c r="N180" s="327" t="s">
        <v>46</v>
      </c>
      <c r="O180" s="94"/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4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5" t="s">
        <v>247</v>
      </c>
      <c r="AT180" s="265" t="s">
        <v>589</v>
      </c>
      <c r="AU180" s="265" t="s">
        <v>87</v>
      </c>
      <c r="AY180" s="18" t="s">
        <v>211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87</v>
      </c>
      <c r="BK180" s="155">
        <f>ROUND(I180*H180,2)</f>
        <v>0</v>
      </c>
      <c r="BL180" s="18" t="s">
        <v>100</v>
      </c>
      <c r="BM180" s="265" t="s">
        <v>3389</v>
      </c>
    </row>
    <row r="181" spans="1:65" s="2" customFormat="1" ht="16.5" customHeight="1">
      <c r="A181" s="41"/>
      <c r="B181" s="42"/>
      <c r="C181" s="317" t="s">
        <v>593</v>
      </c>
      <c r="D181" s="317" t="s">
        <v>589</v>
      </c>
      <c r="E181" s="318" t="s">
        <v>581</v>
      </c>
      <c r="F181" s="319" t="s">
        <v>3390</v>
      </c>
      <c r="G181" s="320" t="s">
        <v>307</v>
      </c>
      <c r="H181" s="321">
        <v>3</v>
      </c>
      <c r="I181" s="322"/>
      <c r="J181" s="323">
        <f>ROUND(I181*H181,2)</f>
        <v>0</v>
      </c>
      <c r="K181" s="324"/>
      <c r="L181" s="325"/>
      <c r="M181" s="326" t="s">
        <v>1</v>
      </c>
      <c r="N181" s="327" t="s">
        <v>46</v>
      </c>
      <c r="O181" s="94"/>
      <c r="P181" s="263">
        <f>O181*H181</f>
        <v>0</v>
      </c>
      <c r="Q181" s="263">
        <v>0</v>
      </c>
      <c r="R181" s="263">
        <f>Q181*H181</f>
        <v>0</v>
      </c>
      <c r="S181" s="263">
        <v>0</v>
      </c>
      <c r="T181" s="264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5" t="s">
        <v>247</v>
      </c>
      <c r="AT181" s="265" t="s">
        <v>589</v>
      </c>
      <c r="AU181" s="265" t="s">
        <v>87</v>
      </c>
      <c r="AY181" s="18" t="s">
        <v>211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87</v>
      </c>
      <c r="BK181" s="155">
        <f>ROUND(I181*H181,2)</f>
        <v>0</v>
      </c>
      <c r="BL181" s="18" t="s">
        <v>100</v>
      </c>
      <c r="BM181" s="265" t="s">
        <v>3391</v>
      </c>
    </row>
    <row r="182" spans="1:63" s="12" customFormat="1" ht="25.9" customHeight="1">
      <c r="A182" s="12"/>
      <c r="B182" s="237"/>
      <c r="C182" s="238"/>
      <c r="D182" s="239" t="s">
        <v>80</v>
      </c>
      <c r="E182" s="240" t="s">
        <v>3392</v>
      </c>
      <c r="F182" s="240" t="s">
        <v>3393</v>
      </c>
      <c r="G182" s="238"/>
      <c r="H182" s="238"/>
      <c r="I182" s="241"/>
      <c r="J182" s="242">
        <f>BK182</f>
        <v>0</v>
      </c>
      <c r="K182" s="238"/>
      <c r="L182" s="243"/>
      <c r="M182" s="244"/>
      <c r="N182" s="245"/>
      <c r="O182" s="245"/>
      <c r="P182" s="246">
        <f>SUM(P183:P186)</f>
        <v>0</v>
      </c>
      <c r="Q182" s="245"/>
      <c r="R182" s="246">
        <f>SUM(R183:R186)</f>
        <v>0</v>
      </c>
      <c r="S182" s="245"/>
      <c r="T182" s="247">
        <f>SUM(T183:T186)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48" t="s">
        <v>87</v>
      </c>
      <c r="AT182" s="249" t="s">
        <v>80</v>
      </c>
      <c r="AU182" s="249" t="s">
        <v>81</v>
      </c>
      <c r="AY182" s="248" t="s">
        <v>211</v>
      </c>
      <c r="BK182" s="250">
        <f>SUM(BK183:BK186)</f>
        <v>0</v>
      </c>
    </row>
    <row r="183" spans="1:65" s="2" customFormat="1" ht="16.5" customHeight="1">
      <c r="A183" s="41"/>
      <c r="B183" s="42"/>
      <c r="C183" s="317" t="s">
        <v>604</v>
      </c>
      <c r="D183" s="317" t="s">
        <v>589</v>
      </c>
      <c r="E183" s="318" t="s">
        <v>588</v>
      </c>
      <c r="F183" s="319" t="s">
        <v>3394</v>
      </c>
      <c r="G183" s="320" t="s">
        <v>307</v>
      </c>
      <c r="H183" s="321">
        <v>150</v>
      </c>
      <c r="I183" s="322"/>
      <c r="J183" s="323">
        <f>ROUND(I183*H183,2)</f>
        <v>0</v>
      </c>
      <c r="K183" s="324"/>
      <c r="L183" s="325"/>
      <c r="M183" s="326" t="s">
        <v>1</v>
      </c>
      <c r="N183" s="327" t="s">
        <v>46</v>
      </c>
      <c r="O183" s="94"/>
      <c r="P183" s="263">
        <f>O183*H183</f>
        <v>0</v>
      </c>
      <c r="Q183" s="263">
        <v>0</v>
      </c>
      <c r="R183" s="263">
        <f>Q183*H183</f>
        <v>0</v>
      </c>
      <c r="S183" s="263">
        <v>0</v>
      </c>
      <c r="T183" s="264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5" t="s">
        <v>247</v>
      </c>
      <c r="AT183" s="265" t="s">
        <v>589</v>
      </c>
      <c r="AU183" s="265" t="s">
        <v>87</v>
      </c>
      <c r="AY183" s="18" t="s">
        <v>211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8" t="s">
        <v>87</v>
      </c>
      <c r="BK183" s="155">
        <f>ROUND(I183*H183,2)</f>
        <v>0</v>
      </c>
      <c r="BL183" s="18" t="s">
        <v>100</v>
      </c>
      <c r="BM183" s="265" t="s">
        <v>3395</v>
      </c>
    </row>
    <row r="184" spans="1:65" s="2" customFormat="1" ht="16.5" customHeight="1">
      <c r="A184" s="41"/>
      <c r="B184" s="42"/>
      <c r="C184" s="317" t="s">
        <v>610</v>
      </c>
      <c r="D184" s="317" t="s">
        <v>589</v>
      </c>
      <c r="E184" s="318" t="s">
        <v>593</v>
      </c>
      <c r="F184" s="319" t="s">
        <v>3396</v>
      </c>
      <c r="G184" s="320" t="s">
        <v>307</v>
      </c>
      <c r="H184" s="321">
        <v>320</v>
      </c>
      <c r="I184" s="322"/>
      <c r="J184" s="323">
        <f>ROUND(I184*H184,2)</f>
        <v>0</v>
      </c>
      <c r="K184" s="324"/>
      <c r="L184" s="325"/>
      <c r="M184" s="326" t="s">
        <v>1</v>
      </c>
      <c r="N184" s="327" t="s">
        <v>46</v>
      </c>
      <c r="O184" s="94"/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4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5" t="s">
        <v>247</v>
      </c>
      <c r="AT184" s="265" t="s">
        <v>589</v>
      </c>
      <c r="AU184" s="265" t="s">
        <v>87</v>
      </c>
      <c r="AY184" s="18" t="s">
        <v>211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87</v>
      </c>
      <c r="BK184" s="155">
        <f>ROUND(I184*H184,2)</f>
        <v>0</v>
      </c>
      <c r="BL184" s="18" t="s">
        <v>100</v>
      </c>
      <c r="BM184" s="265" t="s">
        <v>3397</v>
      </c>
    </row>
    <row r="185" spans="1:65" s="2" customFormat="1" ht="16.5" customHeight="1">
      <c r="A185" s="41"/>
      <c r="B185" s="42"/>
      <c r="C185" s="317" t="s">
        <v>616</v>
      </c>
      <c r="D185" s="317" t="s">
        <v>589</v>
      </c>
      <c r="E185" s="318" t="s">
        <v>604</v>
      </c>
      <c r="F185" s="319" t="s">
        <v>3398</v>
      </c>
      <c r="G185" s="320" t="s">
        <v>1220</v>
      </c>
      <c r="H185" s="321">
        <v>9</v>
      </c>
      <c r="I185" s="322"/>
      <c r="J185" s="323">
        <f>ROUND(I185*H185,2)</f>
        <v>0</v>
      </c>
      <c r="K185" s="324"/>
      <c r="L185" s="325"/>
      <c r="M185" s="326" t="s">
        <v>1</v>
      </c>
      <c r="N185" s="327" t="s">
        <v>46</v>
      </c>
      <c r="O185" s="94"/>
      <c r="P185" s="263">
        <f>O185*H185</f>
        <v>0</v>
      </c>
      <c r="Q185" s="263">
        <v>0</v>
      </c>
      <c r="R185" s="263">
        <f>Q185*H185</f>
        <v>0</v>
      </c>
      <c r="S185" s="263">
        <v>0</v>
      </c>
      <c r="T185" s="264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5" t="s">
        <v>247</v>
      </c>
      <c r="AT185" s="265" t="s">
        <v>589</v>
      </c>
      <c r="AU185" s="265" t="s">
        <v>87</v>
      </c>
      <c r="AY185" s="18" t="s">
        <v>211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8" t="s">
        <v>87</v>
      </c>
      <c r="BK185" s="155">
        <f>ROUND(I185*H185,2)</f>
        <v>0</v>
      </c>
      <c r="BL185" s="18" t="s">
        <v>100</v>
      </c>
      <c r="BM185" s="265" t="s">
        <v>3399</v>
      </c>
    </row>
    <row r="186" spans="1:65" s="2" customFormat="1" ht="16.5" customHeight="1">
      <c r="A186" s="41"/>
      <c r="B186" s="42"/>
      <c r="C186" s="317" t="s">
        <v>621</v>
      </c>
      <c r="D186" s="317" t="s">
        <v>589</v>
      </c>
      <c r="E186" s="318" t="s">
        <v>610</v>
      </c>
      <c r="F186" s="319" t="s">
        <v>3400</v>
      </c>
      <c r="G186" s="320" t="s">
        <v>307</v>
      </c>
      <c r="H186" s="321">
        <v>30</v>
      </c>
      <c r="I186" s="322"/>
      <c r="J186" s="323">
        <f>ROUND(I186*H186,2)</f>
        <v>0</v>
      </c>
      <c r="K186" s="324"/>
      <c r="L186" s="325"/>
      <c r="M186" s="326" t="s">
        <v>1</v>
      </c>
      <c r="N186" s="327" t="s">
        <v>46</v>
      </c>
      <c r="O186" s="94"/>
      <c r="P186" s="263">
        <f>O186*H186</f>
        <v>0</v>
      </c>
      <c r="Q186" s="263">
        <v>0</v>
      </c>
      <c r="R186" s="263">
        <f>Q186*H186</f>
        <v>0</v>
      </c>
      <c r="S186" s="263">
        <v>0</v>
      </c>
      <c r="T186" s="264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5" t="s">
        <v>247</v>
      </c>
      <c r="AT186" s="265" t="s">
        <v>589</v>
      </c>
      <c r="AU186" s="265" t="s">
        <v>87</v>
      </c>
      <c r="AY186" s="18" t="s">
        <v>211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8" t="s">
        <v>87</v>
      </c>
      <c r="BK186" s="155">
        <f>ROUND(I186*H186,2)</f>
        <v>0</v>
      </c>
      <c r="BL186" s="18" t="s">
        <v>100</v>
      </c>
      <c r="BM186" s="265" t="s">
        <v>3401</v>
      </c>
    </row>
    <row r="187" spans="1:63" s="12" customFormat="1" ht="25.9" customHeight="1">
      <c r="A187" s="12"/>
      <c r="B187" s="237"/>
      <c r="C187" s="238"/>
      <c r="D187" s="239" t="s">
        <v>80</v>
      </c>
      <c r="E187" s="240" t="s">
        <v>3402</v>
      </c>
      <c r="F187" s="240" t="s">
        <v>3403</v>
      </c>
      <c r="G187" s="238"/>
      <c r="H187" s="238"/>
      <c r="I187" s="241"/>
      <c r="J187" s="242">
        <f>BK187</f>
        <v>0</v>
      </c>
      <c r="K187" s="238"/>
      <c r="L187" s="243"/>
      <c r="M187" s="244"/>
      <c r="N187" s="245"/>
      <c r="O187" s="245"/>
      <c r="P187" s="246">
        <f>P188+P192+P201+P209+P220</f>
        <v>0</v>
      </c>
      <c r="Q187" s="245"/>
      <c r="R187" s="246">
        <f>R188+R192+R201+R209+R220</f>
        <v>0</v>
      </c>
      <c r="S187" s="245"/>
      <c r="T187" s="247">
        <f>T188+T192+T201+T209+T220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48" t="s">
        <v>87</v>
      </c>
      <c r="AT187" s="249" t="s">
        <v>80</v>
      </c>
      <c r="AU187" s="249" t="s">
        <v>81</v>
      </c>
      <c r="AY187" s="248" t="s">
        <v>211</v>
      </c>
      <c r="BK187" s="250">
        <f>BK188+BK192+BK201+BK209+BK220</f>
        <v>0</v>
      </c>
    </row>
    <row r="188" spans="1:63" s="12" customFormat="1" ht="22.8" customHeight="1">
      <c r="A188" s="12"/>
      <c r="B188" s="237"/>
      <c r="C188" s="238"/>
      <c r="D188" s="239" t="s">
        <v>80</v>
      </c>
      <c r="E188" s="251" t="s">
        <v>3404</v>
      </c>
      <c r="F188" s="251" t="s">
        <v>3405</v>
      </c>
      <c r="G188" s="238"/>
      <c r="H188" s="238"/>
      <c r="I188" s="241"/>
      <c r="J188" s="252">
        <f>BK188</f>
        <v>0</v>
      </c>
      <c r="K188" s="238"/>
      <c r="L188" s="243"/>
      <c r="M188" s="244"/>
      <c r="N188" s="245"/>
      <c r="O188" s="245"/>
      <c r="P188" s="246">
        <f>SUM(P189:P191)</f>
        <v>0</v>
      </c>
      <c r="Q188" s="245"/>
      <c r="R188" s="246">
        <f>SUM(R189:R191)</f>
        <v>0</v>
      </c>
      <c r="S188" s="245"/>
      <c r="T188" s="247">
        <f>SUM(T189:T191)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48" t="s">
        <v>87</v>
      </c>
      <c r="AT188" s="249" t="s">
        <v>80</v>
      </c>
      <c r="AU188" s="249" t="s">
        <v>87</v>
      </c>
      <c r="AY188" s="248" t="s">
        <v>211</v>
      </c>
      <c r="BK188" s="250">
        <f>SUM(BK189:BK191)</f>
        <v>0</v>
      </c>
    </row>
    <row r="189" spans="1:65" s="2" customFormat="1" ht="24.15" customHeight="1">
      <c r="A189" s="41"/>
      <c r="B189" s="42"/>
      <c r="C189" s="317" t="s">
        <v>627</v>
      </c>
      <c r="D189" s="317" t="s">
        <v>589</v>
      </c>
      <c r="E189" s="318" t="s">
        <v>3406</v>
      </c>
      <c r="F189" s="319" t="s">
        <v>3407</v>
      </c>
      <c r="G189" s="320" t="s">
        <v>702</v>
      </c>
      <c r="H189" s="321">
        <v>2</v>
      </c>
      <c r="I189" s="322"/>
      <c r="J189" s="323">
        <f>ROUND(I189*H189,2)</f>
        <v>0</v>
      </c>
      <c r="K189" s="324"/>
      <c r="L189" s="325"/>
      <c r="M189" s="326" t="s">
        <v>1</v>
      </c>
      <c r="N189" s="327" t="s">
        <v>46</v>
      </c>
      <c r="O189" s="94"/>
      <c r="P189" s="263">
        <f>O189*H189</f>
        <v>0</v>
      </c>
      <c r="Q189" s="263">
        <v>0</v>
      </c>
      <c r="R189" s="263">
        <f>Q189*H189</f>
        <v>0</v>
      </c>
      <c r="S189" s="263">
        <v>0</v>
      </c>
      <c r="T189" s="264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5" t="s">
        <v>247</v>
      </c>
      <c r="AT189" s="265" t="s">
        <v>589</v>
      </c>
      <c r="AU189" s="265" t="s">
        <v>89</v>
      </c>
      <c r="AY189" s="18" t="s">
        <v>211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87</v>
      </c>
      <c r="BK189" s="155">
        <f>ROUND(I189*H189,2)</f>
        <v>0</v>
      </c>
      <c r="BL189" s="18" t="s">
        <v>100</v>
      </c>
      <c r="BM189" s="265" t="s">
        <v>3408</v>
      </c>
    </row>
    <row r="190" spans="1:65" s="2" customFormat="1" ht="16.5" customHeight="1">
      <c r="A190" s="41"/>
      <c r="B190" s="42"/>
      <c r="C190" s="317" t="s">
        <v>634</v>
      </c>
      <c r="D190" s="317" t="s">
        <v>589</v>
      </c>
      <c r="E190" s="318" t="s">
        <v>3409</v>
      </c>
      <c r="F190" s="319" t="s">
        <v>3410</v>
      </c>
      <c r="G190" s="320" t="s">
        <v>702</v>
      </c>
      <c r="H190" s="321">
        <v>1</v>
      </c>
      <c r="I190" s="322"/>
      <c r="J190" s="323">
        <f>ROUND(I190*H190,2)</f>
        <v>0</v>
      </c>
      <c r="K190" s="324"/>
      <c r="L190" s="325"/>
      <c r="M190" s="326" t="s">
        <v>1</v>
      </c>
      <c r="N190" s="327" t="s">
        <v>46</v>
      </c>
      <c r="O190" s="94"/>
      <c r="P190" s="263">
        <f>O190*H190</f>
        <v>0</v>
      </c>
      <c r="Q190" s="263">
        <v>0</v>
      </c>
      <c r="R190" s="263">
        <f>Q190*H190</f>
        <v>0</v>
      </c>
      <c r="S190" s="263">
        <v>0</v>
      </c>
      <c r="T190" s="264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65" t="s">
        <v>247</v>
      </c>
      <c r="AT190" s="265" t="s">
        <v>589</v>
      </c>
      <c r="AU190" s="265" t="s">
        <v>89</v>
      </c>
      <c r="AY190" s="18" t="s">
        <v>211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8" t="s">
        <v>87</v>
      </c>
      <c r="BK190" s="155">
        <f>ROUND(I190*H190,2)</f>
        <v>0</v>
      </c>
      <c r="BL190" s="18" t="s">
        <v>100</v>
      </c>
      <c r="BM190" s="265" t="s">
        <v>3411</v>
      </c>
    </row>
    <row r="191" spans="1:65" s="2" customFormat="1" ht="16.5" customHeight="1">
      <c r="A191" s="41"/>
      <c r="B191" s="42"/>
      <c r="C191" s="317" t="s">
        <v>649</v>
      </c>
      <c r="D191" s="317" t="s">
        <v>589</v>
      </c>
      <c r="E191" s="318" t="s">
        <v>3412</v>
      </c>
      <c r="F191" s="319" t="s">
        <v>3413</v>
      </c>
      <c r="G191" s="320" t="s">
        <v>702</v>
      </c>
      <c r="H191" s="321">
        <v>1</v>
      </c>
      <c r="I191" s="322"/>
      <c r="J191" s="323">
        <f>ROUND(I191*H191,2)</f>
        <v>0</v>
      </c>
      <c r="K191" s="324"/>
      <c r="L191" s="325"/>
      <c r="M191" s="326" t="s">
        <v>1</v>
      </c>
      <c r="N191" s="327" t="s">
        <v>46</v>
      </c>
      <c r="O191" s="94"/>
      <c r="P191" s="263">
        <f>O191*H191</f>
        <v>0</v>
      </c>
      <c r="Q191" s="263">
        <v>0</v>
      </c>
      <c r="R191" s="263">
        <f>Q191*H191</f>
        <v>0</v>
      </c>
      <c r="S191" s="263">
        <v>0</v>
      </c>
      <c r="T191" s="264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5" t="s">
        <v>247</v>
      </c>
      <c r="AT191" s="265" t="s">
        <v>589</v>
      </c>
      <c r="AU191" s="265" t="s">
        <v>89</v>
      </c>
      <c r="AY191" s="18" t="s">
        <v>211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8" t="s">
        <v>87</v>
      </c>
      <c r="BK191" s="155">
        <f>ROUND(I191*H191,2)</f>
        <v>0</v>
      </c>
      <c r="BL191" s="18" t="s">
        <v>100</v>
      </c>
      <c r="BM191" s="265" t="s">
        <v>3414</v>
      </c>
    </row>
    <row r="192" spans="1:63" s="12" customFormat="1" ht="22.8" customHeight="1">
      <c r="A192" s="12"/>
      <c r="B192" s="237"/>
      <c r="C192" s="238"/>
      <c r="D192" s="239" t="s">
        <v>80</v>
      </c>
      <c r="E192" s="251" t="s">
        <v>3415</v>
      </c>
      <c r="F192" s="251" t="s">
        <v>3416</v>
      </c>
      <c r="G192" s="238"/>
      <c r="H192" s="238"/>
      <c r="I192" s="241"/>
      <c r="J192" s="252">
        <f>BK192</f>
        <v>0</v>
      </c>
      <c r="K192" s="238"/>
      <c r="L192" s="243"/>
      <c r="M192" s="244"/>
      <c r="N192" s="245"/>
      <c r="O192" s="245"/>
      <c r="P192" s="246">
        <f>SUM(P193:P200)</f>
        <v>0</v>
      </c>
      <c r="Q192" s="245"/>
      <c r="R192" s="246">
        <f>SUM(R193:R200)</f>
        <v>0</v>
      </c>
      <c r="S192" s="245"/>
      <c r="T192" s="247">
        <f>SUM(T193:T200)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48" t="s">
        <v>87</v>
      </c>
      <c r="AT192" s="249" t="s">
        <v>80</v>
      </c>
      <c r="AU192" s="249" t="s">
        <v>87</v>
      </c>
      <c r="AY192" s="248" t="s">
        <v>211</v>
      </c>
      <c r="BK192" s="250">
        <f>SUM(BK193:BK200)</f>
        <v>0</v>
      </c>
    </row>
    <row r="193" spans="1:65" s="2" customFormat="1" ht="24.15" customHeight="1">
      <c r="A193" s="41"/>
      <c r="B193" s="42"/>
      <c r="C193" s="317" t="s">
        <v>669</v>
      </c>
      <c r="D193" s="317" t="s">
        <v>589</v>
      </c>
      <c r="E193" s="318" t="s">
        <v>3417</v>
      </c>
      <c r="F193" s="319" t="s">
        <v>3418</v>
      </c>
      <c r="G193" s="320" t="s">
        <v>702</v>
      </c>
      <c r="H193" s="321">
        <v>1</v>
      </c>
      <c r="I193" s="322"/>
      <c r="J193" s="323">
        <f>ROUND(I193*H193,2)</f>
        <v>0</v>
      </c>
      <c r="K193" s="324"/>
      <c r="L193" s="325"/>
      <c r="M193" s="326" t="s">
        <v>1</v>
      </c>
      <c r="N193" s="327" t="s">
        <v>46</v>
      </c>
      <c r="O193" s="94"/>
      <c r="P193" s="263">
        <f>O193*H193</f>
        <v>0</v>
      </c>
      <c r="Q193" s="263">
        <v>0</v>
      </c>
      <c r="R193" s="263">
        <f>Q193*H193</f>
        <v>0</v>
      </c>
      <c r="S193" s="263">
        <v>0</v>
      </c>
      <c r="T193" s="264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65" t="s">
        <v>247</v>
      </c>
      <c r="AT193" s="265" t="s">
        <v>589</v>
      </c>
      <c r="AU193" s="265" t="s">
        <v>89</v>
      </c>
      <c r="AY193" s="18" t="s">
        <v>211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8" t="s">
        <v>87</v>
      </c>
      <c r="BK193" s="155">
        <f>ROUND(I193*H193,2)</f>
        <v>0</v>
      </c>
      <c r="BL193" s="18" t="s">
        <v>100</v>
      </c>
      <c r="BM193" s="265" t="s">
        <v>3419</v>
      </c>
    </row>
    <row r="194" spans="1:65" s="2" customFormat="1" ht="16.5" customHeight="1">
      <c r="A194" s="41"/>
      <c r="B194" s="42"/>
      <c r="C194" s="317" t="s">
        <v>676</v>
      </c>
      <c r="D194" s="317" t="s">
        <v>589</v>
      </c>
      <c r="E194" s="318" t="s">
        <v>3420</v>
      </c>
      <c r="F194" s="319" t="s">
        <v>3421</v>
      </c>
      <c r="G194" s="320" t="s">
        <v>702</v>
      </c>
      <c r="H194" s="321">
        <v>1</v>
      </c>
      <c r="I194" s="322"/>
      <c r="J194" s="323">
        <f>ROUND(I194*H194,2)</f>
        <v>0</v>
      </c>
      <c r="K194" s="324"/>
      <c r="L194" s="325"/>
      <c r="M194" s="326" t="s">
        <v>1</v>
      </c>
      <c r="N194" s="327" t="s">
        <v>46</v>
      </c>
      <c r="O194" s="94"/>
      <c r="P194" s="263">
        <f>O194*H194</f>
        <v>0</v>
      </c>
      <c r="Q194" s="263">
        <v>0</v>
      </c>
      <c r="R194" s="263">
        <f>Q194*H194</f>
        <v>0</v>
      </c>
      <c r="S194" s="263">
        <v>0</v>
      </c>
      <c r="T194" s="264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65" t="s">
        <v>247</v>
      </c>
      <c r="AT194" s="265" t="s">
        <v>589</v>
      </c>
      <c r="AU194" s="265" t="s">
        <v>89</v>
      </c>
      <c r="AY194" s="18" t="s">
        <v>211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8" t="s">
        <v>87</v>
      </c>
      <c r="BK194" s="155">
        <f>ROUND(I194*H194,2)</f>
        <v>0</v>
      </c>
      <c r="BL194" s="18" t="s">
        <v>100</v>
      </c>
      <c r="BM194" s="265" t="s">
        <v>3422</v>
      </c>
    </row>
    <row r="195" spans="1:65" s="2" customFormat="1" ht="16.5" customHeight="1">
      <c r="A195" s="41"/>
      <c r="B195" s="42"/>
      <c r="C195" s="317" t="s">
        <v>681</v>
      </c>
      <c r="D195" s="317" t="s">
        <v>589</v>
      </c>
      <c r="E195" s="318" t="s">
        <v>3423</v>
      </c>
      <c r="F195" s="319" t="s">
        <v>3424</v>
      </c>
      <c r="G195" s="320" t="s">
        <v>702</v>
      </c>
      <c r="H195" s="321">
        <v>1</v>
      </c>
      <c r="I195" s="322"/>
      <c r="J195" s="323">
        <f>ROUND(I195*H195,2)</f>
        <v>0</v>
      </c>
      <c r="K195" s="324"/>
      <c r="L195" s="325"/>
      <c r="M195" s="326" t="s">
        <v>1</v>
      </c>
      <c r="N195" s="327" t="s">
        <v>46</v>
      </c>
      <c r="O195" s="94"/>
      <c r="P195" s="263">
        <f>O195*H195</f>
        <v>0</v>
      </c>
      <c r="Q195" s="263">
        <v>0</v>
      </c>
      <c r="R195" s="263">
        <f>Q195*H195</f>
        <v>0</v>
      </c>
      <c r="S195" s="263">
        <v>0</v>
      </c>
      <c r="T195" s="264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65" t="s">
        <v>247</v>
      </c>
      <c r="AT195" s="265" t="s">
        <v>589</v>
      </c>
      <c r="AU195" s="265" t="s">
        <v>89</v>
      </c>
      <c r="AY195" s="18" t="s">
        <v>211</v>
      </c>
      <c r="BE195" s="155">
        <f>IF(N195="základní",J195,0)</f>
        <v>0</v>
      </c>
      <c r="BF195" s="155">
        <f>IF(N195="snížená",J195,0)</f>
        <v>0</v>
      </c>
      <c r="BG195" s="155">
        <f>IF(N195="zákl. přenesená",J195,0)</f>
        <v>0</v>
      </c>
      <c r="BH195" s="155">
        <f>IF(N195="sníž. přenesená",J195,0)</f>
        <v>0</v>
      </c>
      <c r="BI195" s="155">
        <f>IF(N195="nulová",J195,0)</f>
        <v>0</v>
      </c>
      <c r="BJ195" s="18" t="s">
        <v>87</v>
      </c>
      <c r="BK195" s="155">
        <f>ROUND(I195*H195,2)</f>
        <v>0</v>
      </c>
      <c r="BL195" s="18" t="s">
        <v>100</v>
      </c>
      <c r="BM195" s="265" t="s">
        <v>3425</v>
      </c>
    </row>
    <row r="196" spans="1:65" s="2" customFormat="1" ht="24.15" customHeight="1">
      <c r="A196" s="41"/>
      <c r="B196" s="42"/>
      <c r="C196" s="317" t="s">
        <v>685</v>
      </c>
      <c r="D196" s="317" t="s">
        <v>589</v>
      </c>
      <c r="E196" s="318" t="s">
        <v>3426</v>
      </c>
      <c r="F196" s="319" t="s">
        <v>3427</v>
      </c>
      <c r="G196" s="320" t="s">
        <v>702</v>
      </c>
      <c r="H196" s="321">
        <v>7</v>
      </c>
      <c r="I196" s="322"/>
      <c r="J196" s="323">
        <f>ROUND(I196*H196,2)</f>
        <v>0</v>
      </c>
      <c r="K196" s="324"/>
      <c r="L196" s="325"/>
      <c r="M196" s="326" t="s">
        <v>1</v>
      </c>
      <c r="N196" s="327" t="s">
        <v>46</v>
      </c>
      <c r="O196" s="94"/>
      <c r="P196" s="263">
        <f>O196*H196</f>
        <v>0</v>
      </c>
      <c r="Q196" s="263">
        <v>0</v>
      </c>
      <c r="R196" s="263">
        <f>Q196*H196</f>
        <v>0</v>
      </c>
      <c r="S196" s="263">
        <v>0</v>
      </c>
      <c r="T196" s="264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5" t="s">
        <v>247</v>
      </c>
      <c r="AT196" s="265" t="s">
        <v>589</v>
      </c>
      <c r="AU196" s="265" t="s">
        <v>89</v>
      </c>
      <c r="AY196" s="18" t="s">
        <v>211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8" t="s">
        <v>87</v>
      </c>
      <c r="BK196" s="155">
        <f>ROUND(I196*H196,2)</f>
        <v>0</v>
      </c>
      <c r="BL196" s="18" t="s">
        <v>100</v>
      </c>
      <c r="BM196" s="265" t="s">
        <v>3428</v>
      </c>
    </row>
    <row r="197" spans="1:65" s="2" customFormat="1" ht="16.5" customHeight="1">
      <c r="A197" s="41"/>
      <c r="B197" s="42"/>
      <c r="C197" s="317" t="s">
        <v>690</v>
      </c>
      <c r="D197" s="317" t="s">
        <v>589</v>
      </c>
      <c r="E197" s="318" t="s">
        <v>3429</v>
      </c>
      <c r="F197" s="319" t="s">
        <v>3430</v>
      </c>
      <c r="G197" s="320" t="s">
        <v>702</v>
      </c>
      <c r="H197" s="321">
        <v>2</v>
      </c>
      <c r="I197" s="322"/>
      <c r="J197" s="323">
        <f>ROUND(I197*H197,2)</f>
        <v>0</v>
      </c>
      <c r="K197" s="324"/>
      <c r="L197" s="325"/>
      <c r="M197" s="326" t="s">
        <v>1</v>
      </c>
      <c r="N197" s="327" t="s">
        <v>46</v>
      </c>
      <c r="O197" s="94"/>
      <c r="P197" s="263">
        <f>O197*H197</f>
        <v>0</v>
      </c>
      <c r="Q197" s="263">
        <v>0</v>
      </c>
      <c r="R197" s="263">
        <f>Q197*H197</f>
        <v>0</v>
      </c>
      <c r="S197" s="263">
        <v>0</v>
      </c>
      <c r="T197" s="264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65" t="s">
        <v>247</v>
      </c>
      <c r="AT197" s="265" t="s">
        <v>589</v>
      </c>
      <c r="AU197" s="265" t="s">
        <v>89</v>
      </c>
      <c r="AY197" s="18" t="s">
        <v>211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8" t="s">
        <v>87</v>
      </c>
      <c r="BK197" s="155">
        <f>ROUND(I197*H197,2)</f>
        <v>0</v>
      </c>
      <c r="BL197" s="18" t="s">
        <v>100</v>
      </c>
      <c r="BM197" s="265" t="s">
        <v>3431</v>
      </c>
    </row>
    <row r="198" spans="1:65" s="2" customFormat="1" ht="16.5" customHeight="1">
      <c r="A198" s="41"/>
      <c r="B198" s="42"/>
      <c r="C198" s="317" t="s">
        <v>694</v>
      </c>
      <c r="D198" s="317" t="s">
        <v>589</v>
      </c>
      <c r="E198" s="318" t="s">
        <v>3432</v>
      </c>
      <c r="F198" s="319" t="s">
        <v>3433</v>
      </c>
      <c r="G198" s="320" t="s">
        <v>702</v>
      </c>
      <c r="H198" s="321">
        <v>20</v>
      </c>
      <c r="I198" s="322"/>
      <c r="J198" s="323">
        <f>ROUND(I198*H198,2)</f>
        <v>0</v>
      </c>
      <c r="K198" s="324"/>
      <c r="L198" s="325"/>
      <c r="M198" s="326" t="s">
        <v>1</v>
      </c>
      <c r="N198" s="327" t="s">
        <v>46</v>
      </c>
      <c r="O198" s="94"/>
      <c r="P198" s="263">
        <f>O198*H198</f>
        <v>0</v>
      </c>
      <c r="Q198" s="263">
        <v>0</v>
      </c>
      <c r="R198" s="263">
        <f>Q198*H198</f>
        <v>0</v>
      </c>
      <c r="S198" s="263">
        <v>0</v>
      </c>
      <c r="T198" s="264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5" t="s">
        <v>247</v>
      </c>
      <c r="AT198" s="265" t="s">
        <v>589</v>
      </c>
      <c r="AU198" s="265" t="s">
        <v>89</v>
      </c>
      <c r="AY198" s="18" t="s">
        <v>211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8" t="s">
        <v>87</v>
      </c>
      <c r="BK198" s="155">
        <f>ROUND(I198*H198,2)</f>
        <v>0</v>
      </c>
      <c r="BL198" s="18" t="s">
        <v>100</v>
      </c>
      <c r="BM198" s="265" t="s">
        <v>3434</v>
      </c>
    </row>
    <row r="199" spans="1:65" s="2" customFormat="1" ht="16.5" customHeight="1">
      <c r="A199" s="41"/>
      <c r="B199" s="42"/>
      <c r="C199" s="317" t="s">
        <v>699</v>
      </c>
      <c r="D199" s="317" t="s">
        <v>589</v>
      </c>
      <c r="E199" s="318" t="s">
        <v>3435</v>
      </c>
      <c r="F199" s="319" t="s">
        <v>3436</v>
      </c>
      <c r="G199" s="320" t="s">
        <v>702</v>
      </c>
      <c r="H199" s="321">
        <v>1</v>
      </c>
      <c r="I199" s="322"/>
      <c r="J199" s="323">
        <f>ROUND(I199*H199,2)</f>
        <v>0</v>
      </c>
      <c r="K199" s="324"/>
      <c r="L199" s="325"/>
      <c r="M199" s="326" t="s">
        <v>1</v>
      </c>
      <c r="N199" s="327" t="s">
        <v>46</v>
      </c>
      <c r="O199" s="94"/>
      <c r="P199" s="263">
        <f>O199*H199</f>
        <v>0</v>
      </c>
      <c r="Q199" s="263">
        <v>0</v>
      </c>
      <c r="R199" s="263">
        <f>Q199*H199</f>
        <v>0</v>
      </c>
      <c r="S199" s="263">
        <v>0</v>
      </c>
      <c r="T199" s="264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65" t="s">
        <v>247</v>
      </c>
      <c r="AT199" s="265" t="s">
        <v>589</v>
      </c>
      <c r="AU199" s="265" t="s">
        <v>89</v>
      </c>
      <c r="AY199" s="18" t="s">
        <v>211</v>
      </c>
      <c r="BE199" s="155">
        <f>IF(N199="základní",J199,0)</f>
        <v>0</v>
      </c>
      <c r="BF199" s="155">
        <f>IF(N199="snížená",J199,0)</f>
        <v>0</v>
      </c>
      <c r="BG199" s="155">
        <f>IF(N199="zákl. přenesená",J199,0)</f>
        <v>0</v>
      </c>
      <c r="BH199" s="155">
        <f>IF(N199="sníž. přenesená",J199,0)</f>
        <v>0</v>
      </c>
      <c r="BI199" s="155">
        <f>IF(N199="nulová",J199,0)</f>
        <v>0</v>
      </c>
      <c r="BJ199" s="18" t="s">
        <v>87</v>
      </c>
      <c r="BK199" s="155">
        <f>ROUND(I199*H199,2)</f>
        <v>0</v>
      </c>
      <c r="BL199" s="18" t="s">
        <v>100</v>
      </c>
      <c r="BM199" s="265" t="s">
        <v>3437</v>
      </c>
    </row>
    <row r="200" spans="1:65" s="2" customFormat="1" ht="16.5" customHeight="1">
      <c r="A200" s="41"/>
      <c r="B200" s="42"/>
      <c r="C200" s="317" t="s">
        <v>705</v>
      </c>
      <c r="D200" s="317" t="s">
        <v>589</v>
      </c>
      <c r="E200" s="318" t="s">
        <v>3438</v>
      </c>
      <c r="F200" s="319" t="s">
        <v>3410</v>
      </c>
      <c r="G200" s="320" t="s">
        <v>702</v>
      </c>
      <c r="H200" s="321">
        <v>2</v>
      </c>
      <c r="I200" s="322"/>
      <c r="J200" s="323">
        <f>ROUND(I200*H200,2)</f>
        <v>0</v>
      </c>
      <c r="K200" s="324"/>
      <c r="L200" s="325"/>
      <c r="M200" s="326" t="s">
        <v>1</v>
      </c>
      <c r="N200" s="327" t="s">
        <v>46</v>
      </c>
      <c r="O200" s="94"/>
      <c r="P200" s="263">
        <f>O200*H200</f>
        <v>0</v>
      </c>
      <c r="Q200" s="263">
        <v>0</v>
      </c>
      <c r="R200" s="263">
        <f>Q200*H200</f>
        <v>0</v>
      </c>
      <c r="S200" s="263">
        <v>0</v>
      </c>
      <c r="T200" s="264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5" t="s">
        <v>247</v>
      </c>
      <c r="AT200" s="265" t="s">
        <v>589</v>
      </c>
      <c r="AU200" s="265" t="s">
        <v>89</v>
      </c>
      <c r="AY200" s="18" t="s">
        <v>211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8" t="s">
        <v>87</v>
      </c>
      <c r="BK200" s="155">
        <f>ROUND(I200*H200,2)</f>
        <v>0</v>
      </c>
      <c r="BL200" s="18" t="s">
        <v>100</v>
      </c>
      <c r="BM200" s="265" t="s">
        <v>3439</v>
      </c>
    </row>
    <row r="201" spans="1:63" s="12" customFormat="1" ht="22.8" customHeight="1">
      <c r="A201" s="12"/>
      <c r="B201" s="237"/>
      <c r="C201" s="238"/>
      <c r="D201" s="239" t="s">
        <v>80</v>
      </c>
      <c r="E201" s="251" t="s">
        <v>3440</v>
      </c>
      <c r="F201" s="251" t="s">
        <v>3441</v>
      </c>
      <c r="G201" s="238"/>
      <c r="H201" s="238"/>
      <c r="I201" s="241"/>
      <c r="J201" s="252">
        <f>BK201</f>
        <v>0</v>
      </c>
      <c r="K201" s="238"/>
      <c r="L201" s="243"/>
      <c r="M201" s="244"/>
      <c r="N201" s="245"/>
      <c r="O201" s="245"/>
      <c r="P201" s="246">
        <f>SUM(P202:P208)</f>
        <v>0</v>
      </c>
      <c r="Q201" s="245"/>
      <c r="R201" s="246">
        <f>SUM(R202:R208)</f>
        <v>0</v>
      </c>
      <c r="S201" s="245"/>
      <c r="T201" s="247">
        <f>SUM(T202:T208)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48" t="s">
        <v>87</v>
      </c>
      <c r="AT201" s="249" t="s">
        <v>80</v>
      </c>
      <c r="AU201" s="249" t="s">
        <v>87</v>
      </c>
      <c r="AY201" s="248" t="s">
        <v>211</v>
      </c>
      <c r="BK201" s="250">
        <f>SUM(BK202:BK208)</f>
        <v>0</v>
      </c>
    </row>
    <row r="202" spans="1:65" s="2" customFormat="1" ht="24.15" customHeight="1">
      <c r="A202" s="41"/>
      <c r="B202" s="42"/>
      <c r="C202" s="317" t="s">
        <v>709</v>
      </c>
      <c r="D202" s="317" t="s">
        <v>589</v>
      </c>
      <c r="E202" s="318" t="s">
        <v>3442</v>
      </c>
      <c r="F202" s="319" t="s">
        <v>3443</v>
      </c>
      <c r="G202" s="320" t="s">
        <v>702</v>
      </c>
      <c r="H202" s="321">
        <v>1</v>
      </c>
      <c r="I202" s="322"/>
      <c r="J202" s="323">
        <f>ROUND(I202*H202,2)</f>
        <v>0</v>
      </c>
      <c r="K202" s="324"/>
      <c r="L202" s="325"/>
      <c r="M202" s="326" t="s">
        <v>1</v>
      </c>
      <c r="N202" s="327" t="s">
        <v>46</v>
      </c>
      <c r="O202" s="94"/>
      <c r="P202" s="263">
        <f>O202*H202</f>
        <v>0</v>
      </c>
      <c r="Q202" s="263">
        <v>0</v>
      </c>
      <c r="R202" s="263">
        <f>Q202*H202</f>
        <v>0</v>
      </c>
      <c r="S202" s="263">
        <v>0</v>
      </c>
      <c r="T202" s="264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65" t="s">
        <v>247</v>
      </c>
      <c r="AT202" s="265" t="s">
        <v>589</v>
      </c>
      <c r="AU202" s="265" t="s">
        <v>89</v>
      </c>
      <c r="AY202" s="18" t="s">
        <v>211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8" t="s">
        <v>87</v>
      </c>
      <c r="BK202" s="155">
        <f>ROUND(I202*H202,2)</f>
        <v>0</v>
      </c>
      <c r="BL202" s="18" t="s">
        <v>100</v>
      </c>
      <c r="BM202" s="265" t="s">
        <v>3444</v>
      </c>
    </row>
    <row r="203" spans="1:65" s="2" customFormat="1" ht="16.5" customHeight="1">
      <c r="A203" s="41"/>
      <c r="B203" s="42"/>
      <c r="C203" s="317" t="s">
        <v>713</v>
      </c>
      <c r="D203" s="317" t="s">
        <v>589</v>
      </c>
      <c r="E203" s="318" t="s">
        <v>3445</v>
      </c>
      <c r="F203" s="319" t="s">
        <v>3446</v>
      </c>
      <c r="G203" s="320" t="s">
        <v>702</v>
      </c>
      <c r="H203" s="321">
        <v>1</v>
      </c>
      <c r="I203" s="322"/>
      <c r="J203" s="323">
        <f>ROUND(I203*H203,2)</f>
        <v>0</v>
      </c>
      <c r="K203" s="324"/>
      <c r="L203" s="325"/>
      <c r="M203" s="326" t="s">
        <v>1</v>
      </c>
      <c r="N203" s="327" t="s">
        <v>46</v>
      </c>
      <c r="O203" s="94"/>
      <c r="P203" s="263">
        <f>O203*H203</f>
        <v>0</v>
      </c>
      <c r="Q203" s="263">
        <v>0</v>
      </c>
      <c r="R203" s="263">
        <f>Q203*H203</f>
        <v>0</v>
      </c>
      <c r="S203" s="263">
        <v>0</v>
      </c>
      <c r="T203" s="264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65" t="s">
        <v>247</v>
      </c>
      <c r="AT203" s="265" t="s">
        <v>589</v>
      </c>
      <c r="AU203" s="265" t="s">
        <v>89</v>
      </c>
      <c r="AY203" s="18" t="s">
        <v>211</v>
      </c>
      <c r="BE203" s="155">
        <f>IF(N203="základní",J203,0)</f>
        <v>0</v>
      </c>
      <c r="BF203" s="155">
        <f>IF(N203="snížená",J203,0)</f>
        <v>0</v>
      </c>
      <c r="BG203" s="155">
        <f>IF(N203="zákl. přenesená",J203,0)</f>
        <v>0</v>
      </c>
      <c r="BH203" s="155">
        <f>IF(N203="sníž. přenesená",J203,0)</f>
        <v>0</v>
      </c>
      <c r="BI203" s="155">
        <f>IF(N203="nulová",J203,0)</f>
        <v>0</v>
      </c>
      <c r="BJ203" s="18" t="s">
        <v>87</v>
      </c>
      <c r="BK203" s="155">
        <f>ROUND(I203*H203,2)</f>
        <v>0</v>
      </c>
      <c r="BL203" s="18" t="s">
        <v>100</v>
      </c>
      <c r="BM203" s="265" t="s">
        <v>3447</v>
      </c>
    </row>
    <row r="204" spans="1:65" s="2" customFormat="1" ht="16.5" customHeight="1">
      <c r="A204" s="41"/>
      <c r="B204" s="42"/>
      <c r="C204" s="317" t="s">
        <v>718</v>
      </c>
      <c r="D204" s="317" t="s">
        <v>589</v>
      </c>
      <c r="E204" s="318" t="s">
        <v>3423</v>
      </c>
      <c r="F204" s="319" t="s">
        <v>3424</v>
      </c>
      <c r="G204" s="320" t="s">
        <v>702</v>
      </c>
      <c r="H204" s="321">
        <v>1</v>
      </c>
      <c r="I204" s="322"/>
      <c r="J204" s="323">
        <f>ROUND(I204*H204,2)</f>
        <v>0</v>
      </c>
      <c r="K204" s="324"/>
      <c r="L204" s="325"/>
      <c r="M204" s="326" t="s">
        <v>1</v>
      </c>
      <c r="N204" s="327" t="s">
        <v>46</v>
      </c>
      <c r="O204" s="94"/>
      <c r="P204" s="263">
        <f>O204*H204</f>
        <v>0</v>
      </c>
      <c r="Q204" s="263">
        <v>0</v>
      </c>
      <c r="R204" s="263">
        <f>Q204*H204</f>
        <v>0</v>
      </c>
      <c r="S204" s="263">
        <v>0</v>
      </c>
      <c r="T204" s="264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65" t="s">
        <v>247</v>
      </c>
      <c r="AT204" s="265" t="s">
        <v>589</v>
      </c>
      <c r="AU204" s="265" t="s">
        <v>89</v>
      </c>
      <c r="AY204" s="18" t="s">
        <v>211</v>
      </c>
      <c r="BE204" s="155">
        <f>IF(N204="základní",J204,0)</f>
        <v>0</v>
      </c>
      <c r="BF204" s="155">
        <f>IF(N204="snížená",J204,0)</f>
        <v>0</v>
      </c>
      <c r="BG204" s="155">
        <f>IF(N204="zákl. přenesená",J204,0)</f>
        <v>0</v>
      </c>
      <c r="BH204" s="155">
        <f>IF(N204="sníž. přenesená",J204,0)</f>
        <v>0</v>
      </c>
      <c r="BI204" s="155">
        <f>IF(N204="nulová",J204,0)</f>
        <v>0</v>
      </c>
      <c r="BJ204" s="18" t="s">
        <v>87</v>
      </c>
      <c r="BK204" s="155">
        <f>ROUND(I204*H204,2)</f>
        <v>0</v>
      </c>
      <c r="BL204" s="18" t="s">
        <v>100</v>
      </c>
      <c r="BM204" s="265" t="s">
        <v>3448</v>
      </c>
    </row>
    <row r="205" spans="1:65" s="2" customFormat="1" ht="24.15" customHeight="1">
      <c r="A205" s="41"/>
      <c r="B205" s="42"/>
      <c r="C205" s="317" t="s">
        <v>723</v>
      </c>
      <c r="D205" s="317" t="s">
        <v>589</v>
      </c>
      <c r="E205" s="318" t="s">
        <v>3426</v>
      </c>
      <c r="F205" s="319" t="s">
        <v>3427</v>
      </c>
      <c r="G205" s="320" t="s">
        <v>702</v>
      </c>
      <c r="H205" s="321">
        <v>8</v>
      </c>
      <c r="I205" s="322"/>
      <c r="J205" s="323">
        <f>ROUND(I205*H205,2)</f>
        <v>0</v>
      </c>
      <c r="K205" s="324"/>
      <c r="L205" s="325"/>
      <c r="M205" s="326" t="s">
        <v>1</v>
      </c>
      <c r="N205" s="327" t="s">
        <v>46</v>
      </c>
      <c r="O205" s="94"/>
      <c r="P205" s="263">
        <f>O205*H205</f>
        <v>0</v>
      </c>
      <c r="Q205" s="263">
        <v>0</v>
      </c>
      <c r="R205" s="263">
        <f>Q205*H205</f>
        <v>0</v>
      </c>
      <c r="S205" s="263">
        <v>0</v>
      </c>
      <c r="T205" s="264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65" t="s">
        <v>247</v>
      </c>
      <c r="AT205" s="265" t="s">
        <v>589</v>
      </c>
      <c r="AU205" s="265" t="s">
        <v>89</v>
      </c>
      <c r="AY205" s="18" t="s">
        <v>211</v>
      </c>
      <c r="BE205" s="155">
        <f>IF(N205="základní",J205,0)</f>
        <v>0</v>
      </c>
      <c r="BF205" s="155">
        <f>IF(N205="snížená",J205,0)</f>
        <v>0</v>
      </c>
      <c r="BG205" s="155">
        <f>IF(N205="zákl. přenesená",J205,0)</f>
        <v>0</v>
      </c>
      <c r="BH205" s="155">
        <f>IF(N205="sníž. přenesená",J205,0)</f>
        <v>0</v>
      </c>
      <c r="BI205" s="155">
        <f>IF(N205="nulová",J205,0)</f>
        <v>0</v>
      </c>
      <c r="BJ205" s="18" t="s">
        <v>87</v>
      </c>
      <c r="BK205" s="155">
        <f>ROUND(I205*H205,2)</f>
        <v>0</v>
      </c>
      <c r="BL205" s="18" t="s">
        <v>100</v>
      </c>
      <c r="BM205" s="265" t="s">
        <v>3449</v>
      </c>
    </row>
    <row r="206" spans="1:65" s="2" customFormat="1" ht="16.5" customHeight="1">
      <c r="A206" s="41"/>
      <c r="B206" s="42"/>
      <c r="C206" s="317" t="s">
        <v>732</v>
      </c>
      <c r="D206" s="317" t="s">
        <v>589</v>
      </c>
      <c r="E206" s="318" t="s">
        <v>3450</v>
      </c>
      <c r="F206" s="319" t="s">
        <v>3430</v>
      </c>
      <c r="G206" s="320" t="s">
        <v>702</v>
      </c>
      <c r="H206" s="321">
        <v>3</v>
      </c>
      <c r="I206" s="322"/>
      <c r="J206" s="323">
        <f>ROUND(I206*H206,2)</f>
        <v>0</v>
      </c>
      <c r="K206" s="324"/>
      <c r="L206" s="325"/>
      <c r="M206" s="326" t="s">
        <v>1</v>
      </c>
      <c r="N206" s="327" t="s">
        <v>46</v>
      </c>
      <c r="O206" s="94"/>
      <c r="P206" s="263">
        <f>O206*H206</f>
        <v>0</v>
      </c>
      <c r="Q206" s="263">
        <v>0</v>
      </c>
      <c r="R206" s="263">
        <f>Q206*H206</f>
        <v>0</v>
      </c>
      <c r="S206" s="263">
        <v>0</v>
      </c>
      <c r="T206" s="264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65" t="s">
        <v>247</v>
      </c>
      <c r="AT206" s="265" t="s">
        <v>589</v>
      </c>
      <c r="AU206" s="265" t="s">
        <v>89</v>
      </c>
      <c r="AY206" s="18" t="s">
        <v>211</v>
      </c>
      <c r="BE206" s="155">
        <f>IF(N206="základní",J206,0)</f>
        <v>0</v>
      </c>
      <c r="BF206" s="155">
        <f>IF(N206="snížená",J206,0)</f>
        <v>0</v>
      </c>
      <c r="BG206" s="155">
        <f>IF(N206="zákl. přenesená",J206,0)</f>
        <v>0</v>
      </c>
      <c r="BH206" s="155">
        <f>IF(N206="sníž. přenesená",J206,0)</f>
        <v>0</v>
      </c>
      <c r="BI206" s="155">
        <f>IF(N206="nulová",J206,0)</f>
        <v>0</v>
      </c>
      <c r="BJ206" s="18" t="s">
        <v>87</v>
      </c>
      <c r="BK206" s="155">
        <f>ROUND(I206*H206,2)</f>
        <v>0</v>
      </c>
      <c r="BL206" s="18" t="s">
        <v>100</v>
      </c>
      <c r="BM206" s="265" t="s">
        <v>3451</v>
      </c>
    </row>
    <row r="207" spans="1:65" s="2" customFormat="1" ht="16.5" customHeight="1">
      <c r="A207" s="41"/>
      <c r="B207" s="42"/>
      <c r="C207" s="317" t="s">
        <v>738</v>
      </c>
      <c r="D207" s="317" t="s">
        <v>589</v>
      </c>
      <c r="E207" s="318" t="s">
        <v>3432</v>
      </c>
      <c r="F207" s="319" t="s">
        <v>3433</v>
      </c>
      <c r="G207" s="320" t="s">
        <v>702</v>
      </c>
      <c r="H207" s="321">
        <v>27</v>
      </c>
      <c r="I207" s="322"/>
      <c r="J207" s="323">
        <f>ROUND(I207*H207,2)</f>
        <v>0</v>
      </c>
      <c r="K207" s="324"/>
      <c r="L207" s="325"/>
      <c r="M207" s="326" t="s">
        <v>1</v>
      </c>
      <c r="N207" s="327" t="s">
        <v>46</v>
      </c>
      <c r="O207" s="94"/>
      <c r="P207" s="263">
        <f>O207*H207</f>
        <v>0</v>
      </c>
      <c r="Q207" s="263">
        <v>0</v>
      </c>
      <c r="R207" s="263">
        <f>Q207*H207</f>
        <v>0</v>
      </c>
      <c r="S207" s="263">
        <v>0</v>
      </c>
      <c r="T207" s="264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65" t="s">
        <v>247</v>
      </c>
      <c r="AT207" s="265" t="s">
        <v>589</v>
      </c>
      <c r="AU207" s="265" t="s">
        <v>89</v>
      </c>
      <c r="AY207" s="18" t="s">
        <v>211</v>
      </c>
      <c r="BE207" s="155">
        <f>IF(N207="základní",J207,0)</f>
        <v>0</v>
      </c>
      <c r="BF207" s="155">
        <f>IF(N207="snížená",J207,0)</f>
        <v>0</v>
      </c>
      <c r="BG207" s="155">
        <f>IF(N207="zákl. přenesená",J207,0)</f>
        <v>0</v>
      </c>
      <c r="BH207" s="155">
        <f>IF(N207="sníž. přenesená",J207,0)</f>
        <v>0</v>
      </c>
      <c r="BI207" s="155">
        <f>IF(N207="nulová",J207,0)</f>
        <v>0</v>
      </c>
      <c r="BJ207" s="18" t="s">
        <v>87</v>
      </c>
      <c r="BK207" s="155">
        <f>ROUND(I207*H207,2)</f>
        <v>0</v>
      </c>
      <c r="BL207" s="18" t="s">
        <v>100</v>
      </c>
      <c r="BM207" s="265" t="s">
        <v>3452</v>
      </c>
    </row>
    <row r="208" spans="1:65" s="2" customFormat="1" ht="16.5" customHeight="1">
      <c r="A208" s="41"/>
      <c r="B208" s="42"/>
      <c r="C208" s="317" t="s">
        <v>742</v>
      </c>
      <c r="D208" s="317" t="s">
        <v>589</v>
      </c>
      <c r="E208" s="318" t="s">
        <v>3438</v>
      </c>
      <c r="F208" s="319" t="s">
        <v>3410</v>
      </c>
      <c r="G208" s="320" t="s">
        <v>702</v>
      </c>
      <c r="H208" s="321">
        <v>3</v>
      </c>
      <c r="I208" s="322"/>
      <c r="J208" s="323">
        <f>ROUND(I208*H208,2)</f>
        <v>0</v>
      </c>
      <c r="K208" s="324"/>
      <c r="L208" s="325"/>
      <c r="M208" s="326" t="s">
        <v>1</v>
      </c>
      <c r="N208" s="327" t="s">
        <v>46</v>
      </c>
      <c r="O208" s="94"/>
      <c r="P208" s="263">
        <f>O208*H208</f>
        <v>0</v>
      </c>
      <c r="Q208" s="263">
        <v>0</v>
      </c>
      <c r="R208" s="263">
        <f>Q208*H208</f>
        <v>0</v>
      </c>
      <c r="S208" s="263">
        <v>0</v>
      </c>
      <c r="T208" s="264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65" t="s">
        <v>247</v>
      </c>
      <c r="AT208" s="265" t="s">
        <v>589</v>
      </c>
      <c r="AU208" s="265" t="s">
        <v>89</v>
      </c>
      <c r="AY208" s="18" t="s">
        <v>211</v>
      </c>
      <c r="BE208" s="155">
        <f>IF(N208="základní",J208,0)</f>
        <v>0</v>
      </c>
      <c r="BF208" s="155">
        <f>IF(N208="snížená",J208,0)</f>
        <v>0</v>
      </c>
      <c r="BG208" s="155">
        <f>IF(N208="zákl. přenesená",J208,0)</f>
        <v>0</v>
      </c>
      <c r="BH208" s="155">
        <f>IF(N208="sníž. přenesená",J208,0)</f>
        <v>0</v>
      </c>
      <c r="BI208" s="155">
        <f>IF(N208="nulová",J208,0)</f>
        <v>0</v>
      </c>
      <c r="BJ208" s="18" t="s">
        <v>87</v>
      </c>
      <c r="BK208" s="155">
        <f>ROUND(I208*H208,2)</f>
        <v>0</v>
      </c>
      <c r="BL208" s="18" t="s">
        <v>100</v>
      </c>
      <c r="BM208" s="265" t="s">
        <v>3453</v>
      </c>
    </row>
    <row r="209" spans="1:63" s="12" customFormat="1" ht="22.8" customHeight="1">
      <c r="A209" s="12"/>
      <c r="B209" s="237"/>
      <c r="C209" s="238"/>
      <c r="D209" s="239" t="s">
        <v>80</v>
      </c>
      <c r="E209" s="251" t="s">
        <v>3454</v>
      </c>
      <c r="F209" s="251" t="s">
        <v>3455</v>
      </c>
      <c r="G209" s="238"/>
      <c r="H209" s="238"/>
      <c r="I209" s="241"/>
      <c r="J209" s="252">
        <f>BK209</f>
        <v>0</v>
      </c>
      <c r="K209" s="238"/>
      <c r="L209" s="243"/>
      <c r="M209" s="244"/>
      <c r="N209" s="245"/>
      <c r="O209" s="245"/>
      <c r="P209" s="246">
        <f>SUM(P210:P219)</f>
        <v>0</v>
      </c>
      <c r="Q209" s="245"/>
      <c r="R209" s="246">
        <f>SUM(R210:R219)</f>
        <v>0</v>
      </c>
      <c r="S209" s="245"/>
      <c r="T209" s="247">
        <f>SUM(T210:T219)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48" t="s">
        <v>87</v>
      </c>
      <c r="AT209" s="249" t="s">
        <v>80</v>
      </c>
      <c r="AU209" s="249" t="s">
        <v>87</v>
      </c>
      <c r="AY209" s="248" t="s">
        <v>211</v>
      </c>
      <c r="BK209" s="250">
        <f>SUM(BK210:BK219)</f>
        <v>0</v>
      </c>
    </row>
    <row r="210" spans="1:65" s="2" customFormat="1" ht="24.15" customHeight="1">
      <c r="A210" s="41"/>
      <c r="B210" s="42"/>
      <c r="C210" s="317" t="s">
        <v>746</v>
      </c>
      <c r="D210" s="317" t="s">
        <v>589</v>
      </c>
      <c r="E210" s="318" t="s">
        <v>3456</v>
      </c>
      <c r="F210" s="319" t="s">
        <v>3457</v>
      </c>
      <c r="G210" s="320" t="s">
        <v>702</v>
      </c>
      <c r="H210" s="321">
        <v>1</v>
      </c>
      <c r="I210" s="322"/>
      <c r="J210" s="323">
        <f>ROUND(I210*H210,2)</f>
        <v>0</v>
      </c>
      <c r="K210" s="324"/>
      <c r="L210" s="325"/>
      <c r="M210" s="326" t="s">
        <v>1</v>
      </c>
      <c r="N210" s="327" t="s">
        <v>46</v>
      </c>
      <c r="O210" s="94"/>
      <c r="P210" s="263">
        <f>O210*H210</f>
        <v>0</v>
      </c>
      <c r="Q210" s="263">
        <v>0</v>
      </c>
      <c r="R210" s="263">
        <f>Q210*H210</f>
        <v>0</v>
      </c>
      <c r="S210" s="263">
        <v>0</v>
      </c>
      <c r="T210" s="264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65" t="s">
        <v>247</v>
      </c>
      <c r="AT210" s="265" t="s">
        <v>589</v>
      </c>
      <c r="AU210" s="265" t="s">
        <v>89</v>
      </c>
      <c r="AY210" s="18" t="s">
        <v>211</v>
      </c>
      <c r="BE210" s="155">
        <f>IF(N210="základní",J210,0)</f>
        <v>0</v>
      </c>
      <c r="BF210" s="155">
        <f>IF(N210="snížená",J210,0)</f>
        <v>0</v>
      </c>
      <c r="BG210" s="155">
        <f>IF(N210="zákl. přenesená",J210,0)</f>
        <v>0</v>
      </c>
      <c r="BH210" s="155">
        <f>IF(N210="sníž. přenesená",J210,0)</f>
        <v>0</v>
      </c>
      <c r="BI210" s="155">
        <f>IF(N210="nulová",J210,0)</f>
        <v>0</v>
      </c>
      <c r="BJ210" s="18" t="s">
        <v>87</v>
      </c>
      <c r="BK210" s="155">
        <f>ROUND(I210*H210,2)</f>
        <v>0</v>
      </c>
      <c r="BL210" s="18" t="s">
        <v>100</v>
      </c>
      <c r="BM210" s="265" t="s">
        <v>3458</v>
      </c>
    </row>
    <row r="211" spans="1:65" s="2" customFormat="1" ht="16.5" customHeight="1">
      <c r="A211" s="41"/>
      <c r="B211" s="42"/>
      <c r="C211" s="317" t="s">
        <v>760</v>
      </c>
      <c r="D211" s="317" t="s">
        <v>589</v>
      </c>
      <c r="E211" s="318" t="s">
        <v>3445</v>
      </c>
      <c r="F211" s="319" t="s">
        <v>3446</v>
      </c>
      <c r="G211" s="320" t="s">
        <v>702</v>
      </c>
      <c r="H211" s="321">
        <v>1</v>
      </c>
      <c r="I211" s="322"/>
      <c r="J211" s="323">
        <f>ROUND(I211*H211,2)</f>
        <v>0</v>
      </c>
      <c r="K211" s="324"/>
      <c r="L211" s="325"/>
      <c r="M211" s="326" t="s">
        <v>1</v>
      </c>
      <c r="N211" s="327" t="s">
        <v>46</v>
      </c>
      <c r="O211" s="94"/>
      <c r="P211" s="263">
        <f>O211*H211</f>
        <v>0</v>
      </c>
      <c r="Q211" s="263">
        <v>0</v>
      </c>
      <c r="R211" s="263">
        <f>Q211*H211</f>
        <v>0</v>
      </c>
      <c r="S211" s="263">
        <v>0</v>
      </c>
      <c r="T211" s="264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65" t="s">
        <v>247</v>
      </c>
      <c r="AT211" s="265" t="s">
        <v>589</v>
      </c>
      <c r="AU211" s="265" t="s">
        <v>89</v>
      </c>
      <c r="AY211" s="18" t="s">
        <v>211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8" t="s">
        <v>87</v>
      </c>
      <c r="BK211" s="155">
        <f>ROUND(I211*H211,2)</f>
        <v>0</v>
      </c>
      <c r="BL211" s="18" t="s">
        <v>100</v>
      </c>
      <c r="BM211" s="265" t="s">
        <v>3459</v>
      </c>
    </row>
    <row r="212" spans="1:65" s="2" customFormat="1" ht="16.5" customHeight="1">
      <c r="A212" s="41"/>
      <c r="B212" s="42"/>
      <c r="C212" s="317" t="s">
        <v>765</v>
      </c>
      <c r="D212" s="317" t="s">
        <v>589</v>
      </c>
      <c r="E212" s="318" t="s">
        <v>3423</v>
      </c>
      <c r="F212" s="319" t="s">
        <v>3424</v>
      </c>
      <c r="G212" s="320" t="s">
        <v>702</v>
      </c>
      <c r="H212" s="321">
        <v>1</v>
      </c>
      <c r="I212" s="322"/>
      <c r="J212" s="323">
        <f>ROUND(I212*H212,2)</f>
        <v>0</v>
      </c>
      <c r="K212" s="324"/>
      <c r="L212" s="325"/>
      <c r="M212" s="326" t="s">
        <v>1</v>
      </c>
      <c r="N212" s="327" t="s">
        <v>46</v>
      </c>
      <c r="O212" s="94"/>
      <c r="P212" s="263">
        <f>O212*H212</f>
        <v>0</v>
      </c>
      <c r="Q212" s="263">
        <v>0</v>
      </c>
      <c r="R212" s="263">
        <f>Q212*H212</f>
        <v>0</v>
      </c>
      <c r="S212" s="263">
        <v>0</v>
      </c>
      <c r="T212" s="264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65" t="s">
        <v>247</v>
      </c>
      <c r="AT212" s="265" t="s">
        <v>589</v>
      </c>
      <c r="AU212" s="265" t="s">
        <v>89</v>
      </c>
      <c r="AY212" s="18" t="s">
        <v>211</v>
      </c>
      <c r="BE212" s="155">
        <f>IF(N212="základní",J212,0)</f>
        <v>0</v>
      </c>
      <c r="BF212" s="155">
        <f>IF(N212="snížená",J212,0)</f>
        <v>0</v>
      </c>
      <c r="BG212" s="155">
        <f>IF(N212="zákl. přenesená",J212,0)</f>
        <v>0</v>
      </c>
      <c r="BH212" s="155">
        <f>IF(N212="sníž. přenesená",J212,0)</f>
        <v>0</v>
      </c>
      <c r="BI212" s="155">
        <f>IF(N212="nulová",J212,0)</f>
        <v>0</v>
      </c>
      <c r="BJ212" s="18" t="s">
        <v>87</v>
      </c>
      <c r="BK212" s="155">
        <f>ROUND(I212*H212,2)</f>
        <v>0</v>
      </c>
      <c r="BL212" s="18" t="s">
        <v>100</v>
      </c>
      <c r="BM212" s="265" t="s">
        <v>3460</v>
      </c>
    </row>
    <row r="213" spans="1:65" s="2" customFormat="1" ht="24.15" customHeight="1">
      <c r="A213" s="41"/>
      <c r="B213" s="42"/>
      <c r="C213" s="317" t="s">
        <v>770</v>
      </c>
      <c r="D213" s="317" t="s">
        <v>589</v>
      </c>
      <c r="E213" s="318" t="s">
        <v>3426</v>
      </c>
      <c r="F213" s="319" t="s">
        <v>3427</v>
      </c>
      <c r="G213" s="320" t="s">
        <v>702</v>
      </c>
      <c r="H213" s="321">
        <v>19</v>
      </c>
      <c r="I213" s="322"/>
      <c r="J213" s="323">
        <f>ROUND(I213*H213,2)</f>
        <v>0</v>
      </c>
      <c r="K213" s="324"/>
      <c r="L213" s="325"/>
      <c r="M213" s="326" t="s">
        <v>1</v>
      </c>
      <c r="N213" s="327" t="s">
        <v>46</v>
      </c>
      <c r="O213" s="94"/>
      <c r="P213" s="263">
        <f>O213*H213</f>
        <v>0</v>
      </c>
      <c r="Q213" s="263">
        <v>0</v>
      </c>
      <c r="R213" s="263">
        <f>Q213*H213</f>
        <v>0</v>
      </c>
      <c r="S213" s="263">
        <v>0</v>
      </c>
      <c r="T213" s="264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65" t="s">
        <v>247</v>
      </c>
      <c r="AT213" s="265" t="s">
        <v>589</v>
      </c>
      <c r="AU213" s="265" t="s">
        <v>89</v>
      </c>
      <c r="AY213" s="18" t="s">
        <v>211</v>
      </c>
      <c r="BE213" s="155">
        <f>IF(N213="základní",J213,0)</f>
        <v>0</v>
      </c>
      <c r="BF213" s="155">
        <f>IF(N213="snížená",J213,0)</f>
        <v>0</v>
      </c>
      <c r="BG213" s="155">
        <f>IF(N213="zákl. přenesená",J213,0)</f>
        <v>0</v>
      </c>
      <c r="BH213" s="155">
        <f>IF(N213="sníž. přenesená",J213,0)</f>
        <v>0</v>
      </c>
      <c r="BI213" s="155">
        <f>IF(N213="nulová",J213,0)</f>
        <v>0</v>
      </c>
      <c r="BJ213" s="18" t="s">
        <v>87</v>
      </c>
      <c r="BK213" s="155">
        <f>ROUND(I213*H213,2)</f>
        <v>0</v>
      </c>
      <c r="BL213" s="18" t="s">
        <v>100</v>
      </c>
      <c r="BM213" s="265" t="s">
        <v>3461</v>
      </c>
    </row>
    <row r="214" spans="1:65" s="2" customFormat="1" ht="16.5" customHeight="1">
      <c r="A214" s="41"/>
      <c r="B214" s="42"/>
      <c r="C214" s="317" t="s">
        <v>774</v>
      </c>
      <c r="D214" s="317" t="s">
        <v>589</v>
      </c>
      <c r="E214" s="318" t="s">
        <v>3462</v>
      </c>
      <c r="F214" s="319" t="s">
        <v>3430</v>
      </c>
      <c r="G214" s="320" t="s">
        <v>702</v>
      </c>
      <c r="H214" s="321">
        <v>3</v>
      </c>
      <c r="I214" s="322"/>
      <c r="J214" s="323">
        <f>ROUND(I214*H214,2)</f>
        <v>0</v>
      </c>
      <c r="K214" s="324"/>
      <c r="L214" s="325"/>
      <c r="M214" s="326" t="s">
        <v>1</v>
      </c>
      <c r="N214" s="327" t="s">
        <v>46</v>
      </c>
      <c r="O214" s="94"/>
      <c r="P214" s="263">
        <f>O214*H214</f>
        <v>0</v>
      </c>
      <c r="Q214" s="263">
        <v>0</v>
      </c>
      <c r="R214" s="263">
        <f>Q214*H214</f>
        <v>0</v>
      </c>
      <c r="S214" s="263">
        <v>0</v>
      </c>
      <c r="T214" s="264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65" t="s">
        <v>247</v>
      </c>
      <c r="AT214" s="265" t="s">
        <v>589</v>
      </c>
      <c r="AU214" s="265" t="s">
        <v>89</v>
      </c>
      <c r="AY214" s="18" t="s">
        <v>211</v>
      </c>
      <c r="BE214" s="155">
        <f>IF(N214="základní",J214,0)</f>
        <v>0</v>
      </c>
      <c r="BF214" s="155">
        <f>IF(N214="snížená",J214,0)</f>
        <v>0</v>
      </c>
      <c r="BG214" s="155">
        <f>IF(N214="zákl. přenesená",J214,0)</f>
        <v>0</v>
      </c>
      <c r="BH214" s="155">
        <f>IF(N214="sníž. přenesená",J214,0)</f>
        <v>0</v>
      </c>
      <c r="BI214" s="155">
        <f>IF(N214="nulová",J214,0)</f>
        <v>0</v>
      </c>
      <c r="BJ214" s="18" t="s">
        <v>87</v>
      </c>
      <c r="BK214" s="155">
        <f>ROUND(I214*H214,2)</f>
        <v>0</v>
      </c>
      <c r="BL214" s="18" t="s">
        <v>100</v>
      </c>
      <c r="BM214" s="265" t="s">
        <v>3463</v>
      </c>
    </row>
    <row r="215" spans="1:65" s="2" customFormat="1" ht="16.5" customHeight="1">
      <c r="A215" s="41"/>
      <c r="B215" s="42"/>
      <c r="C215" s="317" t="s">
        <v>778</v>
      </c>
      <c r="D215" s="317" t="s">
        <v>589</v>
      </c>
      <c r="E215" s="318" t="s">
        <v>3432</v>
      </c>
      <c r="F215" s="319" t="s">
        <v>3433</v>
      </c>
      <c r="G215" s="320" t="s">
        <v>702</v>
      </c>
      <c r="H215" s="321">
        <v>30</v>
      </c>
      <c r="I215" s="322"/>
      <c r="J215" s="323">
        <f>ROUND(I215*H215,2)</f>
        <v>0</v>
      </c>
      <c r="K215" s="324"/>
      <c r="L215" s="325"/>
      <c r="M215" s="326" t="s">
        <v>1</v>
      </c>
      <c r="N215" s="327" t="s">
        <v>46</v>
      </c>
      <c r="O215" s="94"/>
      <c r="P215" s="263">
        <f>O215*H215</f>
        <v>0</v>
      </c>
      <c r="Q215" s="263">
        <v>0</v>
      </c>
      <c r="R215" s="263">
        <f>Q215*H215</f>
        <v>0</v>
      </c>
      <c r="S215" s="263">
        <v>0</v>
      </c>
      <c r="T215" s="264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65" t="s">
        <v>247</v>
      </c>
      <c r="AT215" s="265" t="s">
        <v>589</v>
      </c>
      <c r="AU215" s="265" t="s">
        <v>89</v>
      </c>
      <c r="AY215" s="18" t="s">
        <v>211</v>
      </c>
      <c r="BE215" s="155">
        <f>IF(N215="základní",J215,0)</f>
        <v>0</v>
      </c>
      <c r="BF215" s="155">
        <f>IF(N215="snížená",J215,0)</f>
        <v>0</v>
      </c>
      <c r="BG215" s="155">
        <f>IF(N215="zákl. přenesená",J215,0)</f>
        <v>0</v>
      </c>
      <c r="BH215" s="155">
        <f>IF(N215="sníž. přenesená",J215,0)</f>
        <v>0</v>
      </c>
      <c r="BI215" s="155">
        <f>IF(N215="nulová",J215,0)</f>
        <v>0</v>
      </c>
      <c r="BJ215" s="18" t="s">
        <v>87</v>
      </c>
      <c r="BK215" s="155">
        <f>ROUND(I215*H215,2)</f>
        <v>0</v>
      </c>
      <c r="BL215" s="18" t="s">
        <v>100</v>
      </c>
      <c r="BM215" s="265" t="s">
        <v>3464</v>
      </c>
    </row>
    <row r="216" spans="1:65" s="2" customFormat="1" ht="16.5" customHeight="1">
      <c r="A216" s="41"/>
      <c r="B216" s="42"/>
      <c r="C216" s="317" t="s">
        <v>783</v>
      </c>
      <c r="D216" s="317" t="s">
        <v>589</v>
      </c>
      <c r="E216" s="318" t="s">
        <v>3438</v>
      </c>
      <c r="F216" s="319" t="s">
        <v>3410</v>
      </c>
      <c r="G216" s="320" t="s">
        <v>702</v>
      </c>
      <c r="H216" s="321">
        <v>4</v>
      </c>
      <c r="I216" s="322"/>
      <c r="J216" s="323">
        <f>ROUND(I216*H216,2)</f>
        <v>0</v>
      </c>
      <c r="K216" s="324"/>
      <c r="L216" s="325"/>
      <c r="M216" s="326" t="s">
        <v>1</v>
      </c>
      <c r="N216" s="327" t="s">
        <v>46</v>
      </c>
      <c r="O216" s="94"/>
      <c r="P216" s="263">
        <f>O216*H216</f>
        <v>0</v>
      </c>
      <c r="Q216" s="263">
        <v>0</v>
      </c>
      <c r="R216" s="263">
        <f>Q216*H216</f>
        <v>0</v>
      </c>
      <c r="S216" s="263">
        <v>0</v>
      </c>
      <c r="T216" s="264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65" t="s">
        <v>247</v>
      </c>
      <c r="AT216" s="265" t="s">
        <v>589</v>
      </c>
      <c r="AU216" s="265" t="s">
        <v>89</v>
      </c>
      <c r="AY216" s="18" t="s">
        <v>211</v>
      </c>
      <c r="BE216" s="155">
        <f>IF(N216="základní",J216,0)</f>
        <v>0</v>
      </c>
      <c r="BF216" s="155">
        <f>IF(N216="snížená",J216,0)</f>
        <v>0</v>
      </c>
      <c r="BG216" s="155">
        <f>IF(N216="zákl. přenesená",J216,0)</f>
        <v>0</v>
      </c>
      <c r="BH216" s="155">
        <f>IF(N216="sníž. přenesená",J216,0)</f>
        <v>0</v>
      </c>
      <c r="BI216" s="155">
        <f>IF(N216="nulová",J216,0)</f>
        <v>0</v>
      </c>
      <c r="BJ216" s="18" t="s">
        <v>87</v>
      </c>
      <c r="BK216" s="155">
        <f>ROUND(I216*H216,2)</f>
        <v>0</v>
      </c>
      <c r="BL216" s="18" t="s">
        <v>100</v>
      </c>
      <c r="BM216" s="265" t="s">
        <v>3465</v>
      </c>
    </row>
    <row r="217" spans="1:65" s="2" customFormat="1" ht="16.5" customHeight="1">
      <c r="A217" s="41"/>
      <c r="B217" s="42"/>
      <c r="C217" s="317" t="s">
        <v>789</v>
      </c>
      <c r="D217" s="317" t="s">
        <v>589</v>
      </c>
      <c r="E217" s="318" t="s">
        <v>3466</v>
      </c>
      <c r="F217" s="319" t="s">
        <v>3467</v>
      </c>
      <c r="G217" s="320" t="s">
        <v>702</v>
      </c>
      <c r="H217" s="321">
        <v>1</v>
      </c>
      <c r="I217" s="322"/>
      <c r="J217" s="323">
        <f>ROUND(I217*H217,2)</f>
        <v>0</v>
      </c>
      <c r="K217" s="324"/>
      <c r="L217" s="325"/>
      <c r="M217" s="326" t="s">
        <v>1</v>
      </c>
      <c r="N217" s="327" t="s">
        <v>46</v>
      </c>
      <c r="O217" s="94"/>
      <c r="P217" s="263">
        <f>O217*H217</f>
        <v>0</v>
      </c>
      <c r="Q217" s="263">
        <v>0</v>
      </c>
      <c r="R217" s="263">
        <f>Q217*H217</f>
        <v>0</v>
      </c>
      <c r="S217" s="263">
        <v>0</v>
      </c>
      <c r="T217" s="264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65" t="s">
        <v>247</v>
      </c>
      <c r="AT217" s="265" t="s">
        <v>589</v>
      </c>
      <c r="AU217" s="265" t="s">
        <v>89</v>
      </c>
      <c r="AY217" s="18" t="s">
        <v>211</v>
      </c>
      <c r="BE217" s="155">
        <f>IF(N217="základní",J217,0)</f>
        <v>0</v>
      </c>
      <c r="BF217" s="155">
        <f>IF(N217="snížená",J217,0)</f>
        <v>0</v>
      </c>
      <c r="BG217" s="155">
        <f>IF(N217="zákl. přenesená",J217,0)</f>
        <v>0</v>
      </c>
      <c r="BH217" s="155">
        <f>IF(N217="sníž. přenesená",J217,0)</f>
        <v>0</v>
      </c>
      <c r="BI217" s="155">
        <f>IF(N217="nulová",J217,0)</f>
        <v>0</v>
      </c>
      <c r="BJ217" s="18" t="s">
        <v>87</v>
      </c>
      <c r="BK217" s="155">
        <f>ROUND(I217*H217,2)</f>
        <v>0</v>
      </c>
      <c r="BL217" s="18" t="s">
        <v>100</v>
      </c>
      <c r="BM217" s="265" t="s">
        <v>3468</v>
      </c>
    </row>
    <row r="218" spans="1:65" s="2" customFormat="1" ht="16.5" customHeight="1">
      <c r="A218" s="41"/>
      <c r="B218" s="42"/>
      <c r="C218" s="317" t="s">
        <v>803</v>
      </c>
      <c r="D218" s="317" t="s">
        <v>589</v>
      </c>
      <c r="E218" s="318" t="s">
        <v>3469</v>
      </c>
      <c r="F218" s="319" t="s">
        <v>3470</v>
      </c>
      <c r="G218" s="320" t="s">
        <v>702</v>
      </c>
      <c r="H218" s="321">
        <v>1</v>
      </c>
      <c r="I218" s="322"/>
      <c r="J218" s="323">
        <f>ROUND(I218*H218,2)</f>
        <v>0</v>
      </c>
      <c r="K218" s="324"/>
      <c r="L218" s="325"/>
      <c r="M218" s="326" t="s">
        <v>1</v>
      </c>
      <c r="N218" s="327" t="s">
        <v>46</v>
      </c>
      <c r="O218" s="94"/>
      <c r="P218" s="263">
        <f>O218*H218</f>
        <v>0</v>
      </c>
      <c r="Q218" s="263">
        <v>0</v>
      </c>
      <c r="R218" s="263">
        <f>Q218*H218</f>
        <v>0</v>
      </c>
      <c r="S218" s="263">
        <v>0</v>
      </c>
      <c r="T218" s="264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65" t="s">
        <v>247</v>
      </c>
      <c r="AT218" s="265" t="s">
        <v>589</v>
      </c>
      <c r="AU218" s="265" t="s">
        <v>89</v>
      </c>
      <c r="AY218" s="18" t="s">
        <v>211</v>
      </c>
      <c r="BE218" s="155">
        <f>IF(N218="základní",J218,0)</f>
        <v>0</v>
      </c>
      <c r="BF218" s="155">
        <f>IF(N218="snížená",J218,0)</f>
        <v>0</v>
      </c>
      <c r="BG218" s="155">
        <f>IF(N218="zákl. přenesená",J218,0)</f>
        <v>0</v>
      </c>
      <c r="BH218" s="155">
        <f>IF(N218="sníž. přenesená",J218,0)</f>
        <v>0</v>
      </c>
      <c r="BI218" s="155">
        <f>IF(N218="nulová",J218,0)</f>
        <v>0</v>
      </c>
      <c r="BJ218" s="18" t="s">
        <v>87</v>
      </c>
      <c r="BK218" s="155">
        <f>ROUND(I218*H218,2)</f>
        <v>0</v>
      </c>
      <c r="BL218" s="18" t="s">
        <v>100</v>
      </c>
      <c r="BM218" s="265" t="s">
        <v>3471</v>
      </c>
    </row>
    <row r="219" spans="1:65" s="2" customFormat="1" ht="16.5" customHeight="1">
      <c r="A219" s="41"/>
      <c r="B219" s="42"/>
      <c r="C219" s="317" t="s">
        <v>808</v>
      </c>
      <c r="D219" s="317" t="s">
        <v>589</v>
      </c>
      <c r="E219" s="318" t="s">
        <v>3472</v>
      </c>
      <c r="F219" s="319" t="s">
        <v>3473</v>
      </c>
      <c r="G219" s="320" t="s">
        <v>702</v>
      </c>
      <c r="H219" s="321">
        <v>1</v>
      </c>
      <c r="I219" s="322"/>
      <c r="J219" s="323">
        <f>ROUND(I219*H219,2)</f>
        <v>0</v>
      </c>
      <c r="K219" s="324"/>
      <c r="L219" s="325"/>
      <c r="M219" s="326" t="s">
        <v>1</v>
      </c>
      <c r="N219" s="327" t="s">
        <v>46</v>
      </c>
      <c r="O219" s="94"/>
      <c r="P219" s="263">
        <f>O219*H219</f>
        <v>0</v>
      </c>
      <c r="Q219" s="263">
        <v>0</v>
      </c>
      <c r="R219" s="263">
        <f>Q219*H219</f>
        <v>0</v>
      </c>
      <c r="S219" s="263">
        <v>0</v>
      </c>
      <c r="T219" s="264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65" t="s">
        <v>247</v>
      </c>
      <c r="AT219" s="265" t="s">
        <v>589</v>
      </c>
      <c r="AU219" s="265" t="s">
        <v>89</v>
      </c>
      <c r="AY219" s="18" t="s">
        <v>211</v>
      </c>
      <c r="BE219" s="155">
        <f>IF(N219="základní",J219,0)</f>
        <v>0</v>
      </c>
      <c r="BF219" s="155">
        <f>IF(N219="snížená",J219,0)</f>
        <v>0</v>
      </c>
      <c r="BG219" s="155">
        <f>IF(N219="zákl. přenesená",J219,0)</f>
        <v>0</v>
      </c>
      <c r="BH219" s="155">
        <f>IF(N219="sníž. přenesená",J219,0)</f>
        <v>0</v>
      </c>
      <c r="BI219" s="155">
        <f>IF(N219="nulová",J219,0)</f>
        <v>0</v>
      </c>
      <c r="BJ219" s="18" t="s">
        <v>87</v>
      </c>
      <c r="BK219" s="155">
        <f>ROUND(I219*H219,2)</f>
        <v>0</v>
      </c>
      <c r="BL219" s="18" t="s">
        <v>100</v>
      </c>
      <c r="BM219" s="265" t="s">
        <v>3474</v>
      </c>
    </row>
    <row r="220" spans="1:63" s="12" customFormat="1" ht="22.8" customHeight="1">
      <c r="A220" s="12"/>
      <c r="B220" s="237"/>
      <c r="C220" s="238"/>
      <c r="D220" s="239" t="s">
        <v>80</v>
      </c>
      <c r="E220" s="251" t="s">
        <v>3475</v>
      </c>
      <c r="F220" s="251" t="s">
        <v>3476</v>
      </c>
      <c r="G220" s="238"/>
      <c r="H220" s="238"/>
      <c r="I220" s="241"/>
      <c r="J220" s="252">
        <f>BK220</f>
        <v>0</v>
      </c>
      <c r="K220" s="238"/>
      <c r="L220" s="243"/>
      <c r="M220" s="244"/>
      <c r="N220" s="245"/>
      <c r="O220" s="245"/>
      <c r="P220" s="246">
        <f>SUM(P221:P228)</f>
        <v>0</v>
      </c>
      <c r="Q220" s="245"/>
      <c r="R220" s="246">
        <f>SUM(R221:R228)</f>
        <v>0</v>
      </c>
      <c r="S220" s="245"/>
      <c r="T220" s="247">
        <f>SUM(T221:T228)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48" t="s">
        <v>87</v>
      </c>
      <c r="AT220" s="249" t="s">
        <v>80</v>
      </c>
      <c r="AU220" s="249" t="s">
        <v>87</v>
      </c>
      <c r="AY220" s="248" t="s">
        <v>211</v>
      </c>
      <c r="BK220" s="250">
        <f>SUM(BK221:BK228)</f>
        <v>0</v>
      </c>
    </row>
    <row r="221" spans="1:65" s="2" customFormat="1" ht="24.15" customHeight="1">
      <c r="A221" s="41"/>
      <c r="B221" s="42"/>
      <c r="C221" s="317" t="s">
        <v>812</v>
      </c>
      <c r="D221" s="317" t="s">
        <v>589</v>
      </c>
      <c r="E221" s="318" t="s">
        <v>3456</v>
      </c>
      <c r="F221" s="319" t="s">
        <v>3457</v>
      </c>
      <c r="G221" s="320" t="s">
        <v>702</v>
      </c>
      <c r="H221" s="321">
        <v>1</v>
      </c>
      <c r="I221" s="322"/>
      <c r="J221" s="323">
        <f>ROUND(I221*H221,2)</f>
        <v>0</v>
      </c>
      <c r="K221" s="324"/>
      <c r="L221" s="325"/>
      <c r="M221" s="326" t="s">
        <v>1</v>
      </c>
      <c r="N221" s="327" t="s">
        <v>46</v>
      </c>
      <c r="O221" s="94"/>
      <c r="P221" s="263">
        <f>O221*H221</f>
        <v>0</v>
      </c>
      <c r="Q221" s="263">
        <v>0</v>
      </c>
      <c r="R221" s="263">
        <f>Q221*H221</f>
        <v>0</v>
      </c>
      <c r="S221" s="263">
        <v>0</v>
      </c>
      <c r="T221" s="264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65" t="s">
        <v>247</v>
      </c>
      <c r="AT221" s="265" t="s">
        <v>589</v>
      </c>
      <c r="AU221" s="265" t="s">
        <v>89</v>
      </c>
      <c r="AY221" s="18" t="s">
        <v>211</v>
      </c>
      <c r="BE221" s="155">
        <f>IF(N221="základní",J221,0)</f>
        <v>0</v>
      </c>
      <c r="BF221" s="155">
        <f>IF(N221="snížená",J221,0)</f>
        <v>0</v>
      </c>
      <c r="BG221" s="155">
        <f>IF(N221="zákl. přenesená",J221,0)</f>
        <v>0</v>
      </c>
      <c r="BH221" s="155">
        <f>IF(N221="sníž. přenesená",J221,0)</f>
        <v>0</v>
      </c>
      <c r="BI221" s="155">
        <f>IF(N221="nulová",J221,0)</f>
        <v>0</v>
      </c>
      <c r="BJ221" s="18" t="s">
        <v>87</v>
      </c>
      <c r="BK221" s="155">
        <f>ROUND(I221*H221,2)</f>
        <v>0</v>
      </c>
      <c r="BL221" s="18" t="s">
        <v>100</v>
      </c>
      <c r="BM221" s="265" t="s">
        <v>3477</v>
      </c>
    </row>
    <row r="222" spans="1:65" s="2" customFormat="1" ht="16.5" customHeight="1">
      <c r="A222" s="41"/>
      <c r="B222" s="42"/>
      <c r="C222" s="317" t="s">
        <v>817</v>
      </c>
      <c r="D222" s="317" t="s">
        <v>589</v>
      </c>
      <c r="E222" s="318" t="s">
        <v>3478</v>
      </c>
      <c r="F222" s="319" t="s">
        <v>3479</v>
      </c>
      <c r="G222" s="320" t="s">
        <v>702</v>
      </c>
      <c r="H222" s="321">
        <v>2</v>
      </c>
      <c r="I222" s="322"/>
      <c r="J222" s="323">
        <f>ROUND(I222*H222,2)</f>
        <v>0</v>
      </c>
      <c r="K222" s="324"/>
      <c r="L222" s="325"/>
      <c r="M222" s="326" t="s">
        <v>1</v>
      </c>
      <c r="N222" s="327" t="s">
        <v>46</v>
      </c>
      <c r="O222" s="94"/>
      <c r="P222" s="263">
        <f>O222*H222</f>
        <v>0</v>
      </c>
      <c r="Q222" s="263">
        <v>0</v>
      </c>
      <c r="R222" s="263">
        <f>Q222*H222</f>
        <v>0</v>
      </c>
      <c r="S222" s="263">
        <v>0</v>
      </c>
      <c r="T222" s="264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65" t="s">
        <v>247</v>
      </c>
      <c r="AT222" s="265" t="s">
        <v>589</v>
      </c>
      <c r="AU222" s="265" t="s">
        <v>89</v>
      </c>
      <c r="AY222" s="18" t="s">
        <v>211</v>
      </c>
      <c r="BE222" s="155">
        <f>IF(N222="základní",J222,0)</f>
        <v>0</v>
      </c>
      <c r="BF222" s="155">
        <f>IF(N222="snížená",J222,0)</f>
        <v>0</v>
      </c>
      <c r="BG222" s="155">
        <f>IF(N222="zákl. přenesená",J222,0)</f>
        <v>0</v>
      </c>
      <c r="BH222" s="155">
        <f>IF(N222="sníž. přenesená",J222,0)</f>
        <v>0</v>
      </c>
      <c r="BI222" s="155">
        <f>IF(N222="nulová",J222,0)</f>
        <v>0</v>
      </c>
      <c r="BJ222" s="18" t="s">
        <v>87</v>
      </c>
      <c r="BK222" s="155">
        <f>ROUND(I222*H222,2)</f>
        <v>0</v>
      </c>
      <c r="BL222" s="18" t="s">
        <v>100</v>
      </c>
      <c r="BM222" s="265" t="s">
        <v>3480</v>
      </c>
    </row>
    <row r="223" spans="1:65" s="2" customFormat="1" ht="16.5" customHeight="1">
      <c r="A223" s="41"/>
      <c r="B223" s="42"/>
      <c r="C223" s="317" t="s">
        <v>821</v>
      </c>
      <c r="D223" s="317" t="s">
        <v>589</v>
      </c>
      <c r="E223" s="318" t="s">
        <v>3423</v>
      </c>
      <c r="F223" s="319" t="s">
        <v>3424</v>
      </c>
      <c r="G223" s="320" t="s">
        <v>702</v>
      </c>
      <c r="H223" s="321">
        <v>1</v>
      </c>
      <c r="I223" s="322"/>
      <c r="J223" s="323">
        <f>ROUND(I223*H223,2)</f>
        <v>0</v>
      </c>
      <c r="K223" s="324"/>
      <c r="L223" s="325"/>
      <c r="M223" s="326" t="s">
        <v>1</v>
      </c>
      <c r="N223" s="327" t="s">
        <v>46</v>
      </c>
      <c r="O223" s="94"/>
      <c r="P223" s="263">
        <f>O223*H223</f>
        <v>0</v>
      </c>
      <c r="Q223" s="263">
        <v>0</v>
      </c>
      <c r="R223" s="263">
        <f>Q223*H223</f>
        <v>0</v>
      </c>
      <c r="S223" s="263">
        <v>0</v>
      </c>
      <c r="T223" s="264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65" t="s">
        <v>247</v>
      </c>
      <c r="AT223" s="265" t="s">
        <v>589</v>
      </c>
      <c r="AU223" s="265" t="s">
        <v>89</v>
      </c>
      <c r="AY223" s="18" t="s">
        <v>211</v>
      </c>
      <c r="BE223" s="155">
        <f>IF(N223="základní",J223,0)</f>
        <v>0</v>
      </c>
      <c r="BF223" s="155">
        <f>IF(N223="snížená",J223,0)</f>
        <v>0</v>
      </c>
      <c r="BG223" s="155">
        <f>IF(N223="zákl. přenesená",J223,0)</f>
        <v>0</v>
      </c>
      <c r="BH223" s="155">
        <f>IF(N223="sníž. přenesená",J223,0)</f>
        <v>0</v>
      </c>
      <c r="BI223" s="155">
        <f>IF(N223="nulová",J223,0)</f>
        <v>0</v>
      </c>
      <c r="BJ223" s="18" t="s">
        <v>87</v>
      </c>
      <c r="BK223" s="155">
        <f>ROUND(I223*H223,2)</f>
        <v>0</v>
      </c>
      <c r="BL223" s="18" t="s">
        <v>100</v>
      </c>
      <c r="BM223" s="265" t="s">
        <v>3481</v>
      </c>
    </row>
    <row r="224" spans="1:65" s="2" customFormat="1" ht="16.5" customHeight="1">
      <c r="A224" s="41"/>
      <c r="B224" s="42"/>
      <c r="C224" s="317" t="s">
        <v>826</v>
      </c>
      <c r="D224" s="317" t="s">
        <v>589</v>
      </c>
      <c r="E224" s="318" t="s">
        <v>3482</v>
      </c>
      <c r="F224" s="319" t="s">
        <v>3483</v>
      </c>
      <c r="G224" s="320" t="s">
        <v>702</v>
      </c>
      <c r="H224" s="321">
        <v>4</v>
      </c>
      <c r="I224" s="322"/>
      <c r="J224" s="323">
        <f>ROUND(I224*H224,2)</f>
        <v>0</v>
      </c>
      <c r="K224" s="324"/>
      <c r="L224" s="325"/>
      <c r="M224" s="326" t="s">
        <v>1</v>
      </c>
      <c r="N224" s="327" t="s">
        <v>46</v>
      </c>
      <c r="O224" s="94"/>
      <c r="P224" s="263">
        <f>O224*H224</f>
        <v>0</v>
      </c>
      <c r="Q224" s="263">
        <v>0</v>
      </c>
      <c r="R224" s="263">
        <f>Q224*H224</f>
        <v>0</v>
      </c>
      <c r="S224" s="263">
        <v>0</v>
      </c>
      <c r="T224" s="264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65" t="s">
        <v>247</v>
      </c>
      <c r="AT224" s="265" t="s">
        <v>589</v>
      </c>
      <c r="AU224" s="265" t="s">
        <v>89</v>
      </c>
      <c r="AY224" s="18" t="s">
        <v>211</v>
      </c>
      <c r="BE224" s="155">
        <f>IF(N224="základní",J224,0)</f>
        <v>0</v>
      </c>
      <c r="BF224" s="155">
        <f>IF(N224="snížená",J224,0)</f>
        <v>0</v>
      </c>
      <c r="BG224" s="155">
        <f>IF(N224="zákl. přenesená",J224,0)</f>
        <v>0</v>
      </c>
      <c r="BH224" s="155">
        <f>IF(N224="sníž. přenesená",J224,0)</f>
        <v>0</v>
      </c>
      <c r="BI224" s="155">
        <f>IF(N224="nulová",J224,0)</f>
        <v>0</v>
      </c>
      <c r="BJ224" s="18" t="s">
        <v>87</v>
      </c>
      <c r="BK224" s="155">
        <f>ROUND(I224*H224,2)</f>
        <v>0</v>
      </c>
      <c r="BL224" s="18" t="s">
        <v>100</v>
      </c>
      <c r="BM224" s="265" t="s">
        <v>3484</v>
      </c>
    </row>
    <row r="225" spans="1:65" s="2" customFormat="1" ht="24.15" customHeight="1">
      <c r="A225" s="41"/>
      <c r="B225" s="42"/>
      <c r="C225" s="317" t="s">
        <v>833</v>
      </c>
      <c r="D225" s="317" t="s">
        <v>589</v>
      </c>
      <c r="E225" s="318" t="s">
        <v>3426</v>
      </c>
      <c r="F225" s="319" t="s">
        <v>3427</v>
      </c>
      <c r="G225" s="320" t="s">
        <v>702</v>
      </c>
      <c r="H225" s="321">
        <v>10</v>
      </c>
      <c r="I225" s="322"/>
      <c r="J225" s="323">
        <f>ROUND(I225*H225,2)</f>
        <v>0</v>
      </c>
      <c r="K225" s="324"/>
      <c r="L225" s="325"/>
      <c r="M225" s="326" t="s">
        <v>1</v>
      </c>
      <c r="N225" s="327" t="s">
        <v>46</v>
      </c>
      <c r="O225" s="94"/>
      <c r="P225" s="263">
        <f>O225*H225</f>
        <v>0</v>
      </c>
      <c r="Q225" s="263">
        <v>0</v>
      </c>
      <c r="R225" s="263">
        <f>Q225*H225</f>
        <v>0</v>
      </c>
      <c r="S225" s="263">
        <v>0</v>
      </c>
      <c r="T225" s="264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65" t="s">
        <v>247</v>
      </c>
      <c r="AT225" s="265" t="s">
        <v>589</v>
      </c>
      <c r="AU225" s="265" t="s">
        <v>89</v>
      </c>
      <c r="AY225" s="18" t="s">
        <v>211</v>
      </c>
      <c r="BE225" s="155">
        <f>IF(N225="základní",J225,0)</f>
        <v>0</v>
      </c>
      <c r="BF225" s="155">
        <f>IF(N225="snížená",J225,0)</f>
        <v>0</v>
      </c>
      <c r="BG225" s="155">
        <f>IF(N225="zákl. přenesená",J225,0)</f>
        <v>0</v>
      </c>
      <c r="BH225" s="155">
        <f>IF(N225="sníž. přenesená",J225,0)</f>
        <v>0</v>
      </c>
      <c r="BI225" s="155">
        <f>IF(N225="nulová",J225,0)</f>
        <v>0</v>
      </c>
      <c r="BJ225" s="18" t="s">
        <v>87</v>
      </c>
      <c r="BK225" s="155">
        <f>ROUND(I225*H225,2)</f>
        <v>0</v>
      </c>
      <c r="BL225" s="18" t="s">
        <v>100</v>
      </c>
      <c r="BM225" s="265" t="s">
        <v>3485</v>
      </c>
    </row>
    <row r="226" spans="1:65" s="2" customFormat="1" ht="16.5" customHeight="1">
      <c r="A226" s="41"/>
      <c r="B226" s="42"/>
      <c r="C226" s="317" t="s">
        <v>841</v>
      </c>
      <c r="D226" s="317" t="s">
        <v>589</v>
      </c>
      <c r="E226" s="318" t="s">
        <v>3462</v>
      </c>
      <c r="F226" s="319" t="s">
        <v>3430</v>
      </c>
      <c r="G226" s="320" t="s">
        <v>702</v>
      </c>
      <c r="H226" s="321">
        <v>4</v>
      </c>
      <c r="I226" s="322"/>
      <c r="J226" s="323">
        <f>ROUND(I226*H226,2)</f>
        <v>0</v>
      </c>
      <c r="K226" s="324"/>
      <c r="L226" s="325"/>
      <c r="M226" s="326" t="s">
        <v>1</v>
      </c>
      <c r="N226" s="327" t="s">
        <v>46</v>
      </c>
      <c r="O226" s="94"/>
      <c r="P226" s="263">
        <f>O226*H226</f>
        <v>0</v>
      </c>
      <c r="Q226" s="263">
        <v>0</v>
      </c>
      <c r="R226" s="263">
        <f>Q226*H226</f>
        <v>0</v>
      </c>
      <c r="S226" s="263">
        <v>0</v>
      </c>
      <c r="T226" s="264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65" t="s">
        <v>247</v>
      </c>
      <c r="AT226" s="265" t="s">
        <v>589</v>
      </c>
      <c r="AU226" s="265" t="s">
        <v>89</v>
      </c>
      <c r="AY226" s="18" t="s">
        <v>211</v>
      </c>
      <c r="BE226" s="155">
        <f>IF(N226="základní",J226,0)</f>
        <v>0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8" t="s">
        <v>87</v>
      </c>
      <c r="BK226" s="155">
        <f>ROUND(I226*H226,2)</f>
        <v>0</v>
      </c>
      <c r="BL226" s="18" t="s">
        <v>100</v>
      </c>
      <c r="BM226" s="265" t="s">
        <v>3486</v>
      </c>
    </row>
    <row r="227" spans="1:65" s="2" customFormat="1" ht="16.5" customHeight="1">
      <c r="A227" s="41"/>
      <c r="B227" s="42"/>
      <c r="C227" s="317" t="s">
        <v>845</v>
      </c>
      <c r="D227" s="317" t="s">
        <v>589</v>
      </c>
      <c r="E227" s="318" t="s">
        <v>3438</v>
      </c>
      <c r="F227" s="319" t="s">
        <v>3410</v>
      </c>
      <c r="G227" s="320" t="s">
        <v>702</v>
      </c>
      <c r="H227" s="321">
        <v>17</v>
      </c>
      <c r="I227" s="322"/>
      <c r="J227" s="323">
        <f>ROUND(I227*H227,2)</f>
        <v>0</v>
      </c>
      <c r="K227" s="324"/>
      <c r="L227" s="325"/>
      <c r="M227" s="326" t="s">
        <v>1</v>
      </c>
      <c r="N227" s="327" t="s">
        <v>46</v>
      </c>
      <c r="O227" s="94"/>
      <c r="P227" s="263">
        <f>O227*H227</f>
        <v>0</v>
      </c>
      <c r="Q227" s="263">
        <v>0</v>
      </c>
      <c r="R227" s="263">
        <f>Q227*H227</f>
        <v>0</v>
      </c>
      <c r="S227" s="263">
        <v>0</v>
      </c>
      <c r="T227" s="264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65" t="s">
        <v>247</v>
      </c>
      <c r="AT227" s="265" t="s">
        <v>589</v>
      </c>
      <c r="AU227" s="265" t="s">
        <v>89</v>
      </c>
      <c r="AY227" s="18" t="s">
        <v>211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8" t="s">
        <v>87</v>
      </c>
      <c r="BK227" s="155">
        <f>ROUND(I227*H227,2)</f>
        <v>0</v>
      </c>
      <c r="BL227" s="18" t="s">
        <v>100</v>
      </c>
      <c r="BM227" s="265" t="s">
        <v>3487</v>
      </c>
    </row>
    <row r="228" spans="1:65" s="2" customFormat="1" ht="16.5" customHeight="1">
      <c r="A228" s="41"/>
      <c r="B228" s="42"/>
      <c r="C228" s="317" t="s">
        <v>850</v>
      </c>
      <c r="D228" s="317" t="s">
        <v>589</v>
      </c>
      <c r="E228" s="318" t="s">
        <v>3432</v>
      </c>
      <c r="F228" s="319" t="s">
        <v>3433</v>
      </c>
      <c r="G228" s="320" t="s">
        <v>702</v>
      </c>
      <c r="H228" s="321">
        <v>30</v>
      </c>
      <c r="I228" s="322"/>
      <c r="J228" s="323">
        <f>ROUND(I228*H228,2)</f>
        <v>0</v>
      </c>
      <c r="K228" s="324"/>
      <c r="L228" s="325"/>
      <c r="M228" s="326" t="s">
        <v>1</v>
      </c>
      <c r="N228" s="327" t="s">
        <v>46</v>
      </c>
      <c r="O228" s="94"/>
      <c r="P228" s="263">
        <f>O228*H228</f>
        <v>0</v>
      </c>
      <c r="Q228" s="263">
        <v>0</v>
      </c>
      <c r="R228" s="263">
        <f>Q228*H228</f>
        <v>0</v>
      </c>
      <c r="S228" s="263">
        <v>0</v>
      </c>
      <c r="T228" s="264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65" t="s">
        <v>247</v>
      </c>
      <c r="AT228" s="265" t="s">
        <v>589</v>
      </c>
      <c r="AU228" s="265" t="s">
        <v>89</v>
      </c>
      <c r="AY228" s="18" t="s">
        <v>211</v>
      </c>
      <c r="BE228" s="155">
        <f>IF(N228="základní",J228,0)</f>
        <v>0</v>
      </c>
      <c r="BF228" s="155">
        <f>IF(N228="snížená",J228,0)</f>
        <v>0</v>
      </c>
      <c r="BG228" s="155">
        <f>IF(N228="zákl. přenesená",J228,0)</f>
        <v>0</v>
      </c>
      <c r="BH228" s="155">
        <f>IF(N228="sníž. přenesená",J228,0)</f>
        <v>0</v>
      </c>
      <c r="BI228" s="155">
        <f>IF(N228="nulová",J228,0)</f>
        <v>0</v>
      </c>
      <c r="BJ228" s="18" t="s">
        <v>87</v>
      </c>
      <c r="BK228" s="155">
        <f>ROUND(I228*H228,2)</f>
        <v>0</v>
      </c>
      <c r="BL228" s="18" t="s">
        <v>100</v>
      </c>
      <c r="BM228" s="265" t="s">
        <v>3488</v>
      </c>
    </row>
    <row r="229" spans="1:63" s="12" customFormat="1" ht="25.9" customHeight="1">
      <c r="A229" s="12"/>
      <c r="B229" s="237"/>
      <c r="C229" s="238"/>
      <c r="D229" s="239" t="s">
        <v>80</v>
      </c>
      <c r="E229" s="240" t="s">
        <v>3489</v>
      </c>
      <c r="F229" s="240" t="s">
        <v>3490</v>
      </c>
      <c r="G229" s="238"/>
      <c r="H229" s="238"/>
      <c r="I229" s="241"/>
      <c r="J229" s="242">
        <f>BK229</f>
        <v>0</v>
      </c>
      <c r="K229" s="238"/>
      <c r="L229" s="243"/>
      <c r="M229" s="244"/>
      <c r="N229" s="245"/>
      <c r="O229" s="245"/>
      <c r="P229" s="246">
        <f>SUM(P230:P235)</f>
        <v>0</v>
      </c>
      <c r="Q229" s="245"/>
      <c r="R229" s="246">
        <f>SUM(R230:R235)</f>
        <v>0</v>
      </c>
      <c r="S229" s="245"/>
      <c r="T229" s="247">
        <f>SUM(T230:T235)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48" t="s">
        <v>87</v>
      </c>
      <c r="AT229" s="249" t="s">
        <v>80</v>
      </c>
      <c r="AU229" s="249" t="s">
        <v>81</v>
      </c>
      <c r="AY229" s="248" t="s">
        <v>211</v>
      </c>
      <c r="BK229" s="250">
        <f>SUM(BK230:BK235)</f>
        <v>0</v>
      </c>
    </row>
    <row r="230" spans="1:65" s="2" customFormat="1" ht="16.5" customHeight="1">
      <c r="A230" s="41"/>
      <c r="B230" s="42"/>
      <c r="C230" s="253" t="s">
        <v>859</v>
      </c>
      <c r="D230" s="253" t="s">
        <v>214</v>
      </c>
      <c r="E230" s="254" t="s">
        <v>616</v>
      </c>
      <c r="F230" s="255" t="s">
        <v>3491</v>
      </c>
      <c r="G230" s="256" t="s">
        <v>217</v>
      </c>
      <c r="H230" s="257">
        <v>1</v>
      </c>
      <c r="I230" s="258"/>
      <c r="J230" s="259">
        <f>ROUND(I230*H230,2)</f>
        <v>0</v>
      </c>
      <c r="K230" s="260"/>
      <c r="L230" s="44"/>
      <c r="M230" s="261" t="s">
        <v>1</v>
      </c>
      <c r="N230" s="262" t="s">
        <v>46</v>
      </c>
      <c r="O230" s="94"/>
      <c r="P230" s="263">
        <f>O230*H230</f>
        <v>0</v>
      </c>
      <c r="Q230" s="263">
        <v>0</v>
      </c>
      <c r="R230" s="263">
        <f>Q230*H230</f>
        <v>0</v>
      </c>
      <c r="S230" s="263">
        <v>0</v>
      </c>
      <c r="T230" s="264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65" t="s">
        <v>100</v>
      </c>
      <c r="AT230" s="265" t="s">
        <v>214</v>
      </c>
      <c r="AU230" s="265" t="s">
        <v>87</v>
      </c>
      <c r="AY230" s="18" t="s">
        <v>211</v>
      </c>
      <c r="BE230" s="155">
        <f>IF(N230="základní",J230,0)</f>
        <v>0</v>
      </c>
      <c r="BF230" s="155">
        <f>IF(N230="snížená",J230,0)</f>
        <v>0</v>
      </c>
      <c r="BG230" s="155">
        <f>IF(N230="zákl. přenesená",J230,0)</f>
        <v>0</v>
      </c>
      <c r="BH230" s="155">
        <f>IF(N230="sníž. přenesená",J230,0)</f>
        <v>0</v>
      </c>
      <c r="BI230" s="155">
        <f>IF(N230="nulová",J230,0)</f>
        <v>0</v>
      </c>
      <c r="BJ230" s="18" t="s">
        <v>87</v>
      </c>
      <c r="BK230" s="155">
        <f>ROUND(I230*H230,2)</f>
        <v>0</v>
      </c>
      <c r="BL230" s="18" t="s">
        <v>100</v>
      </c>
      <c r="BM230" s="265" t="s">
        <v>3492</v>
      </c>
    </row>
    <row r="231" spans="1:65" s="2" customFormat="1" ht="16.5" customHeight="1">
      <c r="A231" s="41"/>
      <c r="B231" s="42"/>
      <c r="C231" s="253" t="s">
        <v>864</v>
      </c>
      <c r="D231" s="253" t="s">
        <v>214</v>
      </c>
      <c r="E231" s="254" t="s">
        <v>621</v>
      </c>
      <c r="F231" s="255" t="s">
        <v>3493</v>
      </c>
      <c r="G231" s="256" t="s">
        <v>217</v>
      </c>
      <c r="H231" s="257">
        <v>1</v>
      </c>
      <c r="I231" s="258"/>
      <c r="J231" s="259">
        <f>ROUND(I231*H231,2)</f>
        <v>0</v>
      </c>
      <c r="K231" s="260"/>
      <c r="L231" s="44"/>
      <c r="M231" s="261" t="s">
        <v>1</v>
      </c>
      <c r="N231" s="262" t="s">
        <v>46</v>
      </c>
      <c r="O231" s="94"/>
      <c r="P231" s="263">
        <f>O231*H231</f>
        <v>0</v>
      </c>
      <c r="Q231" s="263">
        <v>0</v>
      </c>
      <c r="R231" s="263">
        <f>Q231*H231</f>
        <v>0</v>
      </c>
      <c r="S231" s="263">
        <v>0</v>
      </c>
      <c r="T231" s="264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65" t="s">
        <v>100</v>
      </c>
      <c r="AT231" s="265" t="s">
        <v>214</v>
      </c>
      <c r="AU231" s="265" t="s">
        <v>87</v>
      </c>
      <c r="AY231" s="18" t="s">
        <v>211</v>
      </c>
      <c r="BE231" s="155">
        <f>IF(N231="základní",J231,0)</f>
        <v>0</v>
      </c>
      <c r="BF231" s="155">
        <f>IF(N231="snížená",J231,0)</f>
        <v>0</v>
      </c>
      <c r="BG231" s="155">
        <f>IF(N231="zákl. přenesená",J231,0)</f>
        <v>0</v>
      </c>
      <c r="BH231" s="155">
        <f>IF(N231="sníž. přenesená",J231,0)</f>
        <v>0</v>
      </c>
      <c r="BI231" s="155">
        <f>IF(N231="nulová",J231,0)</f>
        <v>0</v>
      </c>
      <c r="BJ231" s="18" t="s">
        <v>87</v>
      </c>
      <c r="BK231" s="155">
        <f>ROUND(I231*H231,2)</f>
        <v>0</v>
      </c>
      <c r="BL231" s="18" t="s">
        <v>100</v>
      </c>
      <c r="BM231" s="265" t="s">
        <v>3494</v>
      </c>
    </row>
    <row r="232" spans="1:65" s="2" customFormat="1" ht="16.5" customHeight="1">
      <c r="A232" s="41"/>
      <c r="B232" s="42"/>
      <c r="C232" s="253" t="s">
        <v>869</v>
      </c>
      <c r="D232" s="253" t="s">
        <v>214</v>
      </c>
      <c r="E232" s="254" t="s">
        <v>627</v>
      </c>
      <c r="F232" s="255" t="s">
        <v>3495</v>
      </c>
      <c r="G232" s="256" t="s">
        <v>1220</v>
      </c>
      <c r="H232" s="257">
        <v>1</v>
      </c>
      <c r="I232" s="258"/>
      <c r="J232" s="259">
        <f>ROUND(I232*H232,2)</f>
        <v>0</v>
      </c>
      <c r="K232" s="260"/>
      <c r="L232" s="44"/>
      <c r="M232" s="261" t="s">
        <v>1</v>
      </c>
      <c r="N232" s="262" t="s">
        <v>46</v>
      </c>
      <c r="O232" s="94"/>
      <c r="P232" s="263">
        <f>O232*H232</f>
        <v>0</v>
      </c>
      <c r="Q232" s="263">
        <v>0</v>
      </c>
      <c r="R232" s="263">
        <f>Q232*H232</f>
        <v>0</v>
      </c>
      <c r="S232" s="263">
        <v>0</v>
      </c>
      <c r="T232" s="264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65" t="s">
        <v>100</v>
      </c>
      <c r="AT232" s="265" t="s">
        <v>214</v>
      </c>
      <c r="AU232" s="265" t="s">
        <v>87</v>
      </c>
      <c r="AY232" s="18" t="s">
        <v>211</v>
      </c>
      <c r="BE232" s="155">
        <f>IF(N232="základní",J232,0)</f>
        <v>0</v>
      </c>
      <c r="BF232" s="155">
        <f>IF(N232="snížená",J232,0)</f>
        <v>0</v>
      </c>
      <c r="BG232" s="155">
        <f>IF(N232="zákl. přenesená",J232,0)</f>
        <v>0</v>
      </c>
      <c r="BH232" s="155">
        <f>IF(N232="sníž. přenesená",J232,0)</f>
        <v>0</v>
      </c>
      <c r="BI232" s="155">
        <f>IF(N232="nulová",J232,0)</f>
        <v>0</v>
      </c>
      <c r="BJ232" s="18" t="s">
        <v>87</v>
      </c>
      <c r="BK232" s="155">
        <f>ROUND(I232*H232,2)</f>
        <v>0</v>
      </c>
      <c r="BL232" s="18" t="s">
        <v>100</v>
      </c>
      <c r="BM232" s="265" t="s">
        <v>3496</v>
      </c>
    </row>
    <row r="233" spans="1:65" s="2" customFormat="1" ht="16.5" customHeight="1">
      <c r="A233" s="41"/>
      <c r="B233" s="42"/>
      <c r="C233" s="253" t="s">
        <v>873</v>
      </c>
      <c r="D233" s="253" t="s">
        <v>214</v>
      </c>
      <c r="E233" s="254" t="s">
        <v>634</v>
      </c>
      <c r="F233" s="255" t="s">
        <v>3497</v>
      </c>
      <c r="G233" s="256" t="s">
        <v>217</v>
      </c>
      <c r="H233" s="257">
        <v>1</v>
      </c>
      <c r="I233" s="258"/>
      <c r="J233" s="259">
        <f>ROUND(I233*H233,2)</f>
        <v>0</v>
      </c>
      <c r="K233" s="260"/>
      <c r="L233" s="44"/>
      <c r="M233" s="261" t="s">
        <v>1</v>
      </c>
      <c r="N233" s="262" t="s">
        <v>46</v>
      </c>
      <c r="O233" s="94"/>
      <c r="P233" s="263">
        <f>O233*H233</f>
        <v>0</v>
      </c>
      <c r="Q233" s="263">
        <v>0</v>
      </c>
      <c r="R233" s="263">
        <f>Q233*H233</f>
        <v>0</v>
      </c>
      <c r="S233" s="263">
        <v>0</v>
      </c>
      <c r="T233" s="264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65" t="s">
        <v>100</v>
      </c>
      <c r="AT233" s="265" t="s">
        <v>214</v>
      </c>
      <c r="AU233" s="265" t="s">
        <v>87</v>
      </c>
      <c r="AY233" s="18" t="s">
        <v>211</v>
      </c>
      <c r="BE233" s="155">
        <f>IF(N233="základní",J233,0)</f>
        <v>0</v>
      </c>
      <c r="BF233" s="155">
        <f>IF(N233="snížená",J233,0)</f>
        <v>0</v>
      </c>
      <c r="BG233" s="155">
        <f>IF(N233="zákl. přenesená",J233,0)</f>
        <v>0</v>
      </c>
      <c r="BH233" s="155">
        <f>IF(N233="sníž. přenesená",J233,0)</f>
        <v>0</v>
      </c>
      <c r="BI233" s="155">
        <f>IF(N233="nulová",J233,0)</f>
        <v>0</v>
      </c>
      <c r="BJ233" s="18" t="s">
        <v>87</v>
      </c>
      <c r="BK233" s="155">
        <f>ROUND(I233*H233,2)</f>
        <v>0</v>
      </c>
      <c r="BL233" s="18" t="s">
        <v>100</v>
      </c>
      <c r="BM233" s="265" t="s">
        <v>3498</v>
      </c>
    </row>
    <row r="234" spans="1:65" s="2" customFormat="1" ht="16.5" customHeight="1">
      <c r="A234" s="41"/>
      <c r="B234" s="42"/>
      <c r="C234" s="253" t="s">
        <v>877</v>
      </c>
      <c r="D234" s="253" t="s">
        <v>214</v>
      </c>
      <c r="E234" s="254" t="s">
        <v>649</v>
      </c>
      <c r="F234" s="255" t="s">
        <v>3499</v>
      </c>
      <c r="G234" s="256" t="s">
        <v>217</v>
      </c>
      <c r="H234" s="257">
        <v>1</v>
      </c>
      <c r="I234" s="258"/>
      <c r="J234" s="259">
        <f>ROUND(I234*H234,2)</f>
        <v>0</v>
      </c>
      <c r="K234" s="260"/>
      <c r="L234" s="44"/>
      <c r="M234" s="261" t="s">
        <v>1</v>
      </c>
      <c r="N234" s="262" t="s">
        <v>46</v>
      </c>
      <c r="O234" s="94"/>
      <c r="P234" s="263">
        <f>O234*H234</f>
        <v>0</v>
      </c>
      <c r="Q234" s="263">
        <v>0</v>
      </c>
      <c r="R234" s="263">
        <f>Q234*H234</f>
        <v>0</v>
      </c>
      <c r="S234" s="263">
        <v>0</v>
      </c>
      <c r="T234" s="264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65" t="s">
        <v>100</v>
      </c>
      <c r="AT234" s="265" t="s">
        <v>214</v>
      </c>
      <c r="AU234" s="265" t="s">
        <v>87</v>
      </c>
      <c r="AY234" s="18" t="s">
        <v>211</v>
      </c>
      <c r="BE234" s="155">
        <f>IF(N234="základní",J234,0)</f>
        <v>0</v>
      </c>
      <c r="BF234" s="155">
        <f>IF(N234="snížená",J234,0)</f>
        <v>0</v>
      </c>
      <c r="BG234" s="155">
        <f>IF(N234="zákl. přenesená",J234,0)</f>
        <v>0</v>
      </c>
      <c r="BH234" s="155">
        <f>IF(N234="sníž. přenesená",J234,0)</f>
        <v>0</v>
      </c>
      <c r="BI234" s="155">
        <f>IF(N234="nulová",J234,0)</f>
        <v>0</v>
      </c>
      <c r="BJ234" s="18" t="s">
        <v>87</v>
      </c>
      <c r="BK234" s="155">
        <f>ROUND(I234*H234,2)</f>
        <v>0</v>
      </c>
      <c r="BL234" s="18" t="s">
        <v>100</v>
      </c>
      <c r="BM234" s="265" t="s">
        <v>3500</v>
      </c>
    </row>
    <row r="235" spans="1:65" s="2" customFormat="1" ht="24.15" customHeight="1">
      <c r="A235" s="41"/>
      <c r="B235" s="42"/>
      <c r="C235" s="253" t="s">
        <v>881</v>
      </c>
      <c r="D235" s="253" t="s">
        <v>214</v>
      </c>
      <c r="E235" s="254" t="s">
        <v>669</v>
      </c>
      <c r="F235" s="255" t="s">
        <v>3501</v>
      </c>
      <c r="G235" s="256" t="s">
        <v>1220</v>
      </c>
      <c r="H235" s="257">
        <v>30</v>
      </c>
      <c r="I235" s="258"/>
      <c r="J235" s="259">
        <f>ROUND(I235*H235,2)</f>
        <v>0</v>
      </c>
      <c r="K235" s="260"/>
      <c r="L235" s="44"/>
      <c r="M235" s="261" t="s">
        <v>1</v>
      </c>
      <c r="N235" s="262" t="s">
        <v>46</v>
      </c>
      <c r="O235" s="94"/>
      <c r="P235" s="263">
        <f>O235*H235</f>
        <v>0</v>
      </c>
      <c r="Q235" s="263">
        <v>0</v>
      </c>
      <c r="R235" s="263">
        <f>Q235*H235</f>
        <v>0</v>
      </c>
      <c r="S235" s="263">
        <v>0</v>
      </c>
      <c r="T235" s="264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65" t="s">
        <v>100</v>
      </c>
      <c r="AT235" s="265" t="s">
        <v>214</v>
      </c>
      <c r="AU235" s="265" t="s">
        <v>87</v>
      </c>
      <c r="AY235" s="18" t="s">
        <v>211</v>
      </c>
      <c r="BE235" s="155">
        <f>IF(N235="základní",J235,0)</f>
        <v>0</v>
      </c>
      <c r="BF235" s="155">
        <f>IF(N235="snížená",J235,0)</f>
        <v>0</v>
      </c>
      <c r="BG235" s="155">
        <f>IF(N235="zákl. přenesená",J235,0)</f>
        <v>0</v>
      </c>
      <c r="BH235" s="155">
        <f>IF(N235="sníž. přenesená",J235,0)</f>
        <v>0</v>
      </c>
      <c r="BI235" s="155">
        <f>IF(N235="nulová",J235,0)</f>
        <v>0</v>
      </c>
      <c r="BJ235" s="18" t="s">
        <v>87</v>
      </c>
      <c r="BK235" s="155">
        <f>ROUND(I235*H235,2)</f>
        <v>0</v>
      </c>
      <c r="BL235" s="18" t="s">
        <v>100</v>
      </c>
      <c r="BM235" s="265" t="s">
        <v>3502</v>
      </c>
    </row>
    <row r="236" spans="1:63" s="12" customFormat="1" ht="25.9" customHeight="1">
      <c r="A236" s="12"/>
      <c r="B236" s="237"/>
      <c r="C236" s="238"/>
      <c r="D236" s="239" t="s">
        <v>80</v>
      </c>
      <c r="E236" s="240" t="s">
        <v>3503</v>
      </c>
      <c r="F236" s="240" t="s">
        <v>3504</v>
      </c>
      <c r="G236" s="238"/>
      <c r="H236" s="238"/>
      <c r="I236" s="241"/>
      <c r="J236" s="242">
        <f>BK236</f>
        <v>0</v>
      </c>
      <c r="K236" s="238"/>
      <c r="L236" s="243"/>
      <c r="M236" s="244"/>
      <c r="N236" s="245"/>
      <c r="O236" s="245"/>
      <c r="P236" s="246">
        <f>SUM(P237:P267)</f>
        <v>0</v>
      </c>
      <c r="Q236" s="245"/>
      <c r="R236" s="246">
        <f>SUM(R237:R267)</f>
        <v>0</v>
      </c>
      <c r="S236" s="245"/>
      <c r="T236" s="247">
        <f>SUM(T237:T267)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48" t="s">
        <v>87</v>
      </c>
      <c r="AT236" s="249" t="s">
        <v>80</v>
      </c>
      <c r="AU236" s="249" t="s">
        <v>81</v>
      </c>
      <c r="AY236" s="248" t="s">
        <v>211</v>
      </c>
      <c r="BK236" s="250">
        <f>SUM(BK237:BK267)</f>
        <v>0</v>
      </c>
    </row>
    <row r="237" spans="1:65" s="2" customFormat="1" ht="16.5" customHeight="1">
      <c r="A237" s="41"/>
      <c r="B237" s="42"/>
      <c r="C237" s="317" t="s">
        <v>887</v>
      </c>
      <c r="D237" s="317" t="s">
        <v>589</v>
      </c>
      <c r="E237" s="318" t="s">
        <v>3505</v>
      </c>
      <c r="F237" s="319" t="s">
        <v>3506</v>
      </c>
      <c r="G237" s="320" t="s">
        <v>1220</v>
      </c>
      <c r="H237" s="321">
        <v>8</v>
      </c>
      <c r="I237" s="322"/>
      <c r="J237" s="323">
        <f>ROUND(I237*H237,2)</f>
        <v>0</v>
      </c>
      <c r="K237" s="324"/>
      <c r="L237" s="325"/>
      <c r="M237" s="326" t="s">
        <v>1</v>
      </c>
      <c r="N237" s="327" t="s">
        <v>46</v>
      </c>
      <c r="O237" s="94"/>
      <c r="P237" s="263">
        <f>O237*H237</f>
        <v>0</v>
      </c>
      <c r="Q237" s="263">
        <v>0</v>
      </c>
      <c r="R237" s="263">
        <f>Q237*H237</f>
        <v>0</v>
      </c>
      <c r="S237" s="263">
        <v>0</v>
      </c>
      <c r="T237" s="264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65" t="s">
        <v>247</v>
      </c>
      <c r="AT237" s="265" t="s">
        <v>589</v>
      </c>
      <c r="AU237" s="265" t="s">
        <v>87</v>
      </c>
      <c r="AY237" s="18" t="s">
        <v>211</v>
      </c>
      <c r="BE237" s="155">
        <f>IF(N237="základní",J237,0)</f>
        <v>0</v>
      </c>
      <c r="BF237" s="155">
        <f>IF(N237="snížená",J237,0)</f>
        <v>0</v>
      </c>
      <c r="BG237" s="155">
        <f>IF(N237="zákl. přenesená",J237,0)</f>
        <v>0</v>
      </c>
      <c r="BH237" s="155">
        <f>IF(N237="sníž. přenesená",J237,0)</f>
        <v>0</v>
      </c>
      <c r="BI237" s="155">
        <f>IF(N237="nulová",J237,0)</f>
        <v>0</v>
      </c>
      <c r="BJ237" s="18" t="s">
        <v>87</v>
      </c>
      <c r="BK237" s="155">
        <f>ROUND(I237*H237,2)</f>
        <v>0</v>
      </c>
      <c r="BL237" s="18" t="s">
        <v>100</v>
      </c>
      <c r="BM237" s="265" t="s">
        <v>3507</v>
      </c>
    </row>
    <row r="238" spans="1:51" s="14" customFormat="1" ht="12">
      <c r="A238" s="14"/>
      <c r="B238" s="277"/>
      <c r="C238" s="278"/>
      <c r="D238" s="268" t="s">
        <v>236</v>
      </c>
      <c r="E238" s="279" t="s">
        <v>1</v>
      </c>
      <c r="F238" s="280" t="s">
        <v>3334</v>
      </c>
      <c r="G238" s="278"/>
      <c r="H238" s="281">
        <v>8</v>
      </c>
      <c r="I238" s="282"/>
      <c r="J238" s="278"/>
      <c r="K238" s="278"/>
      <c r="L238" s="283"/>
      <c r="M238" s="284"/>
      <c r="N238" s="285"/>
      <c r="O238" s="285"/>
      <c r="P238" s="285"/>
      <c r="Q238" s="285"/>
      <c r="R238" s="285"/>
      <c r="S238" s="285"/>
      <c r="T238" s="28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87" t="s">
        <v>236</v>
      </c>
      <c r="AU238" s="287" t="s">
        <v>87</v>
      </c>
      <c r="AV238" s="14" t="s">
        <v>89</v>
      </c>
      <c r="AW238" s="14" t="s">
        <v>34</v>
      </c>
      <c r="AX238" s="14" t="s">
        <v>87</v>
      </c>
      <c r="AY238" s="287" t="s">
        <v>211</v>
      </c>
    </row>
    <row r="239" spans="1:65" s="2" customFormat="1" ht="16.5" customHeight="1">
      <c r="A239" s="41"/>
      <c r="B239" s="42"/>
      <c r="C239" s="317" t="s">
        <v>891</v>
      </c>
      <c r="D239" s="317" t="s">
        <v>589</v>
      </c>
      <c r="E239" s="318" t="s">
        <v>3508</v>
      </c>
      <c r="F239" s="319" t="s">
        <v>3509</v>
      </c>
      <c r="G239" s="320" t="s">
        <v>1220</v>
      </c>
      <c r="H239" s="321">
        <v>16</v>
      </c>
      <c r="I239" s="322"/>
      <c r="J239" s="323">
        <f>ROUND(I239*H239,2)</f>
        <v>0</v>
      </c>
      <c r="K239" s="324"/>
      <c r="L239" s="325"/>
      <c r="M239" s="326" t="s">
        <v>1</v>
      </c>
      <c r="N239" s="327" t="s">
        <v>46</v>
      </c>
      <c r="O239" s="94"/>
      <c r="P239" s="263">
        <f>O239*H239</f>
        <v>0</v>
      </c>
      <c r="Q239" s="263">
        <v>0</v>
      </c>
      <c r="R239" s="263">
        <f>Q239*H239</f>
        <v>0</v>
      </c>
      <c r="S239" s="263">
        <v>0</v>
      </c>
      <c r="T239" s="264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65" t="s">
        <v>247</v>
      </c>
      <c r="AT239" s="265" t="s">
        <v>589</v>
      </c>
      <c r="AU239" s="265" t="s">
        <v>87</v>
      </c>
      <c r="AY239" s="18" t="s">
        <v>211</v>
      </c>
      <c r="BE239" s="155">
        <f>IF(N239="základní",J239,0)</f>
        <v>0</v>
      </c>
      <c r="BF239" s="155">
        <f>IF(N239="snížená",J239,0)</f>
        <v>0</v>
      </c>
      <c r="BG239" s="155">
        <f>IF(N239="zákl. přenesená",J239,0)</f>
        <v>0</v>
      </c>
      <c r="BH239" s="155">
        <f>IF(N239="sníž. přenesená",J239,0)</f>
        <v>0</v>
      </c>
      <c r="BI239" s="155">
        <f>IF(N239="nulová",J239,0)</f>
        <v>0</v>
      </c>
      <c r="BJ239" s="18" t="s">
        <v>87</v>
      </c>
      <c r="BK239" s="155">
        <f>ROUND(I239*H239,2)</f>
        <v>0</v>
      </c>
      <c r="BL239" s="18" t="s">
        <v>100</v>
      </c>
      <c r="BM239" s="265" t="s">
        <v>3510</v>
      </c>
    </row>
    <row r="240" spans="1:51" s="14" customFormat="1" ht="12">
      <c r="A240" s="14"/>
      <c r="B240" s="277"/>
      <c r="C240" s="278"/>
      <c r="D240" s="268" t="s">
        <v>236</v>
      </c>
      <c r="E240" s="279" t="s">
        <v>1</v>
      </c>
      <c r="F240" s="280" t="s">
        <v>3511</v>
      </c>
      <c r="G240" s="278"/>
      <c r="H240" s="281">
        <v>16</v>
      </c>
      <c r="I240" s="282"/>
      <c r="J240" s="278"/>
      <c r="K240" s="278"/>
      <c r="L240" s="283"/>
      <c r="M240" s="284"/>
      <c r="N240" s="285"/>
      <c r="O240" s="285"/>
      <c r="P240" s="285"/>
      <c r="Q240" s="285"/>
      <c r="R240" s="285"/>
      <c r="S240" s="285"/>
      <c r="T240" s="286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87" t="s">
        <v>236</v>
      </c>
      <c r="AU240" s="287" t="s">
        <v>87</v>
      </c>
      <c r="AV240" s="14" t="s">
        <v>89</v>
      </c>
      <c r="AW240" s="14" t="s">
        <v>34</v>
      </c>
      <c r="AX240" s="14" t="s">
        <v>87</v>
      </c>
      <c r="AY240" s="287" t="s">
        <v>211</v>
      </c>
    </row>
    <row r="241" spans="1:65" s="2" customFormat="1" ht="16.5" customHeight="1">
      <c r="A241" s="41"/>
      <c r="B241" s="42"/>
      <c r="C241" s="317" t="s">
        <v>898</v>
      </c>
      <c r="D241" s="317" t="s">
        <v>589</v>
      </c>
      <c r="E241" s="318" t="s">
        <v>3512</v>
      </c>
      <c r="F241" s="319" t="s">
        <v>3513</v>
      </c>
      <c r="G241" s="320" t="s">
        <v>307</v>
      </c>
      <c r="H241" s="321">
        <v>69.95</v>
      </c>
      <c r="I241" s="322"/>
      <c r="J241" s="323">
        <f>ROUND(I241*H241,2)</f>
        <v>0</v>
      </c>
      <c r="K241" s="324"/>
      <c r="L241" s="325"/>
      <c r="M241" s="326" t="s">
        <v>1</v>
      </c>
      <c r="N241" s="327" t="s">
        <v>46</v>
      </c>
      <c r="O241" s="94"/>
      <c r="P241" s="263">
        <f>O241*H241</f>
        <v>0</v>
      </c>
      <c r="Q241" s="263">
        <v>0</v>
      </c>
      <c r="R241" s="263">
        <f>Q241*H241</f>
        <v>0</v>
      </c>
      <c r="S241" s="263">
        <v>0</v>
      </c>
      <c r="T241" s="264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65" t="s">
        <v>247</v>
      </c>
      <c r="AT241" s="265" t="s">
        <v>589</v>
      </c>
      <c r="AU241" s="265" t="s">
        <v>87</v>
      </c>
      <c r="AY241" s="18" t="s">
        <v>211</v>
      </c>
      <c r="BE241" s="155">
        <f>IF(N241="základní",J241,0)</f>
        <v>0</v>
      </c>
      <c r="BF241" s="155">
        <f>IF(N241="snížená",J241,0)</f>
        <v>0</v>
      </c>
      <c r="BG241" s="155">
        <f>IF(N241="zákl. přenesená",J241,0)</f>
        <v>0</v>
      </c>
      <c r="BH241" s="155">
        <f>IF(N241="sníž. přenesená",J241,0)</f>
        <v>0</v>
      </c>
      <c r="BI241" s="155">
        <f>IF(N241="nulová",J241,0)</f>
        <v>0</v>
      </c>
      <c r="BJ241" s="18" t="s">
        <v>87</v>
      </c>
      <c r="BK241" s="155">
        <f>ROUND(I241*H241,2)</f>
        <v>0</v>
      </c>
      <c r="BL241" s="18" t="s">
        <v>100</v>
      </c>
      <c r="BM241" s="265" t="s">
        <v>3514</v>
      </c>
    </row>
    <row r="242" spans="1:51" s="14" customFormat="1" ht="12">
      <c r="A242" s="14"/>
      <c r="B242" s="277"/>
      <c r="C242" s="278"/>
      <c r="D242" s="268" t="s">
        <v>236</v>
      </c>
      <c r="E242" s="279" t="s">
        <v>1</v>
      </c>
      <c r="F242" s="280" t="s">
        <v>3515</v>
      </c>
      <c r="G242" s="278"/>
      <c r="H242" s="281">
        <v>69.95</v>
      </c>
      <c r="I242" s="282"/>
      <c r="J242" s="278"/>
      <c r="K242" s="278"/>
      <c r="L242" s="283"/>
      <c r="M242" s="284"/>
      <c r="N242" s="285"/>
      <c r="O242" s="285"/>
      <c r="P242" s="285"/>
      <c r="Q242" s="285"/>
      <c r="R242" s="285"/>
      <c r="S242" s="285"/>
      <c r="T242" s="28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87" t="s">
        <v>236</v>
      </c>
      <c r="AU242" s="287" t="s">
        <v>87</v>
      </c>
      <c r="AV242" s="14" t="s">
        <v>89</v>
      </c>
      <c r="AW242" s="14" t="s">
        <v>34</v>
      </c>
      <c r="AX242" s="14" t="s">
        <v>87</v>
      </c>
      <c r="AY242" s="287" t="s">
        <v>211</v>
      </c>
    </row>
    <row r="243" spans="1:65" s="2" customFormat="1" ht="16.5" customHeight="1">
      <c r="A243" s="41"/>
      <c r="B243" s="42"/>
      <c r="C243" s="317" t="s">
        <v>901</v>
      </c>
      <c r="D243" s="317" t="s">
        <v>589</v>
      </c>
      <c r="E243" s="318" t="s">
        <v>3516</v>
      </c>
      <c r="F243" s="319" t="s">
        <v>3517</v>
      </c>
      <c r="G243" s="320" t="s">
        <v>1220</v>
      </c>
      <c r="H243" s="321">
        <v>3</v>
      </c>
      <c r="I243" s="322"/>
      <c r="J243" s="323">
        <f>ROUND(I243*H243,2)</f>
        <v>0</v>
      </c>
      <c r="K243" s="324"/>
      <c r="L243" s="325"/>
      <c r="M243" s="326" t="s">
        <v>1</v>
      </c>
      <c r="N243" s="327" t="s">
        <v>46</v>
      </c>
      <c r="O243" s="94"/>
      <c r="P243" s="263">
        <f>O243*H243</f>
        <v>0</v>
      </c>
      <c r="Q243" s="263">
        <v>0</v>
      </c>
      <c r="R243" s="263">
        <f>Q243*H243</f>
        <v>0</v>
      </c>
      <c r="S243" s="263">
        <v>0</v>
      </c>
      <c r="T243" s="264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65" t="s">
        <v>247</v>
      </c>
      <c r="AT243" s="265" t="s">
        <v>589</v>
      </c>
      <c r="AU243" s="265" t="s">
        <v>87</v>
      </c>
      <c r="AY243" s="18" t="s">
        <v>211</v>
      </c>
      <c r="BE243" s="155">
        <f>IF(N243="základní",J243,0)</f>
        <v>0</v>
      </c>
      <c r="BF243" s="155">
        <f>IF(N243="snížená",J243,0)</f>
        <v>0</v>
      </c>
      <c r="BG243" s="155">
        <f>IF(N243="zákl. přenesená",J243,0)</f>
        <v>0</v>
      </c>
      <c r="BH243" s="155">
        <f>IF(N243="sníž. přenesená",J243,0)</f>
        <v>0</v>
      </c>
      <c r="BI243" s="155">
        <f>IF(N243="nulová",J243,0)</f>
        <v>0</v>
      </c>
      <c r="BJ243" s="18" t="s">
        <v>87</v>
      </c>
      <c r="BK243" s="155">
        <f>ROUND(I243*H243,2)</f>
        <v>0</v>
      </c>
      <c r="BL243" s="18" t="s">
        <v>100</v>
      </c>
      <c r="BM243" s="265" t="s">
        <v>3518</v>
      </c>
    </row>
    <row r="244" spans="1:65" s="2" customFormat="1" ht="16.5" customHeight="1">
      <c r="A244" s="41"/>
      <c r="B244" s="42"/>
      <c r="C244" s="317" t="s">
        <v>906</v>
      </c>
      <c r="D244" s="317" t="s">
        <v>589</v>
      </c>
      <c r="E244" s="318" t="s">
        <v>3519</v>
      </c>
      <c r="F244" s="319" t="s">
        <v>3520</v>
      </c>
      <c r="G244" s="320" t="s">
        <v>307</v>
      </c>
      <c r="H244" s="321">
        <v>8</v>
      </c>
      <c r="I244" s="322"/>
      <c r="J244" s="323">
        <f>ROUND(I244*H244,2)</f>
        <v>0</v>
      </c>
      <c r="K244" s="324"/>
      <c r="L244" s="325"/>
      <c r="M244" s="326" t="s">
        <v>1</v>
      </c>
      <c r="N244" s="327" t="s">
        <v>46</v>
      </c>
      <c r="O244" s="94"/>
      <c r="P244" s="263">
        <f>O244*H244</f>
        <v>0</v>
      </c>
      <c r="Q244" s="263">
        <v>0</v>
      </c>
      <c r="R244" s="263">
        <f>Q244*H244</f>
        <v>0</v>
      </c>
      <c r="S244" s="263">
        <v>0</v>
      </c>
      <c r="T244" s="264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65" t="s">
        <v>247</v>
      </c>
      <c r="AT244" s="265" t="s">
        <v>589</v>
      </c>
      <c r="AU244" s="265" t="s">
        <v>87</v>
      </c>
      <c r="AY244" s="18" t="s">
        <v>211</v>
      </c>
      <c r="BE244" s="155">
        <f>IF(N244="základní",J244,0)</f>
        <v>0</v>
      </c>
      <c r="BF244" s="155">
        <f>IF(N244="snížená",J244,0)</f>
        <v>0</v>
      </c>
      <c r="BG244" s="155">
        <f>IF(N244="zákl. přenesená",J244,0)</f>
        <v>0</v>
      </c>
      <c r="BH244" s="155">
        <f>IF(N244="sníž. přenesená",J244,0)</f>
        <v>0</v>
      </c>
      <c r="BI244" s="155">
        <f>IF(N244="nulová",J244,0)</f>
        <v>0</v>
      </c>
      <c r="BJ244" s="18" t="s">
        <v>87</v>
      </c>
      <c r="BK244" s="155">
        <f>ROUND(I244*H244,2)</f>
        <v>0</v>
      </c>
      <c r="BL244" s="18" t="s">
        <v>100</v>
      </c>
      <c r="BM244" s="265" t="s">
        <v>3521</v>
      </c>
    </row>
    <row r="245" spans="1:65" s="2" customFormat="1" ht="16.5" customHeight="1">
      <c r="A245" s="41"/>
      <c r="B245" s="42"/>
      <c r="C245" s="317" t="s">
        <v>911</v>
      </c>
      <c r="D245" s="317" t="s">
        <v>589</v>
      </c>
      <c r="E245" s="318" t="s">
        <v>3522</v>
      </c>
      <c r="F245" s="319" t="s">
        <v>3523</v>
      </c>
      <c r="G245" s="320" t="s">
        <v>307</v>
      </c>
      <c r="H245" s="321">
        <v>12</v>
      </c>
      <c r="I245" s="322"/>
      <c r="J245" s="323">
        <f>ROUND(I245*H245,2)</f>
        <v>0</v>
      </c>
      <c r="K245" s="324"/>
      <c r="L245" s="325"/>
      <c r="M245" s="326" t="s">
        <v>1</v>
      </c>
      <c r="N245" s="327" t="s">
        <v>46</v>
      </c>
      <c r="O245" s="94"/>
      <c r="P245" s="263">
        <f>O245*H245</f>
        <v>0</v>
      </c>
      <c r="Q245" s="263">
        <v>0</v>
      </c>
      <c r="R245" s="263">
        <f>Q245*H245</f>
        <v>0</v>
      </c>
      <c r="S245" s="263">
        <v>0</v>
      </c>
      <c r="T245" s="264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65" t="s">
        <v>247</v>
      </c>
      <c r="AT245" s="265" t="s">
        <v>589</v>
      </c>
      <c r="AU245" s="265" t="s">
        <v>87</v>
      </c>
      <c r="AY245" s="18" t="s">
        <v>211</v>
      </c>
      <c r="BE245" s="155">
        <f>IF(N245="základní",J245,0)</f>
        <v>0</v>
      </c>
      <c r="BF245" s="155">
        <f>IF(N245="snížená",J245,0)</f>
        <v>0</v>
      </c>
      <c r="BG245" s="155">
        <f>IF(N245="zákl. přenesená",J245,0)</f>
        <v>0</v>
      </c>
      <c r="BH245" s="155">
        <f>IF(N245="sníž. přenesená",J245,0)</f>
        <v>0</v>
      </c>
      <c r="BI245" s="155">
        <f>IF(N245="nulová",J245,0)</f>
        <v>0</v>
      </c>
      <c r="BJ245" s="18" t="s">
        <v>87</v>
      </c>
      <c r="BK245" s="155">
        <f>ROUND(I245*H245,2)</f>
        <v>0</v>
      </c>
      <c r="BL245" s="18" t="s">
        <v>100</v>
      </c>
      <c r="BM245" s="265" t="s">
        <v>3524</v>
      </c>
    </row>
    <row r="246" spans="1:51" s="14" customFormat="1" ht="12">
      <c r="A246" s="14"/>
      <c r="B246" s="277"/>
      <c r="C246" s="278"/>
      <c r="D246" s="268" t="s">
        <v>236</v>
      </c>
      <c r="E246" s="279" t="s">
        <v>1</v>
      </c>
      <c r="F246" s="280" t="s">
        <v>3525</v>
      </c>
      <c r="G246" s="278"/>
      <c r="H246" s="281">
        <v>12</v>
      </c>
      <c r="I246" s="282"/>
      <c r="J246" s="278"/>
      <c r="K246" s="278"/>
      <c r="L246" s="283"/>
      <c r="M246" s="284"/>
      <c r="N246" s="285"/>
      <c r="O246" s="285"/>
      <c r="P246" s="285"/>
      <c r="Q246" s="285"/>
      <c r="R246" s="285"/>
      <c r="S246" s="285"/>
      <c r="T246" s="286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87" t="s">
        <v>236</v>
      </c>
      <c r="AU246" s="287" t="s">
        <v>87</v>
      </c>
      <c r="AV246" s="14" t="s">
        <v>89</v>
      </c>
      <c r="AW246" s="14" t="s">
        <v>34</v>
      </c>
      <c r="AX246" s="14" t="s">
        <v>87</v>
      </c>
      <c r="AY246" s="287" t="s">
        <v>211</v>
      </c>
    </row>
    <row r="247" spans="1:65" s="2" customFormat="1" ht="16.5" customHeight="1">
      <c r="A247" s="41"/>
      <c r="B247" s="42"/>
      <c r="C247" s="317" t="s">
        <v>918</v>
      </c>
      <c r="D247" s="317" t="s">
        <v>589</v>
      </c>
      <c r="E247" s="318" t="s">
        <v>3526</v>
      </c>
      <c r="F247" s="319" t="s">
        <v>3527</v>
      </c>
      <c r="G247" s="320" t="s">
        <v>1220</v>
      </c>
      <c r="H247" s="321">
        <v>12</v>
      </c>
      <c r="I247" s="322"/>
      <c r="J247" s="323">
        <f>ROUND(I247*H247,2)</f>
        <v>0</v>
      </c>
      <c r="K247" s="324"/>
      <c r="L247" s="325"/>
      <c r="M247" s="326" t="s">
        <v>1</v>
      </c>
      <c r="N247" s="327" t="s">
        <v>46</v>
      </c>
      <c r="O247" s="94"/>
      <c r="P247" s="263">
        <f>O247*H247</f>
        <v>0</v>
      </c>
      <c r="Q247" s="263">
        <v>0</v>
      </c>
      <c r="R247" s="263">
        <f>Q247*H247</f>
        <v>0</v>
      </c>
      <c r="S247" s="263">
        <v>0</v>
      </c>
      <c r="T247" s="264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65" t="s">
        <v>247</v>
      </c>
      <c r="AT247" s="265" t="s">
        <v>589</v>
      </c>
      <c r="AU247" s="265" t="s">
        <v>87</v>
      </c>
      <c r="AY247" s="18" t="s">
        <v>211</v>
      </c>
      <c r="BE247" s="155">
        <f>IF(N247="základní",J247,0)</f>
        <v>0</v>
      </c>
      <c r="BF247" s="155">
        <f>IF(N247="snížená",J247,0)</f>
        <v>0</v>
      </c>
      <c r="BG247" s="155">
        <f>IF(N247="zákl. přenesená",J247,0)</f>
        <v>0</v>
      </c>
      <c r="BH247" s="155">
        <f>IF(N247="sníž. přenesená",J247,0)</f>
        <v>0</v>
      </c>
      <c r="BI247" s="155">
        <f>IF(N247="nulová",J247,0)</f>
        <v>0</v>
      </c>
      <c r="BJ247" s="18" t="s">
        <v>87</v>
      </c>
      <c r="BK247" s="155">
        <f>ROUND(I247*H247,2)</f>
        <v>0</v>
      </c>
      <c r="BL247" s="18" t="s">
        <v>100</v>
      </c>
      <c r="BM247" s="265" t="s">
        <v>3528</v>
      </c>
    </row>
    <row r="248" spans="1:51" s="14" customFormat="1" ht="12">
      <c r="A248" s="14"/>
      <c r="B248" s="277"/>
      <c r="C248" s="278"/>
      <c r="D248" s="268" t="s">
        <v>236</v>
      </c>
      <c r="E248" s="279" t="s">
        <v>1</v>
      </c>
      <c r="F248" s="280" t="s">
        <v>3529</v>
      </c>
      <c r="G248" s="278"/>
      <c r="H248" s="281">
        <v>12</v>
      </c>
      <c r="I248" s="282"/>
      <c r="J248" s="278"/>
      <c r="K248" s="278"/>
      <c r="L248" s="283"/>
      <c r="M248" s="284"/>
      <c r="N248" s="285"/>
      <c r="O248" s="285"/>
      <c r="P248" s="285"/>
      <c r="Q248" s="285"/>
      <c r="R248" s="285"/>
      <c r="S248" s="285"/>
      <c r="T248" s="286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87" t="s">
        <v>236</v>
      </c>
      <c r="AU248" s="287" t="s">
        <v>87</v>
      </c>
      <c r="AV248" s="14" t="s">
        <v>89</v>
      </c>
      <c r="AW248" s="14" t="s">
        <v>34</v>
      </c>
      <c r="AX248" s="14" t="s">
        <v>87</v>
      </c>
      <c r="AY248" s="287" t="s">
        <v>211</v>
      </c>
    </row>
    <row r="249" spans="1:65" s="2" customFormat="1" ht="16.5" customHeight="1">
      <c r="A249" s="41"/>
      <c r="B249" s="42"/>
      <c r="C249" s="317" t="s">
        <v>926</v>
      </c>
      <c r="D249" s="317" t="s">
        <v>589</v>
      </c>
      <c r="E249" s="318" t="s">
        <v>3530</v>
      </c>
      <c r="F249" s="319" t="s">
        <v>3531</v>
      </c>
      <c r="G249" s="320" t="s">
        <v>1220</v>
      </c>
      <c r="H249" s="321">
        <v>17</v>
      </c>
      <c r="I249" s="322"/>
      <c r="J249" s="323">
        <f>ROUND(I249*H249,2)</f>
        <v>0</v>
      </c>
      <c r="K249" s="324"/>
      <c r="L249" s="325"/>
      <c r="M249" s="326" t="s">
        <v>1</v>
      </c>
      <c r="N249" s="327" t="s">
        <v>46</v>
      </c>
      <c r="O249" s="94"/>
      <c r="P249" s="263">
        <f>O249*H249</f>
        <v>0</v>
      </c>
      <c r="Q249" s="263">
        <v>0</v>
      </c>
      <c r="R249" s="263">
        <f>Q249*H249</f>
        <v>0</v>
      </c>
      <c r="S249" s="263">
        <v>0</v>
      </c>
      <c r="T249" s="264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65" t="s">
        <v>247</v>
      </c>
      <c r="AT249" s="265" t="s">
        <v>589</v>
      </c>
      <c r="AU249" s="265" t="s">
        <v>87</v>
      </c>
      <c r="AY249" s="18" t="s">
        <v>211</v>
      </c>
      <c r="BE249" s="155">
        <f>IF(N249="základní",J249,0)</f>
        <v>0</v>
      </c>
      <c r="BF249" s="155">
        <f>IF(N249="snížená",J249,0)</f>
        <v>0</v>
      </c>
      <c r="BG249" s="155">
        <f>IF(N249="zákl. přenesená",J249,0)</f>
        <v>0</v>
      </c>
      <c r="BH249" s="155">
        <f>IF(N249="sníž. přenesená",J249,0)</f>
        <v>0</v>
      </c>
      <c r="BI249" s="155">
        <f>IF(N249="nulová",J249,0)</f>
        <v>0</v>
      </c>
      <c r="BJ249" s="18" t="s">
        <v>87</v>
      </c>
      <c r="BK249" s="155">
        <f>ROUND(I249*H249,2)</f>
        <v>0</v>
      </c>
      <c r="BL249" s="18" t="s">
        <v>100</v>
      </c>
      <c r="BM249" s="265" t="s">
        <v>3532</v>
      </c>
    </row>
    <row r="250" spans="1:51" s="14" customFormat="1" ht="12">
      <c r="A250" s="14"/>
      <c r="B250" s="277"/>
      <c r="C250" s="278"/>
      <c r="D250" s="268" t="s">
        <v>236</v>
      </c>
      <c r="E250" s="279" t="s">
        <v>1</v>
      </c>
      <c r="F250" s="280" t="s">
        <v>533</v>
      </c>
      <c r="G250" s="278"/>
      <c r="H250" s="281">
        <v>17</v>
      </c>
      <c r="I250" s="282"/>
      <c r="J250" s="278"/>
      <c r="K250" s="278"/>
      <c r="L250" s="283"/>
      <c r="M250" s="284"/>
      <c r="N250" s="285"/>
      <c r="O250" s="285"/>
      <c r="P250" s="285"/>
      <c r="Q250" s="285"/>
      <c r="R250" s="285"/>
      <c r="S250" s="285"/>
      <c r="T250" s="286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87" t="s">
        <v>236</v>
      </c>
      <c r="AU250" s="287" t="s">
        <v>87</v>
      </c>
      <c r="AV250" s="14" t="s">
        <v>89</v>
      </c>
      <c r="AW250" s="14" t="s">
        <v>34</v>
      </c>
      <c r="AX250" s="14" t="s">
        <v>87</v>
      </c>
      <c r="AY250" s="287" t="s">
        <v>211</v>
      </c>
    </row>
    <row r="251" spans="1:65" s="2" customFormat="1" ht="16.5" customHeight="1">
      <c r="A251" s="41"/>
      <c r="B251" s="42"/>
      <c r="C251" s="317" t="s">
        <v>936</v>
      </c>
      <c r="D251" s="317" t="s">
        <v>589</v>
      </c>
      <c r="E251" s="318" t="s">
        <v>3533</v>
      </c>
      <c r="F251" s="319" t="s">
        <v>3534</v>
      </c>
      <c r="G251" s="320" t="s">
        <v>1220</v>
      </c>
      <c r="H251" s="321">
        <v>6</v>
      </c>
      <c r="I251" s="322"/>
      <c r="J251" s="323">
        <f>ROUND(I251*H251,2)</f>
        <v>0</v>
      </c>
      <c r="K251" s="324"/>
      <c r="L251" s="325"/>
      <c r="M251" s="326" t="s">
        <v>1</v>
      </c>
      <c r="N251" s="327" t="s">
        <v>46</v>
      </c>
      <c r="O251" s="94"/>
      <c r="P251" s="263">
        <f>O251*H251</f>
        <v>0</v>
      </c>
      <c r="Q251" s="263">
        <v>0</v>
      </c>
      <c r="R251" s="263">
        <f>Q251*H251</f>
        <v>0</v>
      </c>
      <c r="S251" s="263">
        <v>0</v>
      </c>
      <c r="T251" s="264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65" t="s">
        <v>247</v>
      </c>
      <c r="AT251" s="265" t="s">
        <v>589</v>
      </c>
      <c r="AU251" s="265" t="s">
        <v>87</v>
      </c>
      <c r="AY251" s="18" t="s">
        <v>211</v>
      </c>
      <c r="BE251" s="155">
        <f>IF(N251="základní",J251,0)</f>
        <v>0</v>
      </c>
      <c r="BF251" s="155">
        <f>IF(N251="snížená",J251,0)</f>
        <v>0</v>
      </c>
      <c r="BG251" s="155">
        <f>IF(N251="zákl. přenesená",J251,0)</f>
        <v>0</v>
      </c>
      <c r="BH251" s="155">
        <f>IF(N251="sníž. přenesená",J251,0)</f>
        <v>0</v>
      </c>
      <c r="BI251" s="155">
        <f>IF(N251="nulová",J251,0)</f>
        <v>0</v>
      </c>
      <c r="BJ251" s="18" t="s">
        <v>87</v>
      </c>
      <c r="BK251" s="155">
        <f>ROUND(I251*H251,2)</f>
        <v>0</v>
      </c>
      <c r="BL251" s="18" t="s">
        <v>100</v>
      </c>
      <c r="BM251" s="265" t="s">
        <v>3535</v>
      </c>
    </row>
    <row r="252" spans="1:51" s="14" customFormat="1" ht="12">
      <c r="A252" s="14"/>
      <c r="B252" s="277"/>
      <c r="C252" s="278"/>
      <c r="D252" s="268" t="s">
        <v>236</v>
      </c>
      <c r="E252" s="279" t="s">
        <v>1</v>
      </c>
      <c r="F252" s="280" t="s">
        <v>3536</v>
      </c>
      <c r="G252" s="278"/>
      <c r="H252" s="281">
        <v>6</v>
      </c>
      <c r="I252" s="282"/>
      <c r="J252" s="278"/>
      <c r="K252" s="278"/>
      <c r="L252" s="283"/>
      <c r="M252" s="284"/>
      <c r="N252" s="285"/>
      <c r="O252" s="285"/>
      <c r="P252" s="285"/>
      <c r="Q252" s="285"/>
      <c r="R252" s="285"/>
      <c r="S252" s="285"/>
      <c r="T252" s="286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87" t="s">
        <v>236</v>
      </c>
      <c r="AU252" s="287" t="s">
        <v>87</v>
      </c>
      <c r="AV252" s="14" t="s">
        <v>89</v>
      </c>
      <c r="AW252" s="14" t="s">
        <v>34</v>
      </c>
      <c r="AX252" s="14" t="s">
        <v>87</v>
      </c>
      <c r="AY252" s="287" t="s">
        <v>211</v>
      </c>
    </row>
    <row r="253" spans="1:65" s="2" customFormat="1" ht="16.5" customHeight="1">
      <c r="A253" s="41"/>
      <c r="B253" s="42"/>
      <c r="C253" s="317" t="s">
        <v>941</v>
      </c>
      <c r="D253" s="317" t="s">
        <v>589</v>
      </c>
      <c r="E253" s="318" t="s">
        <v>3537</v>
      </c>
      <c r="F253" s="319" t="s">
        <v>3538</v>
      </c>
      <c r="G253" s="320" t="s">
        <v>1220</v>
      </c>
      <c r="H253" s="321">
        <v>14</v>
      </c>
      <c r="I253" s="322"/>
      <c r="J253" s="323">
        <f>ROUND(I253*H253,2)</f>
        <v>0</v>
      </c>
      <c r="K253" s="324"/>
      <c r="L253" s="325"/>
      <c r="M253" s="326" t="s">
        <v>1</v>
      </c>
      <c r="N253" s="327" t="s">
        <v>46</v>
      </c>
      <c r="O253" s="94"/>
      <c r="P253" s="263">
        <f>O253*H253</f>
        <v>0</v>
      </c>
      <c r="Q253" s="263">
        <v>0</v>
      </c>
      <c r="R253" s="263">
        <f>Q253*H253</f>
        <v>0</v>
      </c>
      <c r="S253" s="263">
        <v>0</v>
      </c>
      <c r="T253" s="264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65" t="s">
        <v>247</v>
      </c>
      <c r="AT253" s="265" t="s">
        <v>589</v>
      </c>
      <c r="AU253" s="265" t="s">
        <v>87</v>
      </c>
      <c r="AY253" s="18" t="s">
        <v>211</v>
      </c>
      <c r="BE253" s="155">
        <f>IF(N253="základní",J253,0)</f>
        <v>0</v>
      </c>
      <c r="BF253" s="155">
        <f>IF(N253="snížená",J253,0)</f>
        <v>0</v>
      </c>
      <c r="BG253" s="155">
        <f>IF(N253="zákl. přenesená",J253,0)</f>
        <v>0</v>
      </c>
      <c r="BH253" s="155">
        <f>IF(N253="sníž. přenesená",J253,0)</f>
        <v>0</v>
      </c>
      <c r="BI253" s="155">
        <f>IF(N253="nulová",J253,0)</f>
        <v>0</v>
      </c>
      <c r="BJ253" s="18" t="s">
        <v>87</v>
      </c>
      <c r="BK253" s="155">
        <f>ROUND(I253*H253,2)</f>
        <v>0</v>
      </c>
      <c r="BL253" s="18" t="s">
        <v>100</v>
      </c>
      <c r="BM253" s="265" t="s">
        <v>3539</v>
      </c>
    </row>
    <row r="254" spans="1:51" s="14" customFormat="1" ht="12">
      <c r="A254" s="14"/>
      <c r="B254" s="277"/>
      <c r="C254" s="278"/>
      <c r="D254" s="268" t="s">
        <v>236</v>
      </c>
      <c r="E254" s="279" t="s">
        <v>1</v>
      </c>
      <c r="F254" s="280" t="s">
        <v>3540</v>
      </c>
      <c r="G254" s="278"/>
      <c r="H254" s="281">
        <v>14</v>
      </c>
      <c r="I254" s="282"/>
      <c r="J254" s="278"/>
      <c r="K254" s="278"/>
      <c r="L254" s="283"/>
      <c r="M254" s="284"/>
      <c r="N254" s="285"/>
      <c r="O254" s="285"/>
      <c r="P254" s="285"/>
      <c r="Q254" s="285"/>
      <c r="R254" s="285"/>
      <c r="S254" s="285"/>
      <c r="T254" s="286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87" t="s">
        <v>236</v>
      </c>
      <c r="AU254" s="287" t="s">
        <v>87</v>
      </c>
      <c r="AV254" s="14" t="s">
        <v>89</v>
      </c>
      <c r="AW254" s="14" t="s">
        <v>34</v>
      </c>
      <c r="AX254" s="14" t="s">
        <v>87</v>
      </c>
      <c r="AY254" s="287" t="s">
        <v>211</v>
      </c>
    </row>
    <row r="255" spans="1:65" s="2" customFormat="1" ht="16.5" customHeight="1">
      <c r="A255" s="41"/>
      <c r="B255" s="42"/>
      <c r="C255" s="317" t="s">
        <v>946</v>
      </c>
      <c r="D255" s="317" t="s">
        <v>589</v>
      </c>
      <c r="E255" s="318" t="s">
        <v>3541</v>
      </c>
      <c r="F255" s="319" t="s">
        <v>3542</v>
      </c>
      <c r="G255" s="320" t="s">
        <v>1220</v>
      </c>
      <c r="H255" s="321">
        <v>47</v>
      </c>
      <c r="I255" s="322"/>
      <c r="J255" s="323">
        <f>ROUND(I255*H255,2)</f>
        <v>0</v>
      </c>
      <c r="K255" s="324"/>
      <c r="L255" s="325"/>
      <c r="M255" s="326" t="s">
        <v>1</v>
      </c>
      <c r="N255" s="327" t="s">
        <v>46</v>
      </c>
      <c r="O255" s="94"/>
      <c r="P255" s="263">
        <f>O255*H255</f>
        <v>0</v>
      </c>
      <c r="Q255" s="263">
        <v>0</v>
      </c>
      <c r="R255" s="263">
        <f>Q255*H255</f>
        <v>0</v>
      </c>
      <c r="S255" s="263">
        <v>0</v>
      </c>
      <c r="T255" s="264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65" t="s">
        <v>247</v>
      </c>
      <c r="AT255" s="265" t="s">
        <v>589</v>
      </c>
      <c r="AU255" s="265" t="s">
        <v>87</v>
      </c>
      <c r="AY255" s="18" t="s">
        <v>211</v>
      </c>
      <c r="BE255" s="155">
        <f>IF(N255="základní",J255,0)</f>
        <v>0</v>
      </c>
      <c r="BF255" s="155">
        <f>IF(N255="snížená",J255,0)</f>
        <v>0</v>
      </c>
      <c r="BG255" s="155">
        <f>IF(N255="zákl. přenesená",J255,0)</f>
        <v>0</v>
      </c>
      <c r="BH255" s="155">
        <f>IF(N255="sníž. přenesená",J255,0)</f>
        <v>0</v>
      </c>
      <c r="BI255" s="155">
        <f>IF(N255="nulová",J255,0)</f>
        <v>0</v>
      </c>
      <c r="BJ255" s="18" t="s">
        <v>87</v>
      </c>
      <c r="BK255" s="155">
        <f>ROUND(I255*H255,2)</f>
        <v>0</v>
      </c>
      <c r="BL255" s="18" t="s">
        <v>100</v>
      </c>
      <c r="BM255" s="265" t="s">
        <v>3543</v>
      </c>
    </row>
    <row r="256" spans="1:51" s="14" customFormat="1" ht="12">
      <c r="A256" s="14"/>
      <c r="B256" s="277"/>
      <c r="C256" s="278"/>
      <c r="D256" s="268" t="s">
        <v>236</v>
      </c>
      <c r="E256" s="279" t="s">
        <v>1</v>
      </c>
      <c r="F256" s="280" t="s">
        <v>3544</v>
      </c>
      <c r="G256" s="278"/>
      <c r="H256" s="281">
        <v>47</v>
      </c>
      <c r="I256" s="282"/>
      <c r="J256" s="278"/>
      <c r="K256" s="278"/>
      <c r="L256" s="283"/>
      <c r="M256" s="284"/>
      <c r="N256" s="285"/>
      <c r="O256" s="285"/>
      <c r="P256" s="285"/>
      <c r="Q256" s="285"/>
      <c r="R256" s="285"/>
      <c r="S256" s="285"/>
      <c r="T256" s="28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87" t="s">
        <v>236</v>
      </c>
      <c r="AU256" s="287" t="s">
        <v>87</v>
      </c>
      <c r="AV256" s="14" t="s">
        <v>89</v>
      </c>
      <c r="AW256" s="14" t="s">
        <v>34</v>
      </c>
      <c r="AX256" s="14" t="s">
        <v>87</v>
      </c>
      <c r="AY256" s="287" t="s">
        <v>211</v>
      </c>
    </row>
    <row r="257" spans="1:65" s="2" customFormat="1" ht="16.5" customHeight="1">
      <c r="A257" s="41"/>
      <c r="B257" s="42"/>
      <c r="C257" s="317" t="s">
        <v>952</v>
      </c>
      <c r="D257" s="317" t="s">
        <v>589</v>
      </c>
      <c r="E257" s="318" t="s">
        <v>3545</v>
      </c>
      <c r="F257" s="319" t="s">
        <v>3546</v>
      </c>
      <c r="G257" s="320" t="s">
        <v>307</v>
      </c>
      <c r="H257" s="321">
        <v>83.5</v>
      </c>
      <c r="I257" s="322"/>
      <c r="J257" s="323">
        <f>ROUND(I257*H257,2)</f>
        <v>0</v>
      </c>
      <c r="K257" s="324"/>
      <c r="L257" s="325"/>
      <c r="M257" s="326" t="s">
        <v>1</v>
      </c>
      <c r="N257" s="327" t="s">
        <v>46</v>
      </c>
      <c r="O257" s="94"/>
      <c r="P257" s="263">
        <f>O257*H257</f>
        <v>0</v>
      </c>
      <c r="Q257" s="263">
        <v>0</v>
      </c>
      <c r="R257" s="263">
        <f>Q257*H257</f>
        <v>0</v>
      </c>
      <c r="S257" s="263">
        <v>0</v>
      </c>
      <c r="T257" s="264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65" t="s">
        <v>247</v>
      </c>
      <c r="AT257" s="265" t="s">
        <v>589</v>
      </c>
      <c r="AU257" s="265" t="s">
        <v>87</v>
      </c>
      <c r="AY257" s="18" t="s">
        <v>211</v>
      </c>
      <c r="BE257" s="155">
        <f>IF(N257="základní",J257,0)</f>
        <v>0</v>
      </c>
      <c r="BF257" s="155">
        <f>IF(N257="snížená",J257,0)</f>
        <v>0</v>
      </c>
      <c r="BG257" s="155">
        <f>IF(N257="zákl. přenesená",J257,0)</f>
        <v>0</v>
      </c>
      <c r="BH257" s="155">
        <f>IF(N257="sníž. přenesená",J257,0)</f>
        <v>0</v>
      </c>
      <c r="BI257" s="155">
        <f>IF(N257="nulová",J257,0)</f>
        <v>0</v>
      </c>
      <c r="BJ257" s="18" t="s">
        <v>87</v>
      </c>
      <c r="BK257" s="155">
        <f>ROUND(I257*H257,2)</f>
        <v>0</v>
      </c>
      <c r="BL257" s="18" t="s">
        <v>100</v>
      </c>
      <c r="BM257" s="265" t="s">
        <v>3547</v>
      </c>
    </row>
    <row r="258" spans="1:51" s="14" customFormat="1" ht="12">
      <c r="A258" s="14"/>
      <c r="B258" s="277"/>
      <c r="C258" s="278"/>
      <c r="D258" s="268" t="s">
        <v>236</v>
      </c>
      <c r="E258" s="279" t="s">
        <v>1</v>
      </c>
      <c r="F258" s="280" t="s">
        <v>3548</v>
      </c>
      <c r="G258" s="278"/>
      <c r="H258" s="281">
        <v>83.5</v>
      </c>
      <c r="I258" s="282"/>
      <c r="J258" s="278"/>
      <c r="K258" s="278"/>
      <c r="L258" s="283"/>
      <c r="M258" s="284"/>
      <c r="N258" s="285"/>
      <c r="O258" s="285"/>
      <c r="P258" s="285"/>
      <c r="Q258" s="285"/>
      <c r="R258" s="285"/>
      <c r="S258" s="285"/>
      <c r="T258" s="286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87" t="s">
        <v>236</v>
      </c>
      <c r="AU258" s="287" t="s">
        <v>87</v>
      </c>
      <c r="AV258" s="14" t="s">
        <v>89</v>
      </c>
      <c r="AW258" s="14" t="s">
        <v>34</v>
      </c>
      <c r="AX258" s="14" t="s">
        <v>87</v>
      </c>
      <c r="AY258" s="287" t="s">
        <v>211</v>
      </c>
    </row>
    <row r="259" spans="1:65" s="2" customFormat="1" ht="16.5" customHeight="1">
      <c r="A259" s="41"/>
      <c r="B259" s="42"/>
      <c r="C259" s="317" t="s">
        <v>956</v>
      </c>
      <c r="D259" s="317" t="s">
        <v>589</v>
      </c>
      <c r="E259" s="318" t="s">
        <v>3549</v>
      </c>
      <c r="F259" s="319" t="s">
        <v>3550</v>
      </c>
      <c r="G259" s="320" t="s">
        <v>1220</v>
      </c>
      <c r="H259" s="321">
        <v>7</v>
      </c>
      <c r="I259" s="322"/>
      <c r="J259" s="323">
        <f>ROUND(I259*H259,2)</f>
        <v>0</v>
      </c>
      <c r="K259" s="324"/>
      <c r="L259" s="325"/>
      <c r="M259" s="326" t="s">
        <v>1</v>
      </c>
      <c r="N259" s="327" t="s">
        <v>46</v>
      </c>
      <c r="O259" s="94"/>
      <c r="P259" s="263">
        <f>O259*H259</f>
        <v>0</v>
      </c>
      <c r="Q259" s="263">
        <v>0</v>
      </c>
      <c r="R259" s="263">
        <f>Q259*H259</f>
        <v>0</v>
      </c>
      <c r="S259" s="263">
        <v>0</v>
      </c>
      <c r="T259" s="264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65" t="s">
        <v>247</v>
      </c>
      <c r="AT259" s="265" t="s">
        <v>589</v>
      </c>
      <c r="AU259" s="265" t="s">
        <v>87</v>
      </c>
      <c r="AY259" s="18" t="s">
        <v>211</v>
      </c>
      <c r="BE259" s="155">
        <f>IF(N259="základní",J259,0)</f>
        <v>0</v>
      </c>
      <c r="BF259" s="155">
        <f>IF(N259="snížená",J259,0)</f>
        <v>0</v>
      </c>
      <c r="BG259" s="155">
        <f>IF(N259="zákl. přenesená",J259,0)</f>
        <v>0</v>
      </c>
      <c r="BH259" s="155">
        <f>IF(N259="sníž. přenesená",J259,0)</f>
        <v>0</v>
      </c>
      <c r="BI259" s="155">
        <f>IF(N259="nulová",J259,0)</f>
        <v>0</v>
      </c>
      <c r="BJ259" s="18" t="s">
        <v>87</v>
      </c>
      <c r="BK259" s="155">
        <f>ROUND(I259*H259,2)</f>
        <v>0</v>
      </c>
      <c r="BL259" s="18" t="s">
        <v>100</v>
      </c>
      <c r="BM259" s="265" t="s">
        <v>3551</v>
      </c>
    </row>
    <row r="260" spans="1:65" s="2" customFormat="1" ht="16.5" customHeight="1">
      <c r="A260" s="41"/>
      <c r="B260" s="42"/>
      <c r="C260" s="317" t="s">
        <v>960</v>
      </c>
      <c r="D260" s="317" t="s">
        <v>589</v>
      </c>
      <c r="E260" s="318" t="s">
        <v>3552</v>
      </c>
      <c r="F260" s="319" t="s">
        <v>3553</v>
      </c>
      <c r="G260" s="320" t="s">
        <v>1220</v>
      </c>
      <c r="H260" s="321">
        <v>3</v>
      </c>
      <c r="I260" s="322"/>
      <c r="J260" s="323">
        <f>ROUND(I260*H260,2)</f>
        <v>0</v>
      </c>
      <c r="K260" s="324"/>
      <c r="L260" s="325"/>
      <c r="M260" s="326" t="s">
        <v>1</v>
      </c>
      <c r="N260" s="327" t="s">
        <v>46</v>
      </c>
      <c r="O260" s="94"/>
      <c r="P260" s="263">
        <f>O260*H260</f>
        <v>0</v>
      </c>
      <c r="Q260" s="263">
        <v>0</v>
      </c>
      <c r="R260" s="263">
        <f>Q260*H260</f>
        <v>0</v>
      </c>
      <c r="S260" s="263">
        <v>0</v>
      </c>
      <c r="T260" s="264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65" t="s">
        <v>247</v>
      </c>
      <c r="AT260" s="265" t="s">
        <v>589</v>
      </c>
      <c r="AU260" s="265" t="s">
        <v>87</v>
      </c>
      <c r="AY260" s="18" t="s">
        <v>211</v>
      </c>
      <c r="BE260" s="155">
        <f>IF(N260="základní",J260,0)</f>
        <v>0</v>
      </c>
      <c r="BF260" s="155">
        <f>IF(N260="snížená",J260,0)</f>
        <v>0</v>
      </c>
      <c r="BG260" s="155">
        <f>IF(N260="zákl. přenesená",J260,0)</f>
        <v>0</v>
      </c>
      <c r="BH260" s="155">
        <f>IF(N260="sníž. přenesená",J260,0)</f>
        <v>0</v>
      </c>
      <c r="BI260" s="155">
        <f>IF(N260="nulová",J260,0)</f>
        <v>0</v>
      </c>
      <c r="BJ260" s="18" t="s">
        <v>87</v>
      </c>
      <c r="BK260" s="155">
        <f>ROUND(I260*H260,2)</f>
        <v>0</v>
      </c>
      <c r="BL260" s="18" t="s">
        <v>100</v>
      </c>
      <c r="BM260" s="265" t="s">
        <v>3554</v>
      </c>
    </row>
    <row r="261" spans="1:51" s="14" customFormat="1" ht="12">
      <c r="A261" s="14"/>
      <c r="B261" s="277"/>
      <c r="C261" s="278"/>
      <c r="D261" s="268" t="s">
        <v>236</v>
      </c>
      <c r="E261" s="279" t="s">
        <v>1</v>
      </c>
      <c r="F261" s="280" t="s">
        <v>2008</v>
      </c>
      <c r="G261" s="278"/>
      <c r="H261" s="281">
        <v>3</v>
      </c>
      <c r="I261" s="282"/>
      <c r="J261" s="278"/>
      <c r="K261" s="278"/>
      <c r="L261" s="283"/>
      <c r="M261" s="284"/>
      <c r="N261" s="285"/>
      <c r="O261" s="285"/>
      <c r="P261" s="285"/>
      <c r="Q261" s="285"/>
      <c r="R261" s="285"/>
      <c r="S261" s="285"/>
      <c r="T261" s="286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87" t="s">
        <v>236</v>
      </c>
      <c r="AU261" s="287" t="s">
        <v>87</v>
      </c>
      <c r="AV261" s="14" t="s">
        <v>89</v>
      </c>
      <c r="AW261" s="14" t="s">
        <v>34</v>
      </c>
      <c r="AX261" s="14" t="s">
        <v>87</v>
      </c>
      <c r="AY261" s="287" t="s">
        <v>211</v>
      </c>
    </row>
    <row r="262" spans="1:65" s="2" customFormat="1" ht="16.5" customHeight="1">
      <c r="A262" s="41"/>
      <c r="B262" s="42"/>
      <c r="C262" s="317" t="s">
        <v>964</v>
      </c>
      <c r="D262" s="317" t="s">
        <v>589</v>
      </c>
      <c r="E262" s="318" t="s">
        <v>3555</v>
      </c>
      <c r="F262" s="319" t="s">
        <v>3556</v>
      </c>
      <c r="G262" s="320" t="s">
        <v>1220</v>
      </c>
      <c r="H262" s="321">
        <v>2</v>
      </c>
      <c r="I262" s="322"/>
      <c r="J262" s="323">
        <f>ROUND(I262*H262,2)</f>
        <v>0</v>
      </c>
      <c r="K262" s="324"/>
      <c r="L262" s="325"/>
      <c r="M262" s="326" t="s">
        <v>1</v>
      </c>
      <c r="N262" s="327" t="s">
        <v>46</v>
      </c>
      <c r="O262" s="94"/>
      <c r="P262" s="263">
        <f>O262*H262</f>
        <v>0</v>
      </c>
      <c r="Q262" s="263">
        <v>0</v>
      </c>
      <c r="R262" s="263">
        <f>Q262*H262</f>
        <v>0</v>
      </c>
      <c r="S262" s="263">
        <v>0</v>
      </c>
      <c r="T262" s="264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65" t="s">
        <v>247</v>
      </c>
      <c r="AT262" s="265" t="s">
        <v>589</v>
      </c>
      <c r="AU262" s="265" t="s">
        <v>87</v>
      </c>
      <c r="AY262" s="18" t="s">
        <v>211</v>
      </c>
      <c r="BE262" s="155">
        <f>IF(N262="základní",J262,0)</f>
        <v>0</v>
      </c>
      <c r="BF262" s="155">
        <f>IF(N262="snížená",J262,0)</f>
        <v>0</v>
      </c>
      <c r="BG262" s="155">
        <f>IF(N262="zákl. přenesená",J262,0)</f>
        <v>0</v>
      </c>
      <c r="BH262" s="155">
        <f>IF(N262="sníž. přenesená",J262,0)</f>
        <v>0</v>
      </c>
      <c r="BI262" s="155">
        <f>IF(N262="nulová",J262,0)</f>
        <v>0</v>
      </c>
      <c r="BJ262" s="18" t="s">
        <v>87</v>
      </c>
      <c r="BK262" s="155">
        <f>ROUND(I262*H262,2)</f>
        <v>0</v>
      </c>
      <c r="BL262" s="18" t="s">
        <v>100</v>
      </c>
      <c r="BM262" s="265" t="s">
        <v>3557</v>
      </c>
    </row>
    <row r="263" spans="1:65" s="2" customFormat="1" ht="16.5" customHeight="1">
      <c r="A263" s="41"/>
      <c r="B263" s="42"/>
      <c r="C263" s="317" t="s">
        <v>973</v>
      </c>
      <c r="D263" s="317" t="s">
        <v>589</v>
      </c>
      <c r="E263" s="318" t="s">
        <v>3558</v>
      </c>
      <c r="F263" s="319" t="s">
        <v>3559</v>
      </c>
      <c r="G263" s="320" t="s">
        <v>307</v>
      </c>
      <c r="H263" s="321">
        <v>4</v>
      </c>
      <c r="I263" s="322"/>
      <c r="J263" s="323">
        <f>ROUND(I263*H263,2)</f>
        <v>0</v>
      </c>
      <c r="K263" s="324"/>
      <c r="L263" s="325"/>
      <c r="M263" s="326" t="s">
        <v>1</v>
      </c>
      <c r="N263" s="327" t="s">
        <v>46</v>
      </c>
      <c r="O263" s="94"/>
      <c r="P263" s="263">
        <f>O263*H263</f>
        <v>0</v>
      </c>
      <c r="Q263" s="263">
        <v>0</v>
      </c>
      <c r="R263" s="263">
        <f>Q263*H263</f>
        <v>0</v>
      </c>
      <c r="S263" s="263">
        <v>0</v>
      </c>
      <c r="T263" s="264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65" t="s">
        <v>247</v>
      </c>
      <c r="AT263" s="265" t="s">
        <v>589</v>
      </c>
      <c r="AU263" s="265" t="s">
        <v>87</v>
      </c>
      <c r="AY263" s="18" t="s">
        <v>211</v>
      </c>
      <c r="BE263" s="155">
        <f>IF(N263="základní",J263,0)</f>
        <v>0</v>
      </c>
      <c r="BF263" s="155">
        <f>IF(N263="snížená",J263,0)</f>
        <v>0</v>
      </c>
      <c r="BG263" s="155">
        <f>IF(N263="zákl. přenesená",J263,0)</f>
        <v>0</v>
      </c>
      <c r="BH263" s="155">
        <f>IF(N263="sníž. přenesená",J263,0)</f>
        <v>0</v>
      </c>
      <c r="BI263" s="155">
        <f>IF(N263="nulová",J263,0)</f>
        <v>0</v>
      </c>
      <c r="BJ263" s="18" t="s">
        <v>87</v>
      </c>
      <c r="BK263" s="155">
        <f>ROUND(I263*H263,2)</f>
        <v>0</v>
      </c>
      <c r="BL263" s="18" t="s">
        <v>100</v>
      </c>
      <c r="BM263" s="265" t="s">
        <v>3560</v>
      </c>
    </row>
    <row r="264" spans="1:65" s="2" customFormat="1" ht="16.5" customHeight="1">
      <c r="A264" s="41"/>
      <c r="B264" s="42"/>
      <c r="C264" s="317" t="s">
        <v>979</v>
      </c>
      <c r="D264" s="317" t="s">
        <v>589</v>
      </c>
      <c r="E264" s="318" t="s">
        <v>3561</v>
      </c>
      <c r="F264" s="319" t="s">
        <v>3562</v>
      </c>
      <c r="G264" s="320" t="s">
        <v>307</v>
      </c>
      <c r="H264" s="321">
        <v>3</v>
      </c>
      <c r="I264" s="322"/>
      <c r="J264" s="323">
        <f>ROUND(I264*H264,2)</f>
        <v>0</v>
      </c>
      <c r="K264" s="324"/>
      <c r="L264" s="325"/>
      <c r="M264" s="326" t="s">
        <v>1</v>
      </c>
      <c r="N264" s="327" t="s">
        <v>46</v>
      </c>
      <c r="O264" s="94"/>
      <c r="P264" s="263">
        <f>O264*H264</f>
        <v>0</v>
      </c>
      <c r="Q264" s="263">
        <v>0</v>
      </c>
      <c r="R264" s="263">
        <f>Q264*H264</f>
        <v>0</v>
      </c>
      <c r="S264" s="263">
        <v>0</v>
      </c>
      <c r="T264" s="264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65" t="s">
        <v>247</v>
      </c>
      <c r="AT264" s="265" t="s">
        <v>589</v>
      </c>
      <c r="AU264" s="265" t="s">
        <v>87</v>
      </c>
      <c r="AY264" s="18" t="s">
        <v>211</v>
      </c>
      <c r="BE264" s="155">
        <f>IF(N264="základní",J264,0)</f>
        <v>0</v>
      </c>
      <c r="BF264" s="155">
        <f>IF(N264="snížená",J264,0)</f>
        <v>0</v>
      </c>
      <c r="BG264" s="155">
        <f>IF(N264="zákl. přenesená",J264,0)</f>
        <v>0</v>
      </c>
      <c r="BH264" s="155">
        <f>IF(N264="sníž. přenesená",J264,0)</f>
        <v>0</v>
      </c>
      <c r="BI264" s="155">
        <f>IF(N264="nulová",J264,0)</f>
        <v>0</v>
      </c>
      <c r="BJ264" s="18" t="s">
        <v>87</v>
      </c>
      <c r="BK264" s="155">
        <f>ROUND(I264*H264,2)</f>
        <v>0</v>
      </c>
      <c r="BL264" s="18" t="s">
        <v>100</v>
      </c>
      <c r="BM264" s="265" t="s">
        <v>3563</v>
      </c>
    </row>
    <row r="265" spans="1:65" s="2" customFormat="1" ht="16.5" customHeight="1">
      <c r="A265" s="41"/>
      <c r="B265" s="42"/>
      <c r="C265" s="317" t="s">
        <v>988</v>
      </c>
      <c r="D265" s="317" t="s">
        <v>589</v>
      </c>
      <c r="E265" s="318" t="s">
        <v>3564</v>
      </c>
      <c r="F265" s="319" t="s">
        <v>3565</v>
      </c>
      <c r="G265" s="320" t="s">
        <v>307</v>
      </c>
      <c r="H265" s="321">
        <v>20</v>
      </c>
      <c r="I265" s="322"/>
      <c r="J265" s="323">
        <f>ROUND(I265*H265,2)</f>
        <v>0</v>
      </c>
      <c r="K265" s="324"/>
      <c r="L265" s="325"/>
      <c r="M265" s="326" t="s">
        <v>1</v>
      </c>
      <c r="N265" s="327" t="s">
        <v>46</v>
      </c>
      <c r="O265" s="94"/>
      <c r="P265" s="263">
        <f>O265*H265</f>
        <v>0</v>
      </c>
      <c r="Q265" s="263">
        <v>0</v>
      </c>
      <c r="R265" s="263">
        <f>Q265*H265</f>
        <v>0</v>
      </c>
      <c r="S265" s="263">
        <v>0</v>
      </c>
      <c r="T265" s="264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65" t="s">
        <v>247</v>
      </c>
      <c r="AT265" s="265" t="s">
        <v>589</v>
      </c>
      <c r="AU265" s="265" t="s">
        <v>87</v>
      </c>
      <c r="AY265" s="18" t="s">
        <v>211</v>
      </c>
      <c r="BE265" s="155">
        <f>IF(N265="základní",J265,0)</f>
        <v>0</v>
      </c>
      <c r="BF265" s="155">
        <f>IF(N265="snížená",J265,0)</f>
        <v>0</v>
      </c>
      <c r="BG265" s="155">
        <f>IF(N265="zákl. přenesená",J265,0)</f>
        <v>0</v>
      </c>
      <c r="BH265" s="155">
        <f>IF(N265="sníž. přenesená",J265,0)</f>
        <v>0</v>
      </c>
      <c r="BI265" s="155">
        <f>IF(N265="nulová",J265,0)</f>
        <v>0</v>
      </c>
      <c r="BJ265" s="18" t="s">
        <v>87</v>
      </c>
      <c r="BK265" s="155">
        <f>ROUND(I265*H265,2)</f>
        <v>0</v>
      </c>
      <c r="BL265" s="18" t="s">
        <v>100</v>
      </c>
      <c r="BM265" s="265" t="s">
        <v>3566</v>
      </c>
    </row>
    <row r="266" spans="1:65" s="2" customFormat="1" ht="16.5" customHeight="1">
      <c r="A266" s="41"/>
      <c r="B266" s="42"/>
      <c r="C266" s="317" t="s">
        <v>993</v>
      </c>
      <c r="D266" s="317" t="s">
        <v>589</v>
      </c>
      <c r="E266" s="318" t="s">
        <v>3567</v>
      </c>
      <c r="F266" s="319" t="s">
        <v>3568</v>
      </c>
      <c r="G266" s="320" t="s">
        <v>1220</v>
      </c>
      <c r="H266" s="321">
        <v>1</v>
      </c>
      <c r="I266" s="322"/>
      <c r="J266" s="323">
        <f>ROUND(I266*H266,2)</f>
        <v>0</v>
      </c>
      <c r="K266" s="324"/>
      <c r="L266" s="325"/>
      <c r="M266" s="326" t="s">
        <v>1</v>
      </c>
      <c r="N266" s="327" t="s">
        <v>46</v>
      </c>
      <c r="O266" s="94"/>
      <c r="P266" s="263">
        <f>O266*H266</f>
        <v>0</v>
      </c>
      <c r="Q266" s="263">
        <v>0</v>
      </c>
      <c r="R266" s="263">
        <f>Q266*H266</f>
        <v>0</v>
      </c>
      <c r="S266" s="263">
        <v>0</v>
      </c>
      <c r="T266" s="264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65" t="s">
        <v>247</v>
      </c>
      <c r="AT266" s="265" t="s">
        <v>589</v>
      </c>
      <c r="AU266" s="265" t="s">
        <v>87</v>
      </c>
      <c r="AY266" s="18" t="s">
        <v>211</v>
      </c>
      <c r="BE266" s="155">
        <f>IF(N266="základní",J266,0)</f>
        <v>0</v>
      </c>
      <c r="BF266" s="155">
        <f>IF(N266="snížená",J266,0)</f>
        <v>0</v>
      </c>
      <c r="BG266" s="155">
        <f>IF(N266="zákl. přenesená",J266,0)</f>
        <v>0</v>
      </c>
      <c r="BH266" s="155">
        <f>IF(N266="sníž. přenesená",J266,0)</f>
        <v>0</v>
      </c>
      <c r="BI266" s="155">
        <f>IF(N266="nulová",J266,0)</f>
        <v>0</v>
      </c>
      <c r="BJ266" s="18" t="s">
        <v>87</v>
      </c>
      <c r="BK266" s="155">
        <f>ROUND(I266*H266,2)</f>
        <v>0</v>
      </c>
      <c r="BL266" s="18" t="s">
        <v>100</v>
      </c>
      <c r="BM266" s="265" t="s">
        <v>3569</v>
      </c>
    </row>
    <row r="267" spans="1:65" s="2" customFormat="1" ht="16.5" customHeight="1">
      <c r="A267" s="41"/>
      <c r="B267" s="42"/>
      <c r="C267" s="317" t="s">
        <v>999</v>
      </c>
      <c r="D267" s="317" t="s">
        <v>589</v>
      </c>
      <c r="E267" s="318" t="s">
        <v>3570</v>
      </c>
      <c r="F267" s="319" t="s">
        <v>3571</v>
      </c>
      <c r="G267" s="320" t="s">
        <v>1220</v>
      </c>
      <c r="H267" s="321">
        <v>23</v>
      </c>
      <c r="I267" s="322"/>
      <c r="J267" s="323">
        <f>ROUND(I267*H267,2)</f>
        <v>0</v>
      </c>
      <c r="K267" s="324"/>
      <c r="L267" s="325"/>
      <c r="M267" s="326" t="s">
        <v>1</v>
      </c>
      <c r="N267" s="327" t="s">
        <v>46</v>
      </c>
      <c r="O267" s="94"/>
      <c r="P267" s="263">
        <f>O267*H267</f>
        <v>0</v>
      </c>
      <c r="Q267" s="263">
        <v>0</v>
      </c>
      <c r="R267" s="263">
        <f>Q267*H267</f>
        <v>0</v>
      </c>
      <c r="S267" s="263">
        <v>0</v>
      </c>
      <c r="T267" s="264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65" t="s">
        <v>247</v>
      </c>
      <c r="AT267" s="265" t="s">
        <v>589</v>
      </c>
      <c r="AU267" s="265" t="s">
        <v>87</v>
      </c>
      <c r="AY267" s="18" t="s">
        <v>211</v>
      </c>
      <c r="BE267" s="155">
        <f>IF(N267="základní",J267,0)</f>
        <v>0</v>
      </c>
      <c r="BF267" s="155">
        <f>IF(N267="snížená",J267,0)</f>
        <v>0</v>
      </c>
      <c r="BG267" s="155">
        <f>IF(N267="zákl. přenesená",J267,0)</f>
        <v>0</v>
      </c>
      <c r="BH267" s="155">
        <f>IF(N267="sníž. přenesená",J267,0)</f>
        <v>0</v>
      </c>
      <c r="BI267" s="155">
        <f>IF(N267="nulová",J267,0)</f>
        <v>0</v>
      </c>
      <c r="BJ267" s="18" t="s">
        <v>87</v>
      </c>
      <c r="BK267" s="155">
        <f>ROUND(I267*H267,2)</f>
        <v>0</v>
      </c>
      <c r="BL267" s="18" t="s">
        <v>100</v>
      </c>
      <c r="BM267" s="265" t="s">
        <v>3572</v>
      </c>
    </row>
    <row r="268" spans="1:63" s="12" customFormat="1" ht="25.9" customHeight="1">
      <c r="A268" s="12"/>
      <c r="B268" s="237"/>
      <c r="C268" s="238"/>
      <c r="D268" s="239" t="s">
        <v>80</v>
      </c>
      <c r="E268" s="240" t="s">
        <v>3573</v>
      </c>
      <c r="F268" s="240" t="s">
        <v>3574</v>
      </c>
      <c r="G268" s="238"/>
      <c r="H268" s="238"/>
      <c r="I268" s="241"/>
      <c r="J268" s="242">
        <f>BK268</f>
        <v>0</v>
      </c>
      <c r="K268" s="238"/>
      <c r="L268" s="243"/>
      <c r="M268" s="244"/>
      <c r="N268" s="245"/>
      <c r="O268" s="245"/>
      <c r="P268" s="246">
        <f>SUM(P269:P270)</f>
        <v>0</v>
      </c>
      <c r="Q268" s="245"/>
      <c r="R268" s="246">
        <f>SUM(R269:R270)</f>
        <v>0</v>
      </c>
      <c r="S268" s="245"/>
      <c r="T268" s="247">
        <f>SUM(T269:T270)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48" t="s">
        <v>87</v>
      </c>
      <c r="AT268" s="249" t="s">
        <v>80</v>
      </c>
      <c r="AU268" s="249" t="s">
        <v>81</v>
      </c>
      <c r="AY268" s="248" t="s">
        <v>211</v>
      </c>
      <c r="BK268" s="250">
        <f>SUM(BK269:BK270)</f>
        <v>0</v>
      </c>
    </row>
    <row r="269" spans="1:65" s="2" customFormat="1" ht="16.5" customHeight="1">
      <c r="A269" s="41"/>
      <c r="B269" s="42"/>
      <c r="C269" s="253" t="s">
        <v>1003</v>
      </c>
      <c r="D269" s="253" t="s">
        <v>214</v>
      </c>
      <c r="E269" s="254" t="s">
        <v>3575</v>
      </c>
      <c r="F269" s="255" t="s">
        <v>3574</v>
      </c>
      <c r="G269" s="256" t="s">
        <v>217</v>
      </c>
      <c r="H269" s="257">
        <v>1</v>
      </c>
      <c r="I269" s="258"/>
      <c r="J269" s="259">
        <f>ROUND(I269*H269,2)</f>
        <v>0</v>
      </c>
      <c r="K269" s="260"/>
      <c r="L269" s="44"/>
      <c r="M269" s="261" t="s">
        <v>1</v>
      </c>
      <c r="N269" s="262" t="s">
        <v>46</v>
      </c>
      <c r="O269" s="94"/>
      <c r="P269" s="263">
        <f>O269*H269</f>
        <v>0</v>
      </c>
      <c r="Q269" s="263">
        <v>0</v>
      </c>
      <c r="R269" s="263">
        <f>Q269*H269</f>
        <v>0</v>
      </c>
      <c r="S269" s="263">
        <v>0</v>
      </c>
      <c r="T269" s="264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65" t="s">
        <v>100</v>
      </c>
      <c r="AT269" s="265" t="s">
        <v>214</v>
      </c>
      <c r="AU269" s="265" t="s">
        <v>87</v>
      </c>
      <c r="AY269" s="18" t="s">
        <v>211</v>
      </c>
      <c r="BE269" s="155">
        <f>IF(N269="základní",J269,0)</f>
        <v>0</v>
      </c>
      <c r="BF269" s="155">
        <f>IF(N269="snížená",J269,0)</f>
        <v>0</v>
      </c>
      <c r="BG269" s="155">
        <f>IF(N269="zákl. přenesená",J269,0)</f>
        <v>0</v>
      </c>
      <c r="BH269" s="155">
        <f>IF(N269="sníž. přenesená",J269,0)</f>
        <v>0</v>
      </c>
      <c r="BI269" s="155">
        <f>IF(N269="nulová",J269,0)</f>
        <v>0</v>
      </c>
      <c r="BJ269" s="18" t="s">
        <v>87</v>
      </c>
      <c r="BK269" s="155">
        <f>ROUND(I269*H269,2)</f>
        <v>0</v>
      </c>
      <c r="BL269" s="18" t="s">
        <v>100</v>
      </c>
      <c r="BM269" s="265" t="s">
        <v>3576</v>
      </c>
    </row>
    <row r="270" spans="1:51" s="14" customFormat="1" ht="12">
      <c r="A270" s="14"/>
      <c r="B270" s="277"/>
      <c r="C270" s="278"/>
      <c r="D270" s="268" t="s">
        <v>236</v>
      </c>
      <c r="E270" s="278"/>
      <c r="F270" s="280" t="s">
        <v>3577</v>
      </c>
      <c r="G270" s="278"/>
      <c r="H270" s="281">
        <v>1</v>
      </c>
      <c r="I270" s="282"/>
      <c r="J270" s="278"/>
      <c r="K270" s="278"/>
      <c r="L270" s="283"/>
      <c r="M270" s="328"/>
      <c r="N270" s="329"/>
      <c r="O270" s="329"/>
      <c r="P270" s="329"/>
      <c r="Q270" s="329"/>
      <c r="R270" s="329"/>
      <c r="S270" s="329"/>
      <c r="T270" s="330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87" t="s">
        <v>236</v>
      </c>
      <c r="AU270" s="287" t="s">
        <v>87</v>
      </c>
      <c r="AV270" s="14" t="s">
        <v>89</v>
      </c>
      <c r="AW270" s="14" t="s">
        <v>4</v>
      </c>
      <c r="AX270" s="14" t="s">
        <v>87</v>
      </c>
      <c r="AY270" s="287" t="s">
        <v>211</v>
      </c>
    </row>
    <row r="271" spans="1:31" s="2" customFormat="1" ht="6.95" customHeight="1">
      <c r="A271" s="41"/>
      <c r="B271" s="69"/>
      <c r="C271" s="70"/>
      <c r="D271" s="70"/>
      <c r="E271" s="70"/>
      <c r="F271" s="70"/>
      <c r="G271" s="70"/>
      <c r="H271" s="70"/>
      <c r="I271" s="70"/>
      <c r="J271" s="70"/>
      <c r="K271" s="70"/>
      <c r="L271" s="44"/>
      <c r="M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</row>
  </sheetData>
  <sheetProtection password="CC35" sheet="1" objects="1" scenarios="1" formatColumns="0" formatRows="0" autoFilter="0"/>
  <autoFilter ref="C144:K270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15:F115"/>
    <mergeCell ref="D116:F116"/>
    <mergeCell ref="D117:F117"/>
    <mergeCell ref="D118:F118"/>
    <mergeCell ref="D119:F119"/>
    <mergeCell ref="E131:H131"/>
    <mergeCell ref="E135:H135"/>
    <mergeCell ref="E133:H133"/>
    <mergeCell ref="E137:H13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127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</row>
    <row r="4" spans="2:4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175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3578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6. 9. 2021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177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J106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ROUND((SUM(BE106:BE113)+SUM(BE137:BE247)),2)</f>
        <v>0</v>
      </c>
      <c r="G39" s="41"/>
      <c r="H39" s="41"/>
      <c r="I39" s="182">
        <v>0.21</v>
      </c>
      <c r="J39" s="181">
        <f>ROUND(((SUM(BE106:BE113)+SUM(BE137:BE247))*I39),2)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ROUND((SUM(BF106:BF113)+SUM(BF137:BF247)),2)</f>
        <v>0</v>
      </c>
      <c r="G40" s="41"/>
      <c r="H40" s="41"/>
      <c r="I40" s="182">
        <v>0.15</v>
      </c>
      <c r="J40" s="181">
        <f>ROUND(((SUM(BF106:BF113)+SUM(BF137:BF247))*I40),2)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ROUND((SUM(BG106:BG113)+SUM(BG137:BG247)),2)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ROUND((SUM(BH106:BH113)+SUM(BH137:BH247)),2)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ROUND((SUM(BI106:BI113)+SUM(BI137:BI247)),2)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175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222/2021/KCvzd - Vzduchotechnika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6. 9. 2021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J137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3579</v>
      </c>
      <c r="E101" s="209"/>
      <c r="F101" s="209"/>
      <c r="G101" s="209"/>
      <c r="H101" s="209"/>
      <c r="I101" s="209"/>
      <c r="J101" s="210">
        <f>J138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3580</v>
      </c>
      <c r="E102" s="214"/>
      <c r="F102" s="214"/>
      <c r="G102" s="214"/>
      <c r="H102" s="214"/>
      <c r="I102" s="214"/>
      <c r="J102" s="215">
        <f>J139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3581</v>
      </c>
      <c r="E103" s="214"/>
      <c r="F103" s="214"/>
      <c r="G103" s="214"/>
      <c r="H103" s="214"/>
      <c r="I103" s="214"/>
      <c r="J103" s="215">
        <f>J245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41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66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</row>
    <row r="105" spans="1:31" s="2" customFormat="1" ht="6.95" customHeight="1">
      <c r="A105" s="4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66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31" s="2" customFormat="1" ht="29.25" customHeight="1">
      <c r="A106" s="41"/>
      <c r="B106" s="42"/>
      <c r="C106" s="205" t="s">
        <v>189</v>
      </c>
      <c r="D106" s="43"/>
      <c r="E106" s="43"/>
      <c r="F106" s="43"/>
      <c r="G106" s="43"/>
      <c r="H106" s="43"/>
      <c r="I106" s="43"/>
      <c r="J106" s="217">
        <f>ROUND(J107+J108+J109+J110+J111+J112,2)</f>
        <v>0</v>
      </c>
      <c r="K106" s="43"/>
      <c r="L106" s="66"/>
      <c r="N106" s="218" t="s">
        <v>45</v>
      </c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65" s="2" customFormat="1" ht="18" customHeight="1">
      <c r="A107" s="41"/>
      <c r="B107" s="42"/>
      <c r="C107" s="43"/>
      <c r="D107" s="156" t="s">
        <v>190</v>
      </c>
      <c r="E107" s="151"/>
      <c r="F107" s="151"/>
      <c r="G107" s="43"/>
      <c r="H107" s="43"/>
      <c r="I107" s="43"/>
      <c r="J107" s="152">
        <v>0</v>
      </c>
      <c r="K107" s="43"/>
      <c r="L107" s="219"/>
      <c r="M107" s="220"/>
      <c r="N107" s="221" t="s">
        <v>46</v>
      </c>
      <c r="O107" s="220"/>
      <c r="P107" s="220"/>
      <c r="Q107" s="220"/>
      <c r="R107" s="220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0"/>
      <c r="AG107" s="220"/>
      <c r="AH107" s="220"/>
      <c r="AI107" s="220"/>
      <c r="AJ107" s="220"/>
      <c r="AK107" s="220"/>
      <c r="AL107" s="220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3" t="s">
        <v>104</v>
      </c>
      <c r="AZ107" s="220"/>
      <c r="BA107" s="220"/>
      <c r="BB107" s="220"/>
      <c r="BC107" s="220"/>
      <c r="BD107" s="220"/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223" t="s">
        <v>87</v>
      </c>
      <c r="BK107" s="220"/>
      <c r="BL107" s="220"/>
      <c r="BM107" s="220"/>
    </row>
    <row r="108" spans="1:65" s="2" customFormat="1" ht="18" customHeight="1">
      <c r="A108" s="41"/>
      <c r="B108" s="42"/>
      <c r="C108" s="43"/>
      <c r="D108" s="156" t="s">
        <v>191</v>
      </c>
      <c r="E108" s="151"/>
      <c r="F108" s="151"/>
      <c r="G108" s="43"/>
      <c r="H108" s="43"/>
      <c r="I108" s="43"/>
      <c r="J108" s="152">
        <v>0</v>
      </c>
      <c r="K108" s="43"/>
      <c r="L108" s="219"/>
      <c r="M108" s="220"/>
      <c r="N108" s="221" t="s">
        <v>46</v>
      </c>
      <c r="O108" s="220"/>
      <c r="P108" s="220"/>
      <c r="Q108" s="220"/>
      <c r="R108" s="220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3" t="s">
        <v>104</v>
      </c>
      <c r="AZ108" s="220"/>
      <c r="BA108" s="220"/>
      <c r="BB108" s="220"/>
      <c r="BC108" s="220"/>
      <c r="BD108" s="220"/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223" t="s">
        <v>87</v>
      </c>
      <c r="BK108" s="220"/>
      <c r="BL108" s="220"/>
      <c r="BM108" s="220"/>
    </row>
    <row r="109" spans="1:65" s="2" customFormat="1" ht="18" customHeight="1">
      <c r="A109" s="41"/>
      <c r="B109" s="42"/>
      <c r="C109" s="43"/>
      <c r="D109" s="156" t="s">
        <v>192</v>
      </c>
      <c r="E109" s="151"/>
      <c r="F109" s="151"/>
      <c r="G109" s="43"/>
      <c r="H109" s="43"/>
      <c r="I109" s="43"/>
      <c r="J109" s="152">
        <v>0</v>
      </c>
      <c r="K109" s="43"/>
      <c r="L109" s="219"/>
      <c r="M109" s="220"/>
      <c r="N109" s="221" t="s">
        <v>46</v>
      </c>
      <c r="O109" s="220"/>
      <c r="P109" s="220"/>
      <c r="Q109" s="220"/>
      <c r="R109" s="220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3" t="s">
        <v>104</v>
      </c>
      <c r="AZ109" s="220"/>
      <c r="BA109" s="220"/>
      <c r="BB109" s="220"/>
      <c r="BC109" s="220"/>
      <c r="BD109" s="220"/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223" t="s">
        <v>87</v>
      </c>
      <c r="BK109" s="220"/>
      <c r="BL109" s="220"/>
      <c r="BM109" s="220"/>
    </row>
    <row r="110" spans="1:65" s="2" customFormat="1" ht="18" customHeight="1">
      <c r="A110" s="41"/>
      <c r="B110" s="42"/>
      <c r="C110" s="43"/>
      <c r="D110" s="156" t="s">
        <v>193</v>
      </c>
      <c r="E110" s="151"/>
      <c r="F110" s="151"/>
      <c r="G110" s="43"/>
      <c r="H110" s="43"/>
      <c r="I110" s="43"/>
      <c r="J110" s="152">
        <v>0</v>
      </c>
      <c r="K110" s="43"/>
      <c r="L110" s="219"/>
      <c r="M110" s="220"/>
      <c r="N110" s="221" t="s">
        <v>46</v>
      </c>
      <c r="O110" s="220"/>
      <c r="P110" s="220"/>
      <c r="Q110" s="220"/>
      <c r="R110" s="220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3" t="s">
        <v>104</v>
      </c>
      <c r="AZ110" s="220"/>
      <c r="BA110" s="220"/>
      <c r="BB110" s="220"/>
      <c r="BC110" s="220"/>
      <c r="BD110" s="220"/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23" t="s">
        <v>87</v>
      </c>
      <c r="BK110" s="220"/>
      <c r="BL110" s="220"/>
      <c r="BM110" s="220"/>
    </row>
    <row r="111" spans="1:65" s="2" customFormat="1" ht="18" customHeight="1">
      <c r="A111" s="41"/>
      <c r="B111" s="42"/>
      <c r="C111" s="43"/>
      <c r="D111" s="156" t="s">
        <v>194</v>
      </c>
      <c r="E111" s="151"/>
      <c r="F111" s="151"/>
      <c r="G111" s="43"/>
      <c r="H111" s="43"/>
      <c r="I111" s="43"/>
      <c r="J111" s="152">
        <v>0</v>
      </c>
      <c r="K111" s="43"/>
      <c r="L111" s="219"/>
      <c r="M111" s="220"/>
      <c r="N111" s="221" t="s">
        <v>46</v>
      </c>
      <c r="O111" s="220"/>
      <c r="P111" s="220"/>
      <c r="Q111" s="220"/>
      <c r="R111" s="220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3" t="s">
        <v>104</v>
      </c>
      <c r="AZ111" s="220"/>
      <c r="BA111" s="220"/>
      <c r="BB111" s="220"/>
      <c r="BC111" s="220"/>
      <c r="BD111" s="220"/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223" t="s">
        <v>87</v>
      </c>
      <c r="BK111" s="220"/>
      <c r="BL111" s="220"/>
      <c r="BM111" s="220"/>
    </row>
    <row r="112" spans="1:65" s="2" customFormat="1" ht="18" customHeight="1">
      <c r="A112" s="41"/>
      <c r="B112" s="42"/>
      <c r="C112" s="43"/>
      <c r="D112" s="151" t="s">
        <v>195</v>
      </c>
      <c r="E112" s="43"/>
      <c r="F112" s="43"/>
      <c r="G112" s="43"/>
      <c r="H112" s="43"/>
      <c r="I112" s="43"/>
      <c r="J112" s="152">
        <f>ROUND(J34*T112,2)</f>
        <v>0</v>
      </c>
      <c r="K112" s="43"/>
      <c r="L112" s="219"/>
      <c r="M112" s="220"/>
      <c r="N112" s="221" t="s">
        <v>46</v>
      </c>
      <c r="O112" s="220"/>
      <c r="P112" s="220"/>
      <c r="Q112" s="220"/>
      <c r="R112" s="220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3" t="s">
        <v>196</v>
      </c>
      <c r="AZ112" s="220"/>
      <c r="BA112" s="220"/>
      <c r="BB112" s="220"/>
      <c r="BC112" s="220"/>
      <c r="BD112" s="220"/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223" t="s">
        <v>87</v>
      </c>
      <c r="BK112" s="220"/>
      <c r="BL112" s="220"/>
      <c r="BM112" s="220"/>
    </row>
    <row r="113" spans="1:31" s="2" customFormat="1" ht="12">
      <c r="A113" s="4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29.25" customHeight="1">
      <c r="A114" s="41"/>
      <c r="B114" s="42"/>
      <c r="C114" s="159" t="s">
        <v>169</v>
      </c>
      <c r="D114" s="160"/>
      <c r="E114" s="160"/>
      <c r="F114" s="160"/>
      <c r="G114" s="160"/>
      <c r="H114" s="160"/>
      <c r="I114" s="160"/>
      <c r="J114" s="161">
        <f>ROUND(J100+J106,2)</f>
        <v>0</v>
      </c>
      <c r="K114" s="160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6.95" customHeight="1">
      <c r="A115" s="41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9" spans="1:31" s="2" customFormat="1" ht="6.95" customHeight="1">
      <c r="A119" s="41"/>
      <c r="B119" s="71"/>
      <c r="C119" s="72"/>
      <c r="D119" s="72"/>
      <c r="E119" s="72"/>
      <c r="F119" s="72"/>
      <c r="G119" s="72"/>
      <c r="H119" s="72"/>
      <c r="I119" s="72"/>
      <c r="J119" s="72"/>
      <c r="K119" s="72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1:31" s="2" customFormat="1" ht="24.95" customHeight="1">
      <c r="A120" s="41"/>
      <c r="B120" s="42"/>
      <c r="C120" s="24" t="s">
        <v>197</v>
      </c>
      <c r="D120" s="43"/>
      <c r="E120" s="43"/>
      <c r="F120" s="43"/>
      <c r="G120" s="43"/>
      <c r="H120" s="43"/>
      <c r="I120" s="43"/>
      <c r="J120" s="43"/>
      <c r="K120" s="43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6.95" customHeight="1">
      <c r="A121" s="41"/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12" customHeight="1">
      <c r="A122" s="41"/>
      <c r="B122" s="42"/>
      <c r="C122" s="33" t="s">
        <v>16</v>
      </c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6.5" customHeight="1">
      <c r="A123" s="41"/>
      <c r="B123" s="42"/>
      <c r="C123" s="43"/>
      <c r="D123" s="43"/>
      <c r="E123" s="201" t="str">
        <f>E7</f>
        <v>Komunitní centrum Jahodnice - rozdělení do etap .I.etapa</v>
      </c>
      <c r="F123" s="33"/>
      <c r="G123" s="33"/>
      <c r="H123" s="3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2:12" s="1" customFormat="1" ht="12" customHeight="1">
      <c r="B124" s="22"/>
      <c r="C124" s="33" t="s">
        <v>171</v>
      </c>
      <c r="D124" s="23"/>
      <c r="E124" s="23"/>
      <c r="F124" s="23"/>
      <c r="G124" s="23"/>
      <c r="H124" s="23"/>
      <c r="I124" s="23"/>
      <c r="J124" s="23"/>
      <c r="K124" s="23"/>
      <c r="L124" s="21"/>
    </row>
    <row r="125" spans="2:12" s="1" customFormat="1" ht="23.25" customHeight="1">
      <c r="B125" s="22"/>
      <c r="C125" s="23"/>
      <c r="D125" s="23"/>
      <c r="E125" s="201" t="s">
        <v>172</v>
      </c>
      <c r="F125" s="23"/>
      <c r="G125" s="23"/>
      <c r="H125" s="23"/>
      <c r="I125" s="23"/>
      <c r="J125" s="23"/>
      <c r="K125" s="23"/>
      <c r="L125" s="21"/>
    </row>
    <row r="126" spans="2:12" s="1" customFormat="1" ht="12" customHeight="1">
      <c r="B126" s="22"/>
      <c r="C126" s="33" t="s">
        <v>173</v>
      </c>
      <c r="D126" s="23"/>
      <c r="E126" s="23"/>
      <c r="F126" s="23"/>
      <c r="G126" s="23"/>
      <c r="H126" s="23"/>
      <c r="I126" s="23"/>
      <c r="J126" s="23"/>
      <c r="K126" s="23"/>
      <c r="L126" s="21"/>
    </row>
    <row r="127" spans="1:31" s="2" customFormat="1" ht="16.5" customHeight="1">
      <c r="A127" s="41"/>
      <c r="B127" s="42"/>
      <c r="C127" s="43"/>
      <c r="D127" s="43"/>
      <c r="E127" s="202" t="s">
        <v>174</v>
      </c>
      <c r="F127" s="43"/>
      <c r="G127" s="43"/>
      <c r="H127" s="43"/>
      <c r="I127" s="43"/>
      <c r="J127" s="43"/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12" customHeight="1">
      <c r="A128" s="41"/>
      <c r="B128" s="42"/>
      <c r="C128" s="33" t="s">
        <v>175</v>
      </c>
      <c r="D128" s="43"/>
      <c r="E128" s="43"/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6.5" customHeight="1">
      <c r="A129" s="41"/>
      <c r="B129" s="42"/>
      <c r="C129" s="43"/>
      <c r="D129" s="43"/>
      <c r="E129" s="79" t="str">
        <f>E13</f>
        <v>222/2021/KCvzd - Vzduchotechnika</v>
      </c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6.95" customHeight="1">
      <c r="A130" s="41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2" customHeight="1">
      <c r="A131" s="41"/>
      <c r="B131" s="42"/>
      <c r="C131" s="33" t="s">
        <v>20</v>
      </c>
      <c r="D131" s="43"/>
      <c r="E131" s="43"/>
      <c r="F131" s="28" t="str">
        <f>F16</f>
        <v>Baštýřská 67/2,19800 Praha 14</v>
      </c>
      <c r="G131" s="43"/>
      <c r="H131" s="43"/>
      <c r="I131" s="33" t="s">
        <v>22</v>
      </c>
      <c r="J131" s="82" t="str">
        <f>IF(J16="","",J16)</f>
        <v>6. 9. 2021</v>
      </c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6.95" customHeight="1">
      <c r="A132" s="41"/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25.65" customHeight="1">
      <c r="A133" s="41"/>
      <c r="B133" s="42"/>
      <c r="C133" s="33" t="s">
        <v>24</v>
      </c>
      <c r="D133" s="43"/>
      <c r="E133" s="43"/>
      <c r="F133" s="28" t="str">
        <f>E19</f>
        <v>Městská část Praha 14,Br.Venclíků 1073,Praha 14</v>
      </c>
      <c r="G133" s="43"/>
      <c r="H133" s="43"/>
      <c r="I133" s="33" t="s">
        <v>31</v>
      </c>
      <c r="J133" s="37" t="str">
        <f>E25</f>
        <v>a3atelier s.r.o.,Praha 1</v>
      </c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15.15" customHeight="1">
      <c r="A134" s="41"/>
      <c r="B134" s="42"/>
      <c r="C134" s="33" t="s">
        <v>29</v>
      </c>
      <c r="D134" s="43"/>
      <c r="E134" s="43"/>
      <c r="F134" s="28" t="str">
        <f>IF(E22="","",E22)</f>
        <v>Vyplň údaj</v>
      </c>
      <c r="G134" s="43"/>
      <c r="H134" s="43"/>
      <c r="I134" s="33" t="s">
        <v>35</v>
      </c>
      <c r="J134" s="37" t="str">
        <f>E28</f>
        <v>Ing.Myšík Petr</v>
      </c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10.3" customHeight="1">
      <c r="A135" s="41"/>
      <c r="B135" s="42"/>
      <c r="C135" s="43"/>
      <c r="D135" s="43"/>
      <c r="E135" s="43"/>
      <c r="F135" s="43"/>
      <c r="G135" s="43"/>
      <c r="H135" s="43"/>
      <c r="I135" s="43"/>
      <c r="J135" s="43"/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11" customFormat="1" ht="29.25" customHeight="1">
      <c r="A136" s="225"/>
      <c r="B136" s="226"/>
      <c r="C136" s="227" t="s">
        <v>198</v>
      </c>
      <c r="D136" s="228" t="s">
        <v>66</v>
      </c>
      <c r="E136" s="228" t="s">
        <v>62</v>
      </c>
      <c r="F136" s="228" t="s">
        <v>63</v>
      </c>
      <c r="G136" s="228" t="s">
        <v>199</v>
      </c>
      <c r="H136" s="228" t="s">
        <v>200</v>
      </c>
      <c r="I136" s="228" t="s">
        <v>201</v>
      </c>
      <c r="J136" s="229" t="s">
        <v>181</v>
      </c>
      <c r="K136" s="230" t="s">
        <v>202</v>
      </c>
      <c r="L136" s="231"/>
      <c r="M136" s="103" t="s">
        <v>1</v>
      </c>
      <c r="N136" s="104" t="s">
        <v>45</v>
      </c>
      <c r="O136" s="104" t="s">
        <v>203</v>
      </c>
      <c r="P136" s="104" t="s">
        <v>204</v>
      </c>
      <c r="Q136" s="104" t="s">
        <v>205</v>
      </c>
      <c r="R136" s="104" t="s">
        <v>206</v>
      </c>
      <c r="S136" s="104" t="s">
        <v>207</v>
      </c>
      <c r="T136" s="105" t="s">
        <v>208</v>
      </c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25"/>
    </row>
    <row r="137" spans="1:63" s="2" customFormat="1" ht="22.8" customHeight="1">
      <c r="A137" s="41"/>
      <c r="B137" s="42"/>
      <c r="C137" s="110" t="s">
        <v>209</v>
      </c>
      <c r="D137" s="43"/>
      <c r="E137" s="43"/>
      <c r="F137" s="43"/>
      <c r="G137" s="43"/>
      <c r="H137" s="43"/>
      <c r="I137" s="43"/>
      <c r="J137" s="232">
        <f>BK137</f>
        <v>0</v>
      </c>
      <c r="K137" s="43"/>
      <c r="L137" s="44"/>
      <c r="M137" s="106"/>
      <c r="N137" s="233"/>
      <c r="O137" s="107"/>
      <c r="P137" s="234">
        <f>P138</f>
        <v>0</v>
      </c>
      <c r="Q137" s="107"/>
      <c r="R137" s="234">
        <f>R138</f>
        <v>0</v>
      </c>
      <c r="S137" s="107"/>
      <c r="T137" s="235">
        <f>T138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18" t="s">
        <v>80</v>
      </c>
      <c r="AU137" s="18" t="s">
        <v>183</v>
      </c>
      <c r="BK137" s="236">
        <f>BK138</f>
        <v>0</v>
      </c>
    </row>
    <row r="138" spans="1:63" s="12" customFormat="1" ht="25.9" customHeight="1">
      <c r="A138" s="12"/>
      <c r="B138" s="237"/>
      <c r="C138" s="238"/>
      <c r="D138" s="239" t="s">
        <v>80</v>
      </c>
      <c r="E138" s="240" t="s">
        <v>3582</v>
      </c>
      <c r="F138" s="240" t="s">
        <v>3583</v>
      </c>
      <c r="G138" s="238"/>
      <c r="H138" s="238"/>
      <c r="I138" s="241"/>
      <c r="J138" s="242">
        <f>BK138</f>
        <v>0</v>
      </c>
      <c r="K138" s="238"/>
      <c r="L138" s="243"/>
      <c r="M138" s="244"/>
      <c r="N138" s="245"/>
      <c r="O138" s="245"/>
      <c r="P138" s="246">
        <f>P139+P245</f>
        <v>0</v>
      </c>
      <c r="Q138" s="245"/>
      <c r="R138" s="246">
        <f>R139+R245</f>
        <v>0</v>
      </c>
      <c r="S138" s="245"/>
      <c r="T138" s="247">
        <f>T139+T245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8" t="s">
        <v>87</v>
      </c>
      <c r="AT138" s="249" t="s">
        <v>80</v>
      </c>
      <c r="AU138" s="249" t="s">
        <v>81</v>
      </c>
      <c r="AY138" s="248" t="s">
        <v>211</v>
      </c>
      <c r="BK138" s="250">
        <f>BK139+BK245</f>
        <v>0</v>
      </c>
    </row>
    <row r="139" spans="1:63" s="12" customFormat="1" ht="22.8" customHeight="1">
      <c r="A139" s="12"/>
      <c r="B139" s="237"/>
      <c r="C139" s="238"/>
      <c r="D139" s="239" t="s">
        <v>80</v>
      </c>
      <c r="E139" s="251" t="s">
        <v>3584</v>
      </c>
      <c r="F139" s="251" t="s">
        <v>3071</v>
      </c>
      <c r="G139" s="238"/>
      <c r="H139" s="238"/>
      <c r="I139" s="241"/>
      <c r="J139" s="252">
        <f>BK139</f>
        <v>0</v>
      </c>
      <c r="K139" s="238"/>
      <c r="L139" s="243"/>
      <c r="M139" s="244"/>
      <c r="N139" s="245"/>
      <c r="O139" s="245"/>
      <c r="P139" s="246">
        <f>SUM(P140:P244)</f>
        <v>0</v>
      </c>
      <c r="Q139" s="245"/>
      <c r="R139" s="246">
        <f>SUM(R140:R244)</f>
        <v>0</v>
      </c>
      <c r="S139" s="245"/>
      <c r="T139" s="247">
        <f>SUM(T140:T244)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48" t="s">
        <v>87</v>
      </c>
      <c r="AT139" s="249" t="s">
        <v>80</v>
      </c>
      <c r="AU139" s="249" t="s">
        <v>87</v>
      </c>
      <c r="AY139" s="248" t="s">
        <v>211</v>
      </c>
      <c r="BK139" s="250">
        <f>SUM(BK140:BK244)</f>
        <v>0</v>
      </c>
    </row>
    <row r="140" spans="1:65" s="2" customFormat="1" ht="24.15" customHeight="1">
      <c r="A140" s="41"/>
      <c r="B140" s="42"/>
      <c r="C140" s="317" t="s">
        <v>87</v>
      </c>
      <c r="D140" s="317" t="s">
        <v>589</v>
      </c>
      <c r="E140" s="318" t="s">
        <v>3585</v>
      </c>
      <c r="F140" s="319" t="s">
        <v>3586</v>
      </c>
      <c r="G140" s="320" t="s">
        <v>702</v>
      </c>
      <c r="H140" s="321">
        <v>1</v>
      </c>
      <c r="I140" s="322"/>
      <c r="J140" s="323">
        <f>ROUND(I140*H140,2)</f>
        <v>0</v>
      </c>
      <c r="K140" s="324"/>
      <c r="L140" s="325"/>
      <c r="M140" s="326" t="s">
        <v>1</v>
      </c>
      <c r="N140" s="327" t="s">
        <v>46</v>
      </c>
      <c r="O140" s="94"/>
      <c r="P140" s="263">
        <f>O140*H140</f>
        <v>0</v>
      </c>
      <c r="Q140" s="263">
        <v>0</v>
      </c>
      <c r="R140" s="263">
        <f>Q140*H140</f>
        <v>0</v>
      </c>
      <c r="S140" s="263">
        <v>0</v>
      </c>
      <c r="T140" s="264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65" t="s">
        <v>247</v>
      </c>
      <c r="AT140" s="265" t="s">
        <v>589</v>
      </c>
      <c r="AU140" s="265" t="s">
        <v>89</v>
      </c>
      <c r="AY140" s="18" t="s">
        <v>211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8" t="s">
        <v>87</v>
      </c>
      <c r="BK140" s="155">
        <f>ROUND(I140*H140,2)</f>
        <v>0</v>
      </c>
      <c r="BL140" s="18" t="s">
        <v>100</v>
      </c>
      <c r="BM140" s="265" t="s">
        <v>89</v>
      </c>
    </row>
    <row r="141" spans="1:65" s="2" customFormat="1" ht="24.15" customHeight="1">
      <c r="A141" s="41"/>
      <c r="B141" s="42"/>
      <c r="C141" s="317" t="s">
        <v>89</v>
      </c>
      <c r="D141" s="317" t="s">
        <v>589</v>
      </c>
      <c r="E141" s="318" t="s">
        <v>3587</v>
      </c>
      <c r="F141" s="319" t="s">
        <v>3588</v>
      </c>
      <c r="G141" s="320" t="s">
        <v>702</v>
      </c>
      <c r="H141" s="321">
        <v>1</v>
      </c>
      <c r="I141" s="322"/>
      <c r="J141" s="323">
        <f>ROUND(I141*H141,2)</f>
        <v>0</v>
      </c>
      <c r="K141" s="324"/>
      <c r="L141" s="325"/>
      <c r="M141" s="326" t="s">
        <v>1</v>
      </c>
      <c r="N141" s="327" t="s">
        <v>46</v>
      </c>
      <c r="O141" s="94"/>
      <c r="P141" s="263">
        <f>O141*H141</f>
        <v>0</v>
      </c>
      <c r="Q141" s="263">
        <v>0</v>
      </c>
      <c r="R141" s="263">
        <f>Q141*H141</f>
        <v>0</v>
      </c>
      <c r="S141" s="263">
        <v>0</v>
      </c>
      <c r="T141" s="264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65" t="s">
        <v>247</v>
      </c>
      <c r="AT141" s="265" t="s">
        <v>589</v>
      </c>
      <c r="AU141" s="265" t="s">
        <v>89</v>
      </c>
      <c r="AY141" s="18" t="s">
        <v>211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8" t="s">
        <v>87</v>
      </c>
      <c r="BK141" s="155">
        <f>ROUND(I141*H141,2)</f>
        <v>0</v>
      </c>
      <c r="BL141" s="18" t="s">
        <v>100</v>
      </c>
      <c r="BM141" s="265" t="s">
        <v>100</v>
      </c>
    </row>
    <row r="142" spans="1:65" s="2" customFormat="1" ht="16.5" customHeight="1">
      <c r="A142" s="41"/>
      <c r="B142" s="42"/>
      <c r="C142" s="317" t="s">
        <v>96</v>
      </c>
      <c r="D142" s="317" t="s">
        <v>589</v>
      </c>
      <c r="E142" s="318" t="s">
        <v>3589</v>
      </c>
      <c r="F142" s="319" t="s">
        <v>3590</v>
      </c>
      <c r="G142" s="320" t="s">
        <v>702</v>
      </c>
      <c r="H142" s="321">
        <v>2</v>
      </c>
      <c r="I142" s="322"/>
      <c r="J142" s="323">
        <f>ROUND(I142*H142,2)</f>
        <v>0</v>
      </c>
      <c r="K142" s="324"/>
      <c r="L142" s="325"/>
      <c r="M142" s="326" t="s">
        <v>1</v>
      </c>
      <c r="N142" s="327" t="s">
        <v>46</v>
      </c>
      <c r="O142" s="94"/>
      <c r="P142" s="263">
        <f>O142*H142</f>
        <v>0</v>
      </c>
      <c r="Q142" s="263">
        <v>0</v>
      </c>
      <c r="R142" s="263">
        <f>Q142*H142</f>
        <v>0</v>
      </c>
      <c r="S142" s="263">
        <v>0</v>
      </c>
      <c r="T142" s="264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65" t="s">
        <v>247</v>
      </c>
      <c r="AT142" s="265" t="s">
        <v>589</v>
      </c>
      <c r="AU142" s="265" t="s">
        <v>89</v>
      </c>
      <c r="AY142" s="18" t="s">
        <v>211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8" t="s">
        <v>87</v>
      </c>
      <c r="BK142" s="155">
        <f>ROUND(I142*H142,2)</f>
        <v>0</v>
      </c>
      <c r="BL142" s="18" t="s">
        <v>100</v>
      </c>
      <c r="BM142" s="265" t="s">
        <v>232</v>
      </c>
    </row>
    <row r="143" spans="1:65" s="2" customFormat="1" ht="16.5" customHeight="1">
      <c r="A143" s="41"/>
      <c r="B143" s="42"/>
      <c r="C143" s="317" t="s">
        <v>100</v>
      </c>
      <c r="D143" s="317" t="s">
        <v>589</v>
      </c>
      <c r="E143" s="318" t="s">
        <v>3591</v>
      </c>
      <c r="F143" s="319" t="s">
        <v>3592</v>
      </c>
      <c r="G143" s="320" t="s">
        <v>702</v>
      </c>
      <c r="H143" s="321">
        <v>2</v>
      </c>
      <c r="I143" s="322"/>
      <c r="J143" s="323">
        <f>ROUND(I143*H143,2)</f>
        <v>0</v>
      </c>
      <c r="K143" s="324"/>
      <c r="L143" s="325"/>
      <c r="M143" s="326" t="s">
        <v>1</v>
      </c>
      <c r="N143" s="327" t="s">
        <v>46</v>
      </c>
      <c r="O143" s="94"/>
      <c r="P143" s="263">
        <f>O143*H143</f>
        <v>0</v>
      </c>
      <c r="Q143" s="263">
        <v>0</v>
      </c>
      <c r="R143" s="263">
        <f>Q143*H143</f>
        <v>0</v>
      </c>
      <c r="S143" s="263">
        <v>0</v>
      </c>
      <c r="T143" s="264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65" t="s">
        <v>247</v>
      </c>
      <c r="AT143" s="265" t="s">
        <v>589</v>
      </c>
      <c r="AU143" s="265" t="s">
        <v>89</v>
      </c>
      <c r="AY143" s="18" t="s">
        <v>211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8" t="s">
        <v>87</v>
      </c>
      <c r="BK143" s="155">
        <f>ROUND(I143*H143,2)</f>
        <v>0</v>
      </c>
      <c r="BL143" s="18" t="s">
        <v>100</v>
      </c>
      <c r="BM143" s="265" t="s">
        <v>247</v>
      </c>
    </row>
    <row r="144" spans="1:65" s="2" customFormat="1" ht="16.5" customHeight="1">
      <c r="A144" s="41"/>
      <c r="B144" s="42"/>
      <c r="C144" s="317" t="s">
        <v>105</v>
      </c>
      <c r="D144" s="317" t="s">
        <v>589</v>
      </c>
      <c r="E144" s="318" t="s">
        <v>3593</v>
      </c>
      <c r="F144" s="319" t="s">
        <v>3594</v>
      </c>
      <c r="G144" s="320" t="s">
        <v>702</v>
      </c>
      <c r="H144" s="321">
        <v>2</v>
      </c>
      <c r="I144" s="322"/>
      <c r="J144" s="323">
        <f>ROUND(I144*H144,2)</f>
        <v>0</v>
      </c>
      <c r="K144" s="324"/>
      <c r="L144" s="325"/>
      <c r="M144" s="326" t="s">
        <v>1</v>
      </c>
      <c r="N144" s="327" t="s">
        <v>46</v>
      </c>
      <c r="O144" s="94"/>
      <c r="P144" s="263">
        <f>O144*H144</f>
        <v>0</v>
      </c>
      <c r="Q144" s="263">
        <v>0</v>
      </c>
      <c r="R144" s="263">
        <f>Q144*H144</f>
        <v>0</v>
      </c>
      <c r="S144" s="263">
        <v>0</v>
      </c>
      <c r="T144" s="264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65" t="s">
        <v>247</v>
      </c>
      <c r="AT144" s="265" t="s">
        <v>589</v>
      </c>
      <c r="AU144" s="265" t="s">
        <v>89</v>
      </c>
      <c r="AY144" s="18" t="s">
        <v>211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8" t="s">
        <v>87</v>
      </c>
      <c r="BK144" s="155">
        <f>ROUND(I144*H144,2)</f>
        <v>0</v>
      </c>
      <c r="BL144" s="18" t="s">
        <v>100</v>
      </c>
      <c r="BM144" s="265" t="s">
        <v>257</v>
      </c>
    </row>
    <row r="145" spans="1:65" s="2" customFormat="1" ht="16.5" customHeight="1">
      <c r="A145" s="41"/>
      <c r="B145" s="42"/>
      <c r="C145" s="317" t="s">
        <v>232</v>
      </c>
      <c r="D145" s="317" t="s">
        <v>589</v>
      </c>
      <c r="E145" s="318" t="s">
        <v>3595</v>
      </c>
      <c r="F145" s="319" t="s">
        <v>3596</v>
      </c>
      <c r="G145" s="320" t="s">
        <v>702</v>
      </c>
      <c r="H145" s="321">
        <v>2</v>
      </c>
      <c r="I145" s="322"/>
      <c r="J145" s="323">
        <f>ROUND(I145*H145,2)</f>
        <v>0</v>
      </c>
      <c r="K145" s="324"/>
      <c r="L145" s="325"/>
      <c r="M145" s="326" t="s">
        <v>1</v>
      </c>
      <c r="N145" s="327" t="s">
        <v>46</v>
      </c>
      <c r="O145" s="94"/>
      <c r="P145" s="263">
        <f>O145*H145</f>
        <v>0</v>
      </c>
      <c r="Q145" s="263">
        <v>0</v>
      </c>
      <c r="R145" s="263">
        <f>Q145*H145</f>
        <v>0</v>
      </c>
      <c r="S145" s="263">
        <v>0</v>
      </c>
      <c r="T145" s="264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65" t="s">
        <v>247</v>
      </c>
      <c r="AT145" s="265" t="s">
        <v>589</v>
      </c>
      <c r="AU145" s="265" t="s">
        <v>89</v>
      </c>
      <c r="AY145" s="18" t="s">
        <v>211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8" t="s">
        <v>87</v>
      </c>
      <c r="BK145" s="155">
        <f>ROUND(I145*H145,2)</f>
        <v>0</v>
      </c>
      <c r="BL145" s="18" t="s">
        <v>100</v>
      </c>
      <c r="BM145" s="265" t="s">
        <v>492</v>
      </c>
    </row>
    <row r="146" spans="1:65" s="2" customFormat="1" ht="16.5" customHeight="1">
      <c r="A146" s="41"/>
      <c r="B146" s="42"/>
      <c r="C146" s="317" t="s">
        <v>243</v>
      </c>
      <c r="D146" s="317" t="s">
        <v>589</v>
      </c>
      <c r="E146" s="318" t="s">
        <v>3597</v>
      </c>
      <c r="F146" s="319" t="s">
        <v>3598</v>
      </c>
      <c r="G146" s="320" t="s">
        <v>702</v>
      </c>
      <c r="H146" s="321">
        <v>2</v>
      </c>
      <c r="I146" s="322"/>
      <c r="J146" s="323">
        <f>ROUND(I146*H146,2)</f>
        <v>0</v>
      </c>
      <c r="K146" s="324"/>
      <c r="L146" s="325"/>
      <c r="M146" s="326" t="s">
        <v>1</v>
      </c>
      <c r="N146" s="327" t="s">
        <v>46</v>
      </c>
      <c r="O146" s="94"/>
      <c r="P146" s="263">
        <f>O146*H146</f>
        <v>0</v>
      </c>
      <c r="Q146" s="263">
        <v>0</v>
      </c>
      <c r="R146" s="263">
        <f>Q146*H146</f>
        <v>0</v>
      </c>
      <c r="S146" s="263">
        <v>0</v>
      </c>
      <c r="T146" s="264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65" t="s">
        <v>247</v>
      </c>
      <c r="AT146" s="265" t="s">
        <v>589</v>
      </c>
      <c r="AU146" s="265" t="s">
        <v>89</v>
      </c>
      <c r="AY146" s="18" t="s">
        <v>211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8" t="s">
        <v>87</v>
      </c>
      <c r="BK146" s="155">
        <f>ROUND(I146*H146,2)</f>
        <v>0</v>
      </c>
      <c r="BL146" s="18" t="s">
        <v>100</v>
      </c>
      <c r="BM146" s="265" t="s">
        <v>504</v>
      </c>
    </row>
    <row r="147" spans="1:65" s="2" customFormat="1" ht="16.5" customHeight="1">
      <c r="A147" s="41"/>
      <c r="B147" s="42"/>
      <c r="C147" s="317" t="s">
        <v>247</v>
      </c>
      <c r="D147" s="317" t="s">
        <v>589</v>
      </c>
      <c r="E147" s="318" t="s">
        <v>3599</v>
      </c>
      <c r="F147" s="319" t="s">
        <v>3600</v>
      </c>
      <c r="G147" s="320" t="s">
        <v>702</v>
      </c>
      <c r="H147" s="321">
        <v>2</v>
      </c>
      <c r="I147" s="322"/>
      <c r="J147" s="323">
        <f>ROUND(I147*H147,2)</f>
        <v>0</v>
      </c>
      <c r="K147" s="324"/>
      <c r="L147" s="325"/>
      <c r="M147" s="326" t="s">
        <v>1</v>
      </c>
      <c r="N147" s="327" t="s">
        <v>46</v>
      </c>
      <c r="O147" s="94"/>
      <c r="P147" s="263">
        <f>O147*H147</f>
        <v>0</v>
      </c>
      <c r="Q147" s="263">
        <v>0</v>
      </c>
      <c r="R147" s="263">
        <f>Q147*H147</f>
        <v>0</v>
      </c>
      <c r="S147" s="263">
        <v>0</v>
      </c>
      <c r="T147" s="264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65" t="s">
        <v>247</v>
      </c>
      <c r="AT147" s="265" t="s">
        <v>589</v>
      </c>
      <c r="AU147" s="265" t="s">
        <v>89</v>
      </c>
      <c r="AY147" s="18" t="s">
        <v>211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8" t="s">
        <v>87</v>
      </c>
      <c r="BK147" s="155">
        <f>ROUND(I147*H147,2)</f>
        <v>0</v>
      </c>
      <c r="BL147" s="18" t="s">
        <v>100</v>
      </c>
      <c r="BM147" s="265" t="s">
        <v>528</v>
      </c>
    </row>
    <row r="148" spans="1:65" s="2" customFormat="1" ht="16.5" customHeight="1">
      <c r="A148" s="41"/>
      <c r="B148" s="42"/>
      <c r="C148" s="317" t="s">
        <v>253</v>
      </c>
      <c r="D148" s="317" t="s">
        <v>589</v>
      </c>
      <c r="E148" s="318" t="s">
        <v>3601</v>
      </c>
      <c r="F148" s="319" t="s">
        <v>3602</v>
      </c>
      <c r="G148" s="320" t="s">
        <v>702</v>
      </c>
      <c r="H148" s="321">
        <v>2</v>
      </c>
      <c r="I148" s="322"/>
      <c r="J148" s="323">
        <f>ROUND(I148*H148,2)</f>
        <v>0</v>
      </c>
      <c r="K148" s="324"/>
      <c r="L148" s="325"/>
      <c r="M148" s="326" t="s">
        <v>1</v>
      </c>
      <c r="N148" s="327" t="s">
        <v>46</v>
      </c>
      <c r="O148" s="94"/>
      <c r="P148" s="263">
        <f>O148*H148</f>
        <v>0</v>
      </c>
      <c r="Q148" s="263">
        <v>0</v>
      </c>
      <c r="R148" s="263">
        <f>Q148*H148</f>
        <v>0</v>
      </c>
      <c r="S148" s="263">
        <v>0</v>
      </c>
      <c r="T148" s="264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65" t="s">
        <v>247</v>
      </c>
      <c r="AT148" s="265" t="s">
        <v>589</v>
      </c>
      <c r="AU148" s="265" t="s">
        <v>89</v>
      </c>
      <c r="AY148" s="18" t="s">
        <v>211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8" t="s">
        <v>87</v>
      </c>
      <c r="BK148" s="155">
        <f>ROUND(I148*H148,2)</f>
        <v>0</v>
      </c>
      <c r="BL148" s="18" t="s">
        <v>100</v>
      </c>
      <c r="BM148" s="265" t="s">
        <v>537</v>
      </c>
    </row>
    <row r="149" spans="1:65" s="2" customFormat="1" ht="16.5" customHeight="1">
      <c r="A149" s="41"/>
      <c r="B149" s="42"/>
      <c r="C149" s="317" t="s">
        <v>257</v>
      </c>
      <c r="D149" s="317" t="s">
        <v>589</v>
      </c>
      <c r="E149" s="318" t="s">
        <v>3603</v>
      </c>
      <c r="F149" s="319" t="s">
        <v>3604</v>
      </c>
      <c r="G149" s="320" t="s">
        <v>702</v>
      </c>
      <c r="H149" s="321">
        <v>2</v>
      </c>
      <c r="I149" s="322"/>
      <c r="J149" s="323">
        <f>ROUND(I149*H149,2)</f>
        <v>0</v>
      </c>
      <c r="K149" s="324"/>
      <c r="L149" s="325"/>
      <c r="M149" s="326" t="s">
        <v>1</v>
      </c>
      <c r="N149" s="327" t="s">
        <v>46</v>
      </c>
      <c r="O149" s="94"/>
      <c r="P149" s="263">
        <f>O149*H149</f>
        <v>0</v>
      </c>
      <c r="Q149" s="263">
        <v>0</v>
      </c>
      <c r="R149" s="263">
        <f>Q149*H149</f>
        <v>0</v>
      </c>
      <c r="S149" s="263">
        <v>0</v>
      </c>
      <c r="T149" s="264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65" t="s">
        <v>247</v>
      </c>
      <c r="AT149" s="265" t="s">
        <v>589</v>
      </c>
      <c r="AU149" s="265" t="s">
        <v>89</v>
      </c>
      <c r="AY149" s="18" t="s">
        <v>211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8" t="s">
        <v>87</v>
      </c>
      <c r="BK149" s="155">
        <f>ROUND(I149*H149,2)</f>
        <v>0</v>
      </c>
      <c r="BL149" s="18" t="s">
        <v>100</v>
      </c>
      <c r="BM149" s="265" t="s">
        <v>553</v>
      </c>
    </row>
    <row r="150" spans="1:65" s="2" customFormat="1" ht="16.5" customHeight="1">
      <c r="A150" s="41"/>
      <c r="B150" s="42"/>
      <c r="C150" s="317" t="s">
        <v>263</v>
      </c>
      <c r="D150" s="317" t="s">
        <v>589</v>
      </c>
      <c r="E150" s="318" t="s">
        <v>3605</v>
      </c>
      <c r="F150" s="319" t="s">
        <v>3606</v>
      </c>
      <c r="G150" s="320" t="s">
        <v>702</v>
      </c>
      <c r="H150" s="321">
        <v>2</v>
      </c>
      <c r="I150" s="322"/>
      <c r="J150" s="323">
        <f>ROUND(I150*H150,2)</f>
        <v>0</v>
      </c>
      <c r="K150" s="324"/>
      <c r="L150" s="325"/>
      <c r="M150" s="326" t="s">
        <v>1</v>
      </c>
      <c r="N150" s="327" t="s">
        <v>46</v>
      </c>
      <c r="O150" s="94"/>
      <c r="P150" s="263">
        <f>O150*H150</f>
        <v>0</v>
      </c>
      <c r="Q150" s="263">
        <v>0</v>
      </c>
      <c r="R150" s="263">
        <f>Q150*H150</f>
        <v>0</v>
      </c>
      <c r="S150" s="263">
        <v>0</v>
      </c>
      <c r="T150" s="264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65" t="s">
        <v>247</v>
      </c>
      <c r="AT150" s="265" t="s">
        <v>589</v>
      </c>
      <c r="AU150" s="265" t="s">
        <v>89</v>
      </c>
      <c r="AY150" s="18" t="s">
        <v>211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8" t="s">
        <v>87</v>
      </c>
      <c r="BK150" s="155">
        <f>ROUND(I150*H150,2)</f>
        <v>0</v>
      </c>
      <c r="BL150" s="18" t="s">
        <v>100</v>
      </c>
      <c r="BM150" s="265" t="s">
        <v>570</v>
      </c>
    </row>
    <row r="151" spans="1:65" s="2" customFormat="1" ht="16.5" customHeight="1">
      <c r="A151" s="41"/>
      <c r="B151" s="42"/>
      <c r="C151" s="317" t="s">
        <v>492</v>
      </c>
      <c r="D151" s="317" t="s">
        <v>589</v>
      </c>
      <c r="E151" s="318" t="s">
        <v>3607</v>
      </c>
      <c r="F151" s="319" t="s">
        <v>3608</v>
      </c>
      <c r="G151" s="320" t="s">
        <v>702</v>
      </c>
      <c r="H151" s="321">
        <v>2</v>
      </c>
      <c r="I151" s="322"/>
      <c r="J151" s="323">
        <f>ROUND(I151*H151,2)</f>
        <v>0</v>
      </c>
      <c r="K151" s="324"/>
      <c r="L151" s="325"/>
      <c r="M151" s="326" t="s">
        <v>1</v>
      </c>
      <c r="N151" s="327" t="s">
        <v>46</v>
      </c>
      <c r="O151" s="94"/>
      <c r="P151" s="263">
        <f>O151*H151</f>
        <v>0</v>
      </c>
      <c r="Q151" s="263">
        <v>0</v>
      </c>
      <c r="R151" s="263">
        <f>Q151*H151</f>
        <v>0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247</v>
      </c>
      <c r="AT151" s="265" t="s">
        <v>589</v>
      </c>
      <c r="AU151" s="265" t="s">
        <v>89</v>
      </c>
      <c r="AY151" s="18" t="s">
        <v>211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87</v>
      </c>
      <c r="BK151" s="155">
        <f>ROUND(I151*H151,2)</f>
        <v>0</v>
      </c>
      <c r="BL151" s="18" t="s">
        <v>100</v>
      </c>
      <c r="BM151" s="265" t="s">
        <v>581</v>
      </c>
    </row>
    <row r="152" spans="1:65" s="2" customFormat="1" ht="24.15" customHeight="1">
      <c r="A152" s="41"/>
      <c r="B152" s="42"/>
      <c r="C152" s="317" t="s">
        <v>500</v>
      </c>
      <c r="D152" s="317" t="s">
        <v>589</v>
      </c>
      <c r="E152" s="318" t="s">
        <v>3609</v>
      </c>
      <c r="F152" s="319" t="s">
        <v>3610</v>
      </c>
      <c r="G152" s="320" t="s">
        <v>702</v>
      </c>
      <c r="H152" s="321">
        <v>1</v>
      </c>
      <c r="I152" s="322"/>
      <c r="J152" s="323">
        <f>ROUND(I152*H152,2)</f>
        <v>0</v>
      </c>
      <c r="K152" s="324"/>
      <c r="L152" s="325"/>
      <c r="M152" s="326" t="s">
        <v>1</v>
      </c>
      <c r="N152" s="327" t="s">
        <v>46</v>
      </c>
      <c r="O152" s="94"/>
      <c r="P152" s="263">
        <f>O152*H152</f>
        <v>0</v>
      </c>
      <c r="Q152" s="263">
        <v>0</v>
      </c>
      <c r="R152" s="263">
        <f>Q152*H152</f>
        <v>0</v>
      </c>
      <c r="S152" s="263">
        <v>0</v>
      </c>
      <c r="T152" s="264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65" t="s">
        <v>247</v>
      </c>
      <c r="AT152" s="265" t="s">
        <v>589</v>
      </c>
      <c r="AU152" s="265" t="s">
        <v>89</v>
      </c>
      <c r="AY152" s="18" t="s">
        <v>211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8" t="s">
        <v>87</v>
      </c>
      <c r="BK152" s="155">
        <f>ROUND(I152*H152,2)</f>
        <v>0</v>
      </c>
      <c r="BL152" s="18" t="s">
        <v>100</v>
      </c>
      <c r="BM152" s="265" t="s">
        <v>593</v>
      </c>
    </row>
    <row r="153" spans="1:65" s="2" customFormat="1" ht="24.15" customHeight="1">
      <c r="A153" s="41"/>
      <c r="B153" s="42"/>
      <c r="C153" s="317" t="s">
        <v>504</v>
      </c>
      <c r="D153" s="317" t="s">
        <v>589</v>
      </c>
      <c r="E153" s="318" t="s">
        <v>3611</v>
      </c>
      <c r="F153" s="319" t="s">
        <v>3612</v>
      </c>
      <c r="G153" s="320" t="s">
        <v>702</v>
      </c>
      <c r="H153" s="321">
        <v>1</v>
      </c>
      <c r="I153" s="322"/>
      <c r="J153" s="323">
        <f>ROUND(I153*H153,2)</f>
        <v>0</v>
      </c>
      <c r="K153" s="324"/>
      <c r="L153" s="325"/>
      <c r="M153" s="326" t="s">
        <v>1</v>
      </c>
      <c r="N153" s="327" t="s">
        <v>46</v>
      </c>
      <c r="O153" s="94"/>
      <c r="P153" s="263">
        <f>O153*H153</f>
        <v>0</v>
      </c>
      <c r="Q153" s="263">
        <v>0</v>
      </c>
      <c r="R153" s="263">
        <f>Q153*H153</f>
        <v>0</v>
      </c>
      <c r="S153" s="263">
        <v>0</v>
      </c>
      <c r="T153" s="264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5" t="s">
        <v>247</v>
      </c>
      <c r="AT153" s="265" t="s">
        <v>589</v>
      </c>
      <c r="AU153" s="265" t="s">
        <v>89</v>
      </c>
      <c r="AY153" s="18" t="s">
        <v>211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87</v>
      </c>
      <c r="BK153" s="155">
        <f>ROUND(I153*H153,2)</f>
        <v>0</v>
      </c>
      <c r="BL153" s="18" t="s">
        <v>100</v>
      </c>
      <c r="BM153" s="265" t="s">
        <v>610</v>
      </c>
    </row>
    <row r="154" spans="1:65" s="2" customFormat="1" ht="24.15" customHeight="1">
      <c r="A154" s="41"/>
      <c r="B154" s="42"/>
      <c r="C154" s="317" t="s">
        <v>8</v>
      </c>
      <c r="D154" s="317" t="s">
        <v>589</v>
      </c>
      <c r="E154" s="318" t="s">
        <v>3613</v>
      </c>
      <c r="F154" s="319" t="s">
        <v>3614</v>
      </c>
      <c r="G154" s="320" t="s">
        <v>702</v>
      </c>
      <c r="H154" s="321">
        <v>1</v>
      </c>
      <c r="I154" s="322"/>
      <c r="J154" s="323">
        <f>ROUND(I154*H154,2)</f>
        <v>0</v>
      </c>
      <c r="K154" s="324"/>
      <c r="L154" s="325"/>
      <c r="M154" s="326" t="s">
        <v>1</v>
      </c>
      <c r="N154" s="327" t="s">
        <v>46</v>
      </c>
      <c r="O154" s="94"/>
      <c r="P154" s="263">
        <f>O154*H154</f>
        <v>0</v>
      </c>
      <c r="Q154" s="263">
        <v>0</v>
      </c>
      <c r="R154" s="263">
        <f>Q154*H154</f>
        <v>0</v>
      </c>
      <c r="S154" s="263">
        <v>0</v>
      </c>
      <c r="T154" s="264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65" t="s">
        <v>247</v>
      </c>
      <c r="AT154" s="265" t="s">
        <v>589</v>
      </c>
      <c r="AU154" s="265" t="s">
        <v>89</v>
      </c>
      <c r="AY154" s="18" t="s">
        <v>211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8" t="s">
        <v>87</v>
      </c>
      <c r="BK154" s="155">
        <f>ROUND(I154*H154,2)</f>
        <v>0</v>
      </c>
      <c r="BL154" s="18" t="s">
        <v>100</v>
      </c>
      <c r="BM154" s="265" t="s">
        <v>621</v>
      </c>
    </row>
    <row r="155" spans="1:65" s="2" customFormat="1" ht="24.15" customHeight="1">
      <c r="A155" s="41"/>
      <c r="B155" s="42"/>
      <c r="C155" s="317" t="s">
        <v>528</v>
      </c>
      <c r="D155" s="317" t="s">
        <v>589</v>
      </c>
      <c r="E155" s="318" t="s">
        <v>3615</v>
      </c>
      <c r="F155" s="319" t="s">
        <v>3616</v>
      </c>
      <c r="G155" s="320" t="s">
        <v>702</v>
      </c>
      <c r="H155" s="321">
        <v>1</v>
      </c>
      <c r="I155" s="322"/>
      <c r="J155" s="323">
        <f>ROUND(I155*H155,2)</f>
        <v>0</v>
      </c>
      <c r="K155" s="324"/>
      <c r="L155" s="325"/>
      <c r="M155" s="326" t="s">
        <v>1</v>
      </c>
      <c r="N155" s="327" t="s">
        <v>46</v>
      </c>
      <c r="O155" s="94"/>
      <c r="P155" s="263">
        <f>O155*H155</f>
        <v>0</v>
      </c>
      <c r="Q155" s="263">
        <v>0</v>
      </c>
      <c r="R155" s="263">
        <f>Q155*H155</f>
        <v>0</v>
      </c>
      <c r="S155" s="263">
        <v>0</v>
      </c>
      <c r="T155" s="264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5" t="s">
        <v>247</v>
      </c>
      <c r="AT155" s="265" t="s">
        <v>589</v>
      </c>
      <c r="AU155" s="265" t="s">
        <v>89</v>
      </c>
      <c r="AY155" s="18" t="s">
        <v>211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8" t="s">
        <v>87</v>
      </c>
      <c r="BK155" s="155">
        <f>ROUND(I155*H155,2)</f>
        <v>0</v>
      </c>
      <c r="BL155" s="18" t="s">
        <v>100</v>
      </c>
      <c r="BM155" s="265" t="s">
        <v>634</v>
      </c>
    </row>
    <row r="156" spans="1:65" s="2" customFormat="1" ht="16.5" customHeight="1">
      <c r="A156" s="41"/>
      <c r="B156" s="42"/>
      <c r="C156" s="317" t="s">
        <v>533</v>
      </c>
      <c r="D156" s="317" t="s">
        <v>589</v>
      </c>
      <c r="E156" s="318" t="s">
        <v>3617</v>
      </c>
      <c r="F156" s="319" t="s">
        <v>3608</v>
      </c>
      <c r="G156" s="320" t="s">
        <v>702</v>
      </c>
      <c r="H156" s="321">
        <v>5</v>
      </c>
      <c r="I156" s="322"/>
      <c r="J156" s="323">
        <f>ROUND(I156*H156,2)</f>
        <v>0</v>
      </c>
      <c r="K156" s="324"/>
      <c r="L156" s="325"/>
      <c r="M156" s="326" t="s">
        <v>1</v>
      </c>
      <c r="N156" s="327" t="s">
        <v>46</v>
      </c>
      <c r="O156" s="94"/>
      <c r="P156" s="263">
        <f>O156*H156</f>
        <v>0</v>
      </c>
      <c r="Q156" s="263">
        <v>0</v>
      </c>
      <c r="R156" s="263">
        <f>Q156*H156</f>
        <v>0</v>
      </c>
      <c r="S156" s="263">
        <v>0</v>
      </c>
      <c r="T156" s="264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5" t="s">
        <v>247</v>
      </c>
      <c r="AT156" s="265" t="s">
        <v>589</v>
      </c>
      <c r="AU156" s="265" t="s">
        <v>89</v>
      </c>
      <c r="AY156" s="18" t="s">
        <v>211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8" t="s">
        <v>87</v>
      </c>
      <c r="BK156" s="155">
        <f>ROUND(I156*H156,2)</f>
        <v>0</v>
      </c>
      <c r="BL156" s="18" t="s">
        <v>100</v>
      </c>
      <c r="BM156" s="265" t="s">
        <v>669</v>
      </c>
    </row>
    <row r="157" spans="1:65" s="2" customFormat="1" ht="21.75" customHeight="1">
      <c r="A157" s="41"/>
      <c r="B157" s="42"/>
      <c r="C157" s="317" t="s">
        <v>537</v>
      </c>
      <c r="D157" s="317" t="s">
        <v>589</v>
      </c>
      <c r="E157" s="318" t="s">
        <v>3618</v>
      </c>
      <c r="F157" s="319" t="s">
        <v>3619</v>
      </c>
      <c r="G157" s="320" t="s">
        <v>702</v>
      </c>
      <c r="H157" s="321">
        <v>2</v>
      </c>
      <c r="I157" s="322"/>
      <c r="J157" s="323">
        <f>ROUND(I157*H157,2)</f>
        <v>0</v>
      </c>
      <c r="K157" s="324"/>
      <c r="L157" s="325"/>
      <c r="M157" s="326" t="s">
        <v>1</v>
      </c>
      <c r="N157" s="327" t="s">
        <v>46</v>
      </c>
      <c r="O157" s="94"/>
      <c r="P157" s="263">
        <f>O157*H157</f>
        <v>0</v>
      </c>
      <c r="Q157" s="263">
        <v>0</v>
      </c>
      <c r="R157" s="263">
        <f>Q157*H157</f>
        <v>0</v>
      </c>
      <c r="S157" s="263">
        <v>0</v>
      </c>
      <c r="T157" s="264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5" t="s">
        <v>247</v>
      </c>
      <c r="AT157" s="265" t="s">
        <v>589</v>
      </c>
      <c r="AU157" s="265" t="s">
        <v>89</v>
      </c>
      <c r="AY157" s="18" t="s">
        <v>211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8" t="s">
        <v>87</v>
      </c>
      <c r="BK157" s="155">
        <f>ROUND(I157*H157,2)</f>
        <v>0</v>
      </c>
      <c r="BL157" s="18" t="s">
        <v>100</v>
      </c>
      <c r="BM157" s="265" t="s">
        <v>681</v>
      </c>
    </row>
    <row r="158" spans="1:65" s="2" customFormat="1" ht="16.5" customHeight="1">
      <c r="A158" s="41"/>
      <c r="B158" s="42"/>
      <c r="C158" s="317" t="s">
        <v>547</v>
      </c>
      <c r="D158" s="317" t="s">
        <v>589</v>
      </c>
      <c r="E158" s="318" t="s">
        <v>3620</v>
      </c>
      <c r="F158" s="319" t="s">
        <v>3621</v>
      </c>
      <c r="G158" s="320" t="s">
        <v>702</v>
      </c>
      <c r="H158" s="321">
        <v>1</v>
      </c>
      <c r="I158" s="322"/>
      <c r="J158" s="323">
        <f>ROUND(I158*H158,2)</f>
        <v>0</v>
      </c>
      <c r="K158" s="324"/>
      <c r="L158" s="325"/>
      <c r="M158" s="326" t="s">
        <v>1</v>
      </c>
      <c r="N158" s="327" t="s">
        <v>46</v>
      </c>
      <c r="O158" s="94"/>
      <c r="P158" s="263">
        <f>O158*H158</f>
        <v>0</v>
      </c>
      <c r="Q158" s="263">
        <v>0</v>
      </c>
      <c r="R158" s="263">
        <f>Q158*H158</f>
        <v>0</v>
      </c>
      <c r="S158" s="263">
        <v>0</v>
      </c>
      <c r="T158" s="264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65" t="s">
        <v>247</v>
      </c>
      <c r="AT158" s="265" t="s">
        <v>589</v>
      </c>
      <c r="AU158" s="265" t="s">
        <v>89</v>
      </c>
      <c r="AY158" s="18" t="s">
        <v>211</v>
      </c>
      <c r="BE158" s="155">
        <f>IF(N158="základní",J158,0)</f>
        <v>0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8" t="s">
        <v>87</v>
      </c>
      <c r="BK158" s="155">
        <f>ROUND(I158*H158,2)</f>
        <v>0</v>
      </c>
      <c r="BL158" s="18" t="s">
        <v>100</v>
      </c>
      <c r="BM158" s="265" t="s">
        <v>690</v>
      </c>
    </row>
    <row r="159" spans="1:65" s="2" customFormat="1" ht="16.5" customHeight="1">
      <c r="A159" s="41"/>
      <c r="B159" s="42"/>
      <c r="C159" s="317" t="s">
        <v>553</v>
      </c>
      <c r="D159" s="317" t="s">
        <v>589</v>
      </c>
      <c r="E159" s="318" t="s">
        <v>3622</v>
      </c>
      <c r="F159" s="319" t="s">
        <v>3623</v>
      </c>
      <c r="G159" s="320" t="s">
        <v>702</v>
      </c>
      <c r="H159" s="321">
        <v>1</v>
      </c>
      <c r="I159" s="322"/>
      <c r="J159" s="323">
        <f>ROUND(I159*H159,2)</f>
        <v>0</v>
      </c>
      <c r="K159" s="324"/>
      <c r="L159" s="325"/>
      <c r="M159" s="326" t="s">
        <v>1</v>
      </c>
      <c r="N159" s="327" t="s">
        <v>46</v>
      </c>
      <c r="O159" s="94"/>
      <c r="P159" s="263">
        <f>O159*H159</f>
        <v>0</v>
      </c>
      <c r="Q159" s="263">
        <v>0</v>
      </c>
      <c r="R159" s="263">
        <f>Q159*H159</f>
        <v>0</v>
      </c>
      <c r="S159" s="263">
        <v>0</v>
      </c>
      <c r="T159" s="264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5" t="s">
        <v>247</v>
      </c>
      <c r="AT159" s="265" t="s">
        <v>589</v>
      </c>
      <c r="AU159" s="265" t="s">
        <v>89</v>
      </c>
      <c r="AY159" s="18" t="s">
        <v>211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8" t="s">
        <v>87</v>
      </c>
      <c r="BK159" s="155">
        <f>ROUND(I159*H159,2)</f>
        <v>0</v>
      </c>
      <c r="BL159" s="18" t="s">
        <v>100</v>
      </c>
      <c r="BM159" s="265" t="s">
        <v>699</v>
      </c>
    </row>
    <row r="160" spans="1:65" s="2" customFormat="1" ht="21.75" customHeight="1">
      <c r="A160" s="41"/>
      <c r="B160" s="42"/>
      <c r="C160" s="317" t="s">
        <v>7</v>
      </c>
      <c r="D160" s="317" t="s">
        <v>589</v>
      </c>
      <c r="E160" s="318" t="s">
        <v>3624</v>
      </c>
      <c r="F160" s="319" t="s">
        <v>3625</v>
      </c>
      <c r="G160" s="320" t="s">
        <v>702</v>
      </c>
      <c r="H160" s="321">
        <v>1</v>
      </c>
      <c r="I160" s="322"/>
      <c r="J160" s="323">
        <f>ROUND(I160*H160,2)</f>
        <v>0</v>
      </c>
      <c r="K160" s="324"/>
      <c r="L160" s="325"/>
      <c r="M160" s="326" t="s">
        <v>1</v>
      </c>
      <c r="N160" s="327" t="s">
        <v>46</v>
      </c>
      <c r="O160" s="94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247</v>
      </c>
      <c r="AT160" s="265" t="s">
        <v>589</v>
      </c>
      <c r="AU160" s="265" t="s">
        <v>89</v>
      </c>
      <c r="AY160" s="18" t="s">
        <v>211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87</v>
      </c>
      <c r="BK160" s="155">
        <f>ROUND(I160*H160,2)</f>
        <v>0</v>
      </c>
      <c r="BL160" s="18" t="s">
        <v>100</v>
      </c>
      <c r="BM160" s="265" t="s">
        <v>709</v>
      </c>
    </row>
    <row r="161" spans="1:65" s="2" customFormat="1" ht="21.75" customHeight="1">
      <c r="A161" s="41"/>
      <c r="B161" s="42"/>
      <c r="C161" s="317" t="s">
        <v>570</v>
      </c>
      <c r="D161" s="317" t="s">
        <v>589</v>
      </c>
      <c r="E161" s="318" t="s">
        <v>3626</v>
      </c>
      <c r="F161" s="319" t="s">
        <v>3627</v>
      </c>
      <c r="G161" s="320" t="s">
        <v>702</v>
      </c>
      <c r="H161" s="321">
        <v>1</v>
      </c>
      <c r="I161" s="322"/>
      <c r="J161" s="323">
        <f>ROUND(I161*H161,2)</f>
        <v>0</v>
      </c>
      <c r="K161" s="324"/>
      <c r="L161" s="325"/>
      <c r="M161" s="326" t="s">
        <v>1</v>
      </c>
      <c r="N161" s="327" t="s">
        <v>46</v>
      </c>
      <c r="O161" s="94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5" t="s">
        <v>247</v>
      </c>
      <c r="AT161" s="265" t="s">
        <v>589</v>
      </c>
      <c r="AU161" s="265" t="s">
        <v>89</v>
      </c>
      <c r="AY161" s="18" t="s">
        <v>211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8" t="s">
        <v>87</v>
      </c>
      <c r="BK161" s="155">
        <f>ROUND(I161*H161,2)</f>
        <v>0</v>
      </c>
      <c r="BL161" s="18" t="s">
        <v>100</v>
      </c>
      <c r="BM161" s="265" t="s">
        <v>718</v>
      </c>
    </row>
    <row r="162" spans="1:65" s="2" customFormat="1" ht="16.5" customHeight="1">
      <c r="A162" s="41"/>
      <c r="B162" s="42"/>
      <c r="C162" s="317" t="s">
        <v>574</v>
      </c>
      <c r="D162" s="317" t="s">
        <v>589</v>
      </c>
      <c r="E162" s="318" t="s">
        <v>3628</v>
      </c>
      <c r="F162" s="319" t="s">
        <v>3629</v>
      </c>
      <c r="G162" s="320" t="s">
        <v>702</v>
      </c>
      <c r="H162" s="321">
        <v>1</v>
      </c>
      <c r="I162" s="322"/>
      <c r="J162" s="323">
        <f>ROUND(I162*H162,2)</f>
        <v>0</v>
      </c>
      <c r="K162" s="324"/>
      <c r="L162" s="325"/>
      <c r="M162" s="326" t="s">
        <v>1</v>
      </c>
      <c r="N162" s="327" t="s">
        <v>46</v>
      </c>
      <c r="O162" s="94"/>
      <c r="P162" s="263">
        <f>O162*H162</f>
        <v>0</v>
      </c>
      <c r="Q162" s="263">
        <v>0</v>
      </c>
      <c r="R162" s="263">
        <f>Q162*H162</f>
        <v>0</v>
      </c>
      <c r="S162" s="263">
        <v>0</v>
      </c>
      <c r="T162" s="264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5" t="s">
        <v>247</v>
      </c>
      <c r="AT162" s="265" t="s">
        <v>589</v>
      </c>
      <c r="AU162" s="265" t="s">
        <v>89</v>
      </c>
      <c r="AY162" s="18" t="s">
        <v>211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8" t="s">
        <v>87</v>
      </c>
      <c r="BK162" s="155">
        <f>ROUND(I162*H162,2)</f>
        <v>0</v>
      </c>
      <c r="BL162" s="18" t="s">
        <v>100</v>
      </c>
      <c r="BM162" s="265" t="s">
        <v>732</v>
      </c>
    </row>
    <row r="163" spans="1:65" s="2" customFormat="1" ht="16.5" customHeight="1">
      <c r="A163" s="41"/>
      <c r="B163" s="42"/>
      <c r="C163" s="317" t="s">
        <v>581</v>
      </c>
      <c r="D163" s="317" t="s">
        <v>589</v>
      </c>
      <c r="E163" s="318" t="s">
        <v>3630</v>
      </c>
      <c r="F163" s="319" t="s">
        <v>3631</v>
      </c>
      <c r="G163" s="320" t="s">
        <v>702</v>
      </c>
      <c r="H163" s="321">
        <v>1</v>
      </c>
      <c r="I163" s="322"/>
      <c r="J163" s="323">
        <f>ROUND(I163*H163,2)</f>
        <v>0</v>
      </c>
      <c r="K163" s="324"/>
      <c r="L163" s="325"/>
      <c r="M163" s="326" t="s">
        <v>1</v>
      </c>
      <c r="N163" s="327" t="s">
        <v>46</v>
      </c>
      <c r="O163" s="94"/>
      <c r="P163" s="263">
        <f>O163*H163</f>
        <v>0</v>
      </c>
      <c r="Q163" s="263">
        <v>0</v>
      </c>
      <c r="R163" s="263">
        <f>Q163*H163</f>
        <v>0</v>
      </c>
      <c r="S163" s="263">
        <v>0</v>
      </c>
      <c r="T163" s="264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65" t="s">
        <v>247</v>
      </c>
      <c r="AT163" s="265" t="s">
        <v>589</v>
      </c>
      <c r="AU163" s="265" t="s">
        <v>89</v>
      </c>
      <c r="AY163" s="18" t="s">
        <v>211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8" t="s">
        <v>87</v>
      </c>
      <c r="BK163" s="155">
        <f>ROUND(I163*H163,2)</f>
        <v>0</v>
      </c>
      <c r="BL163" s="18" t="s">
        <v>100</v>
      </c>
      <c r="BM163" s="265" t="s">
        <v>742</v>
      </c>
    </row>
    <row r="164" spans="1:65" s="2" customFormat="1" ht="16.5" customHeight="1">
      <c r="A164" s="41"/>
      <c r="B164" s="42"/>
      <c r="C164" s="317" t="s">
        <v>588</v>
      </c>
      <c r="D164" s="317" t="s">
        <v>589</v>
      </c>
      <c r="E164" s="318" t="s">
        <v>3632</v>
      </c>
      <c r="F164" s="319" t="s">
        <v>3633</v>
      </c>
      <c r="G164" s="320" t="s">
        <v>3634</v>
      </c>
      <c r="H164" s="321">
        <v>60</v>
      </c>
      <c r="I164" s="322"/>
      <c r="J164" s="323">
        <f>ROUND(I164*H164,2)</f>
        <v>0</v>
      </c>
      <c r="K164" s="324"/>
      <c r="L164" s="325"/>
      <c r="M164" s="326" t="s">
        <v>1</v>
      </c>
      <c r="N164" s="327" t="s">
        <v>46</v>
      </c>
      <c r="O164" s="94"/>
      <c r="P164" s="263">
        <f>O164*H164</f>
        <v>0</v>
      </c>
      <c r="Q164" s="263">
        <v>0</v>
      </c>
      <c r="R164" s="263">
        <f>Q164*H164</f>
        <v>0</v>
      </c>
      <c r="S164" s="263">
        <v>0</v>
      </c>
      <c r="T164" s="264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5" t="s">
        <v>247</v>
      </c>
      <c r="AT164" s="265" t="s">
        <v>589</v>
      </c>
      <c r="AU164" s="265" t="s">
        <v>89</v>
      </c>
      <c r="AY164" s="18" t="s">
        <v>211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8" t="s">
        <v>87</v>
      </c>
      <c r="BK164" s="155">
        <f>ROUND(I164*H164,2)</f>
        <v>0</v>
      </c>
      <c r="BL164" s="18" t="s">
        <v>100</v>
      </c>
      <c r="BM164" s="265" t="s">
        <v>760</v>
      </c>
    </row>
    <row r="165" spans="1:65" s="2" customFormat="1" ht="16.5" customHeight="1">
      <c r="A165" s="41"/>
      <c r="B165" s="42"/>
      <c r="C165" s="317" t="s">
        <v>593</v>
      </c>
      <c r="D165" s="317" t="s">
        <v>589</v>
      </c>
      <c r="E165" s="318" t="s">
        <v>3635</v>
      </c>
      <c r="F165" s="319" t="s">
        <v>3636</v>
      </c>
      <c r="G165" s="320" t="s">
        <v>3634</v>
      </c>
      <c r="H165" s="321">
        <v>38</v>
      </c>
      <c r="I165" s="322"/>
      <c r="J165" s="323">
        <f>ROUND(I165*H165,2)</f>
        <v>0</v>
      </c>
      <c r="K165" s="324"/>
      <c r="L165" s="325"/>
      <c r="M165" s="326" t="s">
        <v>1</v>
      </c>
      <c r="N165" s="327" t="s">
        <v>46</v>
      </c>
      <c r="O165" s="94"/>
      <c r="P165" s="263">
        <f>O165*H165</f>
        <v>0</v>
      </c>
      <c r="Q165" s="263">
        <v>0</v>
      </c>
      <c r="R165" s="263">
        <f>Q165*H165</f>
        <v>0</v>
      </c>
      <c r="S165" s="263">
        <v>0</v>
      </c>
      <c r="T165" s="264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5" t="s">
        <v>247</v>
      </c>
      <c r="AT165" s="265" t="s">
        <v>589</v>
      </c>
      <c r="AU165" s="265" t="s">
        <v>89</v>
      </c>
      <c r="AY165" s="18" t="s">
        <v>211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87</v>
      </c>
      <c r="BK165" s="155">
        <f>ROUND(I165*H165,2)</f>
        <v>0</v>
      </c>
      <c r="BL165" s="18" t="s">
        <v>100</v>
      </c>
      <c r="BM165" s="265" t="s">
        <v>770</v>
      </c>
    </row>
    <row r="166" spans="1:65" s="2" customFormat="1" ht="16.5" customHeight="1">
      <c r="A166" s="41"/>
      <c r="B166" s="42"/>
      <c r="C166" s="317" t="s">
        <v>604</v>
      </c>
      <c r="D166" s="317" t="s">
        <v>589</v>
      </c>
      <c r="E166" s="318" t="s">
        <v>3637</v>
      </c>
      <c r="F166" s="319" t="s">
        <v>3638</v>
      </c>
      <c r="G166" s="320" t="s">
        <v>3634</v>
      </c>
      <c r="H166" s="321">
        <v>20</v>
      </c>
      <c r="I166" s="322"/>
      <c r="J166" s="323">
        <f>ROUND(I166*H166,2)</f>
        <v>0</v>
      </c>
      <c r="K166" s="324"/>
      <c r="L166" s="325"/>
      <c r="M166" s="326" t="s">
        <v>1</v>
      </c>
      <c r="N166" s="327" t="s">
        <v>46</v>
      </c>
      <c r="O166" s="94"/>
      <c r="P166" s="263">
        <f>O166*H166</f>
        <v>0</v>
      </c>
      <c r="Q166" s="263">
        <v>0</v>
      </c>
      <c r="R166" s="263">
        <f>Q166*H166</f>
        <v>0</v>
      </c>
      <c r="S166" s="263">
        <v>0</v>
      </c>
      <c r="T166" s="264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65" t="s">
        <v>247</v>
      </c>
      <c r="AT166" s="265" t="s">
        <v>589</v>
      </c>
      <c r="AU166" s="265" t="s">
        <v>89</v>
      </c>
      <c r="AY166" s="18" t="s">
        <v>211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8" t="s">
        <v>87</v>
      </c>
      <c r="BK166" s="155">
        <f>ROUND(I166*H166,2)</f>
        <v>0</v>
      </c>
      <c r="BL166" s="18" t="s">
        <v>100</v>
      </c>
      <c r="BM166" s="265" t="s">
        <v>778</v>
      </c>
    </row>
    <row r="167" spans="1:65" s="2" customFormat="1" ht="16.5" customHeight="1">
      <c r="A167" s="41"/>
      <c r="B167" s="42"/>
      <c r="C167" s="317" t="s">
        <v>610</v>
      </c>
      <c r="D167" s="317" t="s">
        <v>589</v>
      </c>
      <c r="E167" s="318" t="s">
        <v>3639</v>
      </c>
      <c r="F167" s="319" t="s">
        <v>3640</v>
      </c>
      <c r="G167" s="320" t="s">
        <v>3634</v>
      </c>
      <c r="H167" s="321">
        <v>40</v>
      </c>
      <c r="I167" s="322"/>
      <c r="J167" s="323">
        <f>ROUND(I167*H167,2)</f>
        <v>0</v>
      </c>
      <c r="K167" s="324"/>
      <c r="L167" s="325"/>
      <c r="M167" s="326" t="s">
        <v>1</v>
      </c>
      <c r="N167" s="327" t="s">
        <v>46</v>
      </c>
      <c r="O167" s="94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5" t="s">
        <v>247</v>
      </c>
      <c r="AT167" s="265" t="s">
        <v>589</v>
      </c>
      <c r="AU167" s="265" t="s">
        <v>89</v>
      </c>
      <c r="AY167" s="18" t="s">
        <v>211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87</v>
      </c>
      <c r="BK167" s="155">
        <f>ROUND(I167*H167,2)</f>
        <v>0</v>
      </c>
      <c r="BL167" s="18" t="s">
        <v>100</v>
      </c>
      <c r="BM167" s="265" t="s">
        <v>789</v>
      </c>
    </row>
    <row r="168" spans="1:65" s="2" customFormat="1" ht="16.5" customHeight="1">
      <c r="A168" s="41"/>
      <c r="B168" s="42"/>
      <c r="C168" s="317" t="s">
        <v>616</v>
      </c>
      <c r="D168" s="317" t="s">
        <v>589</v>
      </c>
      <c r="E168" s="318" t="s">
        <v>3641</v>
      </c>
      <c r="F168" s="319" t="s">
        <v>3642</v>
      </c>
      <c r="G168" s="320" t="s">
        <v>3634</v>
      </c>
      <c r="H168" s="321">
        <v>35</v>
      </c>
      <c r="I168" s="322"/>
      <c r="J168" s="323">
        <f>ROUND(I168*H168,2)</f>
        <v>0</v>
      </c>
      <c r="K168" s="324"/>
      <c r="L168" s="325"/>
      <c r="M168" s="326" t="s">
        <v>1</v>
      </c>
      <c r="N168" s="327" t="s">
        <v>46</v>
      </c>
      <c r="O168" s="94"/>
      <c r="P168" s="263">
        <f>O168*H168</f>
        <v>0</v>
      </c>
      <c r="Q168" s="263">
        <v>0</v>
      </c>
      <c r="R168" s="263">
        <f>Q168*H168</f>
        <v>0</v>
      </c>
      <c r="S168" s="263">
        <v>0</v>
      </c>
      <c r="T168" s="264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65" t="s">
        <v>247</v>
      </c>
      <c r="AT168" s="265" t="s">
        <v>589</v>
      </c>
      <c r="AU168" s="265" t="s">
        <v>89</v>
      </c>
      <c r="AY168" s="18" t="s">
        <v>211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8" t="s">
        <v>87</v>
      </c>
      <c r="BK168" s="155">
        <f>ROUND(I168*H168,2)</f>
        <v>0</v>
      </c>
      <c r="BL168" s="18" t="s">
        <v>100</v>
      </c>
      <c r="BM168" s="265" t="s">
        <v>808</v>
      </c>
    </row>
    <row r="169" spans="1:65" s="2" customFormat="1" ht="16.5" customHeight="1">
      <c r="A169" s="41"/>
      <c r="B169" s="42"/>
      <c r="C169" s="317" t="s">
        <v>621</v>
      </c>
      <c r="D169" s="317" t="s">
        <v>589</v>
      </c>
      <c r="E169" s="318" t="s">
        <v>3643</v>
      </c>
      <c r="F169" s="319" t="s">
        <v>3644</v>
      </c>
      <c r="G169" s="320" t="s">
        <v>3634</v>
      </c>
      <c r="H169" s="321">
        <v>50</v>
      </c>
      <c r="I169" s="322"/>
      <c r="J169" s="323">
        <f>ROUND(I169*H169,2)</f>
        <v>0</v>
      </c>
      <c r="K169" s="324"/>
      <c r="L169" s="325"/>
      <c r="M169" s="326" t="s">
        <v>1</v>
      </c>
      <c r="N169" s="327" t="s">
        <v>46</v>
      </c>
      <c r="O169" s="94"/>
      <c r="P169" s="263">
        <f>O169*H169</f>
        <v>0</v>
      </c>
      <c r="Q169" s="263">
        <v>0</v>
      </c>
      <c r="R169" s="263">
        <f>Q169*H169</f>
        <v>0</v>
      </c>
      <c r="S169" s="263">
        <v>0</v>
      </c>
      <c r="T169" s="264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5" t="s">
        <v>247</v>
      </c>
      <c r="AT169" s="265" t="s">
        <v>589</v>
      </c>
      <c r="AU169" s="265" t="s">
        <v>89</v>
      </c>
      <c r="AY169" s="18" t="s">
        <v>211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8" t="s">
        <v>87</v>
      </c>
      <c r="BK169" s="155">
        <f>ROUND(I169*H169,2)</f>
        <v>0</v>
      </c>
      <c r="BL169" s="18" t="s">
        <v>100</v>
      </c>
      <c r="BM169" s="265" t="s">
        <v>817</v>
      </c>
    </row>
    <row r="170" spans="1:65" s="2" customFormat="1" ht="16.5" customHeight="1">
      <c r="A170" s="41"/>
      <c r="B170" s="42"/>
      <c r="C170" s="317" t="s">
        <v>627</v>
      </c>
      <c r="D170" s="317" t="s">
        <v>589</v>
      </c>
      <c r="E170" s="318" t="s">
        <v>3645</v>
      </c>
      <c r="F170" s="319" t="s">
        <v>3646</v>
      </c>
      <c r="G170" s="320" t="s">
        <v>3634</v>
      </c>
      <c r="H170" s="321">
        <v>18</v>
      </c>
      <c r="I170" s="322"/>
      <c r="J170" s="323">
        <f>ROUND(I170*H170,2)</f>
        <v>0</v>
      </c>
      <c r="K170" s="324"/>
      <c r="L170" s="325"/>
      <c r="M170" s="326" t="s">
        <v>1</v>
      </c>
      <c r="N170" s="327" t="s">
        <v>46</v>
      </c>
      <c r="O170" s="94"/>
      <c r="P170" s="263">
        <f>O170*H170</f>
        <v>0</v>
      </c>
      <c r="Q170" s="263">
        <v>0</v>
      </c>
      <c r="R170" s="263">
        <f>Q170*H170</f>
        <v>0</v>
      </c>
      <c r="S170" s="263">
        <v>0</v>
      </c>
      <c r="T170" s="264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65" t="s">
        <v>247</v>
      </c>
      <c r="AT170" s="265" t="s">
        <v>589</v>
      </c>
      <c r="AU170" s="265" t="s">
        <v>89</v>
      </c>
      <c r="AY170" s="18" t="s">
        <v>211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8" t="s">
        <v>87</v>
      </c>
      <c r="BK170" s="155">
        <f>ROUND(I170*H170,2)</f>
        <v>0</v>
      </c>
      <c r="BL170" s="18" t="s">
        <v>100</v>
      </c>
      <c r="BM170" s="265" t="s">
        <v>826</v>
      </c>
    </row>
    <row r="171" spans="1:65" s="2" customFormat="1" ht="16.5" customHeight="1">
      <c r="A171" s="41"/>
      <c r="B171" s="42"/>
      <c r="C171" s="317" t="s">
        <v>634</v>
      </c>
      <c r="D171" s="317" t="s">
        <v>589</v>
      </c>
      <c r="E171" s="318" t="s">
        <v>3647</v>
      </c>
      <c r="F171" s="319" t="s">
        <v>3648</v>
      </c>
      <c r="G171" s="320" t="s">
        <v>3634</v>
      </c>
      <c r="H171" s="321">
        <v>18</v>
      </c>
      <c r="I171" s="322"/>
      <c r="J171" s="323">
        <f>ROUND(I171*H171,2)</f>
        <v>0</v>
      </c>
      <c r="K171" s="324"/>
      <c r="L171" s="325"/>
      <c r="M171" s="326" t="s">
        <v>1</v>
      </c>
      <c r="N171" s="327" t="s">
        <v>46</v>
      </c>
      <c r="O171" s="94"/>
      <c r="P171" s="263">
        <f>O171*H171</f>
        <v>0</v>
      </c>
      <c r="Q171" s="263">
        <v>0</v>
      </c>
      <c r="R171" s="263">
        <f>Q171*H171</f>
        <v>0</v>
      </c>
      <c r="S171" s="263">
        <v>0</v>
      </c>
      <c r="T171" s="264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5" t="s">
        <v>247</v>
      </c>
      <c r="AT171" s="265" t="s">
        <v>589</v>
      </c>
      <c r="AU171" s="265" t="s">
        <v>89</v>
      </c>
      <c r="AY171" s="18" t="s">
        <v>211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87</v>
      </c>
      <c r="BK171" s="155">
        <f>ROUND(I171*H171,2)</f>
        <v>0</v>
      </c>
      <c r="BL171" s="18" t="s">
        <v>100</v>
      </c>
      <c r="BM171" s="265" t="s">
        <v>841</v>
      </c>
    </row>
    <row r="172" spans="1:65" s="2" customFormat="1" ht="16.5" customHeight="1">
      <c r="A172" s="41"/>
      <c r="B172" s="42"/>
      <c r="C172" s="317" t="s">
        <v>649</v>
      </c>
      <c r="D172" s="317" t="s">
        <v>589</v>
      </c>
      <c r="E172" s="318" t="s">
        <v>3649</v>
      </c>
      <c r="F172" s="319" t="s">
        <v>3650</v>
      </c>
      <c r="G172" s="320" t="s">
        <v>3634</v>
      </c>
      <c r="H172" s="321">
        <v>125</v>
      </c>
      <c r="I172" s="322"/>
      <c r="J172" s="323">
        <f>ROUND(I172*H172,2)</f>
        <v>0</v>
      </c>
      <c r="K172" s="324"/>
      <c r="L172" s="325"/>
      <c r="M172" s="326" t="s">
        <v>1</v>
      </c>
      <c r="N172" s="327" t="s">
        <v>46</v>
      </c>
      <c r="O172" s="94"/>
      <c r="P172" s="263">
        <f>O172*H172</f>
        <v>0</v>
      </c>
      <c r="Q172" s="263">
        <v>0</v>
      </c>
      <c r="R172" s="263">
        <f>Q172*H172</f>
        <v>0</v>
      </c>
      <c r="S172" s="263">
        <v>0</v>
      </c>
      <c r="T172" s="264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5" t="s">
        <v>247</v>
      </c>
      <c r="AT172" s="265" t="s">
        <v>589</v>
      </c>
      <c r="AU172" s="265" t="s">
        <v>89</v>
      </c>
      <c r="AY172" s="18" t="s">
        <v>211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8" t="s">
        <v>87</v>
      </c>
      <c r="BK172" s="155">
        <f>ROUND(I172*H172,2)</f>
        <v>0</v>
      </c>
      <c r="BL172" s="18" t="s">
        <v>100</v>
      </c>
      <c r="BM172" s="265" t="s">
        <v>850</v>
      </c>
    </row>
    <row r="173" spans="1:65" s="2" customFormat="1" ht="16.5" customHeight="1">
      <c r="A173" s="41"/>
      <c r="B173" s="42"/>
      <c r="C173" s="317" t="s">
        <v>669</v>
      </c>
      <c r="D173" s="317" t="s">
        <v>589</v>
      </c>
      <c r="E173" s="318" t="s">
        <v>3651</v>
      </c>
      <c r="F173" s="319" t="s">
        <v>3652</v>
      </c>
      <c r="G173" s="320" t="s">
        <v>3634</v>
      </c>
      <c r="H173" s="321">
        <v>28</v>
      </c>
      <c r="I173" s="322"/>
      <c r="J173" s="323">
        <f>ROUND(I173*H173,2)</f>
        <v>0</v>
      </c>
      <c r="K173" s="324"/>
      <c r="L173" s="325"/>
      <c r="M173" s="326" t="s">
        <v>1</v>
      </c>
      <c r="N173" s="327" t="s">
        <v>46</v>
      </c>
      <c r="O173" s="94"/>
      <c r="P173" s="263">
        <f>O173*H173</f>
        <v>0</v>
      </c>
      <c r="Q173" s="263">
        <v>0</v>
      </c>
      <c r="R173" s="263">
        <f>Q173*H173</f>
        <v>0</v>
      </c>
      <c r="S173" s="263">
        <v>0</v>
      </c>
      <c r="T173" s="264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65" t="s">
        <v>247</v>
      </c>
      <c r="AT173" s="265" t="s">
        <v>589</v>
      </c>
      <c r="AU173" s="265" t="s">
        <v>89</v>
      </c>
      <c r="AY173" s="18" t="s">
        <v>211</v>
      </c>
      <c r="BE173" s="155">
        <f>IF(N173="základní",J173,0)</f>
        <v>0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8" t="s">
        <v>87</v>
      </c>
      <c r="BK173" s="155">
        <f>ROUND(I173*H173,2)</f>
        <v>0</v>
      </c>
      <c r="BL173" s="18" t="s">
        <v>100</v>
      </c>
      <c r="BM173" s="265" t="s">
        <v>864</v>
      </c>
    </row>
    <row r="174" spans="1:65" s="2" customFormat="1" ht="24.15" customHeight="1">
      <c r="A174" s="41"/>
      <c r="B174" s="42"/>
      <c r="C174" s="317" t="s">
        <v>676</v>
      </c>
      <c r="D174" s="317" t="s">
        <v>589</v>
      </c>
      <c r="E174" s="318" t="s">
        <v>3653</v>
      </c>
      <c r="F174" s="319" t="s">
        <v>3654</v>
      </c>
      <c r="G174" s="320" t="s">
        <v>3634</v>
      </c>
      <c r="H174" s="321">
        <v>45</v>
      </c>
      <c r="I174" s="322"/>
      <c r="J174" s="323">
        <f>ROUND(I174*H174,2)</f>
        <v>0</v>
      </c>
      <c r="K174" s="324"/>
      <c r="L174" s="325"/>
      <c r="M174" s="326" t="s">
        <v>1</v>
      </c>
      <c r="N174" s="327" t="s">
        <v>46</v>
      </c>
      <c r="O174" s="94"/>
      <c r="P174" s="263">
        <f>O174*H174</f>
        <v>0</v>
      </c>
      <c r="Q174" s="263">
        <v>0</v>
      </c>
      <c r="R174" s="263">
        <f>Q174*H174</f>
        <v>0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247</v>
      </c>
      <c r="AT174" s="265" t="s">
        <v>589</v>
      </c>
      <c r="AU174" s="265" t="s">
        <v>89</v>
      </c>
      <c r="AY174" s="18" t="s">
        <v>211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87</v>
      </c>
      <c r="BK174" s="155">
        <f>ROUND(I174*H174,2)</f>
        <v>0</v>
      </c>
      <c r="BL174" s="18" t="s">
        <v>100</v>
      </c>
      <c r="BM174" s="265" t="s">
        <v>873</v>
      </c>
    </row>
    <row r="175" spans="1:65" s="2" customFormat="1" ht="24.15" customHeight="1">
      <c r="A175" s="41"/>
      <c r="B175" s="42"/>
      <c r="C175" s="317" t="s">
        <v>681</v>
      </c>
      <c r="D175" s="317" t="s">
        <v>589</v>
      </c>
      <c r="E175" s="318" t="s">
        <v>3655</v>
      </c>
      <c r="F175" s="319" t="s">
        <v>3656</v>
      </c>
      <c r="G175" s="320" t="s">
        <v>3634</v>
      </c>
      <c r="H175" s="321">
        <v>45</v>
      </c>
      <c r="I175" s="322"/>
      <c r="J175" s="323">
        <f>ROUND(I175*H175,2)</f>
        <v>0</v>
      </c>
      <c r="K175" s="324"/>
      <c r="L175" s="325"/>
      <c r="M175" s="326" t="s">
        <v>1</v>
      </c>
      <c r="N175" s="327" t="s">
        <v>46</v>
      </c>
      <c r="O175" s="94"/>
      <c r="P175" s="263">
        <f>O175*H175</f>
        <v>0</v>
      </c>
      <c r="Q175" s="263">
        <v>0</v>
      </c>
      <c r="R175" s="263">
        <f>Q175*H175</f>
        <v>0</v>
      </c>
      <c r="S175" s="263">
        <v>0</v>
      </c>
      <c r="T175" s="264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65" t="s">
        <v>247</v>
      </c>
      <c r="AT175" s="265" t="s">
        <v>589</v>
      </c>
      <c r="AU175" s="265" t="s">
        <v>89</v>
      </c>
      <c r="AY175" s="18" t="s">
        <v>211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8" t="s">
        <v>87</v>
      </c>
      <c r="BK175" s="155">
        <f>ROUND(I175*H175,2)</f>
        <v>0</v>
      </c>
      <c r="BL175" s="18" t="s">
        <v>100</v>
      </c>
      <c r="BM175" s="265" t="s">
        <v>881</v>
      </c>
    </row>
    <row r="176" spans="1:65" s="2" customFormat="1" ht="16.5" customHeight="1">
      <c r="A176" s="41"/>
      <c r="B176" s="42"/>
      <c r="C176" s="317" t="s">
        <v>685</v>
      </c>
      <c r="D176" s="317" t="s">
        <v>589</v>
      </c>
      <c r="E176" s="318" t="s">
        <v>3657</v>
      </c>
      <c r="F176" s="319" t="s">
        <v>3658</v>
      </c>
      <c r="G176" s="320" t="s">
        <v>702</v>
      </c>
      <c r="H176" s="321">
        <v>2</v>
      </c>
      <c r="I176" s="322"/>
      <c r="J176" s="323">
        <f>ROUND(I176*H176,2)</f>
        <v>0</v>
      </c>
      <c r="K176" s="324"/>
      <c r="L176" s="325"/>
      <c r="M176" s="326" t="s">
        <v>1</v>
      </c>
      <c r="N176" s="327" t="s">
        <v>46</v>
      </c>
      <c r="O176" s="94"/>
      <c r="P176" s="263">
        <f>O176*H176</f>
        <v>0</v>
      </c>
      <c r="Q176" s="263">
        <v>0</v>
      </c>
      <c r="R176" s="263">
        <f>Q176*H176</f>
        <v>0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247</v>
      </c>
      <c r="AT176" s="265" t="s">
        <v>589</v>
      </c>
      <c r="AU176" s="265" t="s">
        <v>89</v>
      </c>
      <c r="AY176" s="18" t="s">
        <v>211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87</v>
      </c>
      <c r="BK176" s="155">
        <f>ROUND(I176*H176,2)</f>
        <v>0</v>
      </c>
      <c r="BL176" s="18" t="s">
        <v>100</v>
      </c>
      <c r="BM176" s="265" t="s">
        <v>891</v>
      </c>
    </row>
    <row r="177" spans="1:65" s="2" customFormat="1" ht="16.5" customHeight="1">
      <c r="A177" s="41"/>
      <c r="B177" s="42"/>
      <c r="C177" s="317" t="s">
        <v>690</v>
      </c>
      <c r="D177" s="317" t="s">
        <v>589</v>
      </c>
      <c r="E177" s="318" t="s">
        <v>3659</v>
      </c>
      <c r="F177" s="319" t="s">
        <v>3660</v>
      </c>
      <c r="G177" s="320" t="s">
        <v>702</v>
      </c>
      <c r="H177" s="321">
        <v>2</v>
      </c>
      <c r="I177" s="322"/>
      <c r="J177" s="323">
        <f>ROUND(I177*H177,2)</f>
        <v>0</v>
      </c>
      <c r="K177" s="324"/>
      <c r="L177" s="325"/>
      <c r="M177" s="326" t="s">
        <v>1</v>
      </c>
      <c r="N177" s="327" t="s">
        <v>46</v>
      </c>
      <c r="O177" s="94"/>
      <c r="P177" s="263">
        <f>O177*H177</f>
        <v>0</v>
      </c>
      <c r="Q177" s="263">
        <v>0</v>
      </c>
      <c r="R177" s="263">
        <f>Q177*H177</f>
        <v>0</v>
      </c>
      <c r="S177" s="263">
        <v>0</v>
      </c>
      <c r="T177" s="264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65" t="s">
        <v>247</v>
      </c>
      <c r="AT177" s="265" t="s">
        <v>589</v>
      </c>
      <c r="AU177" s="265" t="s">
        <v>89</v>
      </c>
      <c r="AY177" s="18" t="s">
        <v>211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8" t="s">
        <v>87</v>
      </c>
      <c r="BK177" s="155">
        <f>ROUND(I177*H177,2)</f>
        <v>0</v>
      </c>
      <c r="BL177" s="18" t="s">
        <v>100</v>
      </c>
      <c r="BM177" s="265" t="s">
        <v>901</v>
      </c>
    </row>
    <row r="178" spans="1:65" s="2" customFormat="1" ht="16.5" customHeight="1">
      <c r="A178" s="41"/>
      <c r="B178" s="42"/>
      <c r="C178" s="317" t="s">
        <v>694</v>
      </c>
      <c r="D178" s="317" t="s">
        <v>589</v>
      </c>
      <c r="E178" s="318" t="s">
        <v>3661</v>
      </c>
      <c r="F178" s="319" t="s">
        <v>3662</v>
      </c>
      <c r="G178" s="320" t="s">
        <v>702</v>
      </c>
      <c r="H178" s="321">
        <v>4</v>
      </c>
      <c r="I178" s="322"/>
      <c r="J178" s="323">
        <f>ROUND(I178*H178,2)</f>
        <v>0</v>
      </c>
      <c r="K178" s="324"/>
      <c r="L178" s="325"/>
      <c r="M178" s="326" t="s">
        <v>1</v>
      </c>
      <c r="N178" s="327" t="s">
        <v>46</v>
      </c>
      <c r="O178" s="94"/>
      <c r="P178" s="263">
        <f>O178*H178</f>
        <v>0</v>
      </c>
      <c r="Q178" s="263">
        <v>0</v>
      </c>
      <c r="R178" s="263">
        <f>Q178*H178</f>
        <v>0</v>
      </c>
      <c r="S178" s="263">
        <v>0</v>
      </c>
      <c r="T178" s="264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5" t="s">
        <v>247</v>
      </c>
      <c r="AT178" s="265" t="s">
        <v>589</v>
      </c>
      <c r="AU178" s="265" t="s">
        <v>89</v>
      </c>
      <c r="AY178" s="18" t="s">
        <v>211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8" t="s">
        <v>87</v>
      </c>
      <c r="BK178" s="155">
        <f>ROUND(I178*H178,2)</f>
        <v>0</v>
      </c>
      <c r="BL178" s="18" t="s">
        <v>100</v>
      </c>
      <c r="BM178" s="265" t="s">
        <v>911</v>
      </c>
    </row>
    <row r="179" spans="1:65" s="2" customFormat="1" ht="16.5" customHeight="1">
      <c r="A179" s="41"/>
      <c r="B179" s="42"/>
      <c r="C179" s="317" t="s">
        <v>699</v>
      </c>
      <c r="D179" s="317" t="s">
        <v>589</v>
      </c>
      <c r="E179" s="318" t="s">
        <v>3663</v>
      </c>
      <c r="F179" s="319" t="s">
        <v>3664</v>
      </c>
      <c r="G179" s="320" t="s">
        <v>702</v>
      </c>
      <c r="H179" s="321">
        <v>3</v>
      </c>
      <c r="I179" s="322"/>
      <c r="J179" s="323">
        <f>ROUND(I179*H179,2)</f>
        <v>0</v>
      </c>
      <c r="K179" s="324"/>
      <c r="L179" s="325"/>
      <c r="M179" s="326" t="s">
        <v>1</v>
      </c>
      <c r="N179" s="327" t="s">
        <v>46</v>
      </c>
      <c r="O179" s="94"/>
      <c r="P179" s="263">
        <f>O179*H179</f>
        <v>0</v>
      </c>
      <c r="Q179" s="263">
        <v>0</v>
      </c>
      <c r="R179" s="263">
        <f>Q179*H179</f>
        <v>0</v>
      </c>
      <c r="S179" s="263">
        <v>0</v>
      </c>
      <c r="T179" s="264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5" t="s">
        <v>247</v>
      </c>
      <c r="AT179" s="265" t="s">
        <v>589</v>
      </c>
      <c r="AU179" s="265" t="s">
        <v>89</v>
      </c>
      <c r="AY179" s="18" t="s">
        <v>211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8" t="s">
        <v>87</v>
      </c>
      <c r="BK179" s="155">
        <f>ROUND(I179*H179,2)</f>
        <v>0</v>
      </c>
      <c r="BL179" s="18" t="s">
        <v>100</v>
      </c>
      <c r="BM179" s="265" t="s">
        <v>926</v>
      </c>
    </row>
    <row r="180" spans="1:65" s="2" customFormat="1" ht="16.5" customHeight="1">
      <c r="A180" s="41"/>
      <c r="B180" s="42"/>
      <c r="C180" s="317" t="s">
        <v>705</v>
      </c>
      <c r="D180" s="317" t="s">
        <v>589</v>
      </c>
      <c r="E180" s="318" t="s">
        <v>3665</v>
      </c>
      <c r="F180" s="319" t="s">
        <v>3666</v>
      </c>
      <c r="G180" s="320" t="s">
        <v>702</v>
      </c>
      <c r="H180" s="321">
        <v>8</v>
      </c>
      <c r="I180" s="322"/>
      <c r="J180" s="323">
        <f>ROUND(I180*H180,2)</f>
        <v>0</v>
      </c>
      <c r="K180" s="324"/>
      <c r="L180" s="325"/>
      <c r="M180" s="326" t="s">
        <v>1</v>
      </c>
      <c r="N180" s="327" t="s">
        <v>46</v>
      </c>
      <c r="O180" s="94"/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4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5" t="s">
        <v>247</v>
      </c>
      <c r="AT180" s="265" t="s">
        <v>589</v>
      </c>
      <c r="AU180" s="265" t="s">
        <v>89</v>
      </c>
      <c r="AY180" s="18" t="s">
        <v>211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87</v>
      </c>
      <c r="BK180" s="155">
        <f>ROUND(I180*H180,2)</f>
        <v>0</v>
      </c>
      <c r="BL180" s="18" t="s">
        <v>100</v>
      </c>
      <c r="BM180" s="265" t="s">
        <v>941</v>
      </c>
    </row>
    <row r="181" spans="1:65" s="2" customFormat="1" ht="16.5" customHeight="1">
      <c r="A181" s="41"/>
      <c r="B181" s="42"/>
      <c r="C181" s="317" t="s">
        <v>709</v>
      </c>
      <c r="D181" s="317" t="s">
        <v>589</v>
      </c>
      <c r="E181" s="318" t="s">
        <v>3667</v>
      </c>
      <c r="F181" s="319" t="s">
        <v>3668</v>
      </c>
      <c r="G181" s="320" t="s">
        <v>702</v>
      </c>
      <c r="H181" s="321">
        <v>24</v>
      </c>
      <c r="I181" s="322"/>
      <c r="J181" s="323">
        <f>ROUND(I181*H181,2)</f>
        <v>0</v>
      </c>
      <c r="K181" s="324"/>
      <c r="L181" s="325"/>
      <c r="M181" s="326" t="s">
        <v>1</v>
      </c>
      <c r="N181" s="327" t="s">
        <v>46</v>
      </c>
      <c r="O181" s="94"/>
      <c r="P181" s="263">
        <f>O181*H181</f>
        <v>0</v>
      </c>
      <c r="Q181" s="263">
        <v>0</v>
      </c>
      <c r="R181" s="263">
        <f>Q181*H181</f>
        <v>0</v>
      </c>
      <c r="S181" s="263">
        <v>0</v>
      </c>
      <c r="T181" s="264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5" t="s">
        <v>247</v>
      </c>
      <c r="AT181" s="265" t="s">
        <v>589</v>
      </c>
      <c r="AU181" s="265" t="s">
        <v>89</v>
      </c>
      <c r="AY181" s="18" t="s">
        <v>211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87</v>
      </c>
      <c r="BK181" s="155">
        <f>ROUND(I181*H181,2)</f>
        <v>0</v>
      </c>
      <c r="BL181" s="18" t="s">
        <v>100</v>
      </c>
      <c r="BM181" s="265" t="s">
        <v>952</v>
      </c>
    </row>
    <row r="182" spans="1:65" s="2" customFormat="1" ht="16.5" customHeight="1">
      <c r="A182" s="41"/>
      <c r="B182" s="42"/>
      <c r="C182" s="317" t="s">
        <v>713</v>
      </c>
      <c r="D182" s="317" t="s">
        <v>589</v>
      </c>
      <c r="E182" s="318" t="s">
        <v>3669</v>
      </c>
      <c r="F182" s="319" t="s">
        <v>3670</v>
      </c>
      <c r="G182" s="320" t="s">
        <v>702</v>
      </c>
      <c r="H182" s="321">
        <v>4</v>
      </c>
      <c r="I182" s="322"/>
      <c r="J182" s="323">
        <f>ROUND(I182*H182,2)</f>
        <v>0</v>
      </c>
      <c r="K182" s="324"/>
      <c r="L182" s="325"/>
      <c r="M182" s="326" t="s">
        <v>1</v>
      </c>
      <c r="N182" s="327" t="s">
        <v>46</v>
      </c>
      <c r="O182" s="94"/>
      <c r="P182" s="263">
        <f>O182*H182</f>
        <v>0</v>
      </c>
      <c r="Q182" s="263">
        <v>0</v>
      </c>
      <c r="R182" s="263">
        <f>Q182*H182</f>
        <v>0</v>
      </c>
      <c r="S182" s="263">
        <v>0</v>
      </c>
      <c r="T182" s="264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65" t="s">
        <v>247</v>
      </c>
      <c r="AT182" s="265" t="s">
        <v>589</v>
      </c>
      <c r="AU182" s="265" t="s">
        <v>89</v>
      </c>
      <c r="AY182" s="18" t="s">
        <v>211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8" t="s">
        <v>87</v>
      </c>
      <c r="BK182" s="155">
        <f>ROUND(I182*H182,2)</f>
        <v>0</v>
      </c>
      <c r="BL182" s="18" t="s">
        <v>100</v>
      </c>
      <c r="BM182" s="265" t="s">
        <v>960</v>
      </c>
    </row>
    <row r="183" spans="1:65" s="2" customFormat="1" ht="16.5" customHeight="1">
      <c r="A183" s="41"/>
      <c r="B183" s="42"/>
      <c r="C183" s="317" t="s">
        <v>718</v>
      </c>
      <c r="D183" s="317" t="s">
        <v>589</v>
      </c>
      <c r="E183" s="318" t="s">
        <v>3671</v>
      </c>
      <c r="F183" s="319" t="s">
        <v>3672</v>
      </c>
      <c r="G183" s="320" t="s">
        <v>702</v>
      </c>
      <c r="H183" s="321">
        <v>2</v>
      </c>
      <c r="I183" s="322"/>
      <c r="J183" s="323">
        <f>ROUND(I183*H183,2)</f>
        <v>0</v>
      </c>
      <c r="K183" s="324"/>
      <c r="L183" s="325"/>
      <c r="M183" s="326" t="s">
        <v>1</v>
      </c>
      <c r="N183" s="327" t="s">
        <v>46</v>
      </c>
      <c r="O183" s="94"/>
      <c r="P183" s="263">
        <f>O183*H183</f>
        <v>0</v>
      </c>
      <c r="Q183" s="263">
        <v>0</v>
      </c>
      <c r="R183" s="263">
        <f>Q183*H183</f>
        <v>0</v>
      </c>
      <c r="S183" s="263">
        <v>0</v>
      </c>
      <c r="T183" s="264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5" t="s">
        <v>247</v>
      </c>
      <c r="AT183" s="265" t="s">
        <v>589</v>
      </c>
      <c r="AU183" s="265" t="s">
        <v>89</v>
      </c>
      <c r="AY183" s="18" t="s">
        <v>211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8" t="s">
        <v>87</v>
      </c>
      <c r="BK183" s="155">
        <f>ROUND(I183*H183,2)</f>
        <v>0</v>
      </c>
      <c r="BL183" s="18" t="s">
        <v>100</v>
      </c>
      <c r="BM183" s="265" t="s">
        <v>973</v>
      </c>
    </row>
    <row r="184" spans="1:65" s="2" customFormat="1" ht="16.5" customHeight="1">
      <c r="A184" s="41"/>
      <c r="B184" s="42"/>
      <c r="C184" s="317" t="s">
        <v>723</v>
      </c>
      <c r="D184" s="317" t="s">
        <v>589</v>
      </c>
      <c r="E184" s="318" t="s">
        <v>3673</v>
      </c>
      <c r="F184" s="319" t="s">
        <v>3674</v>
      </c>
      <c r="G184" s="320" t="s">
        <v>702</v>
      </c>
      <c r="H184" s="321">
        <v>2</v>
      </c>
      <c r="I184" s="322"/>
      <c r="J184" s="323">
        <f>ROUND(I184*H184,2)</f>
        <v>0</v>
      </c>
      <c r="K184" s="324"/>
      <c r="L184" s="325"/>
      <c r="M184" s="326" t="s">
        <v>1</v>
      </c>
      <c r="N184" s="327" t="s">
        <v>46</v>
      </c>
      <c r="O184" s="94"/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4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5" t="s">
        <v>247</v>
      </c>
      <c r="AT184" s="265" t="s">
        <v>589</v>
      </c>
      <c r="AU184" s="265" t="s">
        <v>89</v>
      </c>
      <c r="AY184" s="18" t="s">
        <v>211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87</v>
      </c>
      <c r="BK184" s="155">
        <f>ROUND(I184*H184,2)</f>
        <v>0</v>
      </c>
      <c r="BL184" s="18" t="s">
        <v>100</v>
      </c>
      <c r="BM184" s="265" t="s">
        <v>988</v>
      </c>
    </row>
    <row r="185" spans="1:65" s="2" customFormat="1" ht="16.5" customHeight="1">
      <c r="A185" s="41"/>
      <c r="B185" s="42"/>
      <c r="C185" s="317" t="s">
        <v>732</v>
      </c>
      <c r="D185" s="317" t="s">
        <v>589</v>
      </c>
      <c r="E185" s="318" t="s">
        <v>3675</v>
      </c>
      <c r="F185" s="319" t="s">
        <v>3676</v>
      </c>
      <c r="G185" s="320" t="s">
        <v>702</v>
      </c>
      <c r="H185" s="321">
        <v>2</v>
      </c>
      <c r="I185" s="322"/>
      <c r="J185" s="323">
        <f>ROUND(I185*H185,2)</f>
        <v>0</v>
      </c>
      <c r="K185" s="324"/>
      <c r="L185" s="325"/>
      <c r="M185" s="326" t="s">
        <v>1</v>
      </c>
      <c r="N185" s="327" t="s">
        <v>46</v>
      </c>
      <c r="O185" s="94"/>
      <c r="P185" s="263">
        <f>O185*H185</f>
        <v>0</v>
      </c>
      <c r="Q185" s="263">
        <v>0</v>
      </c>
      <c r="R185" s="263">
        <f>Q185*H185</f>
        <v>0</v>
      </c>
      <c r="S185" s="263">
        <v>0</v>
      </c>
      <c r="T185" s="264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5" t="s">
        <v>247</v>
      </c>
      <c r="AT185" s="265" t="s">
        <v>589</v>
      </c>
      <c r="AU185" s="265" t="s">
        <v>89</v>
      </c>
      <c r="AY185" s="18" t="s">
        <v>211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8" t="s">
        <v>87</v>
      </c>
      <c r="BK185" s="155">
        <f>ROUND(I185*H185,2)</f>
        <v>0</v>
      </c>
      <c r="BL185" s="18" t="s">
        <v>100</v>
      </c>
      <c r="BM185" s="265" t="s">
        <v>999</v>
      </c>
    </row>
    <row r="186" spans="1:65" s="2" customFormat="1" ht="16.5" customHeight="1">
      <c r="A186" s="41"/>
      <c r="B186" s="42"/>
      <c r="C186" s="317" t="s">
        <v>738</v>
      </c>
      <c r="D186" s="317" t="s">
        <v>589</v>
      </c>
      <c r="E186" s="318" t="s">
        <v>3677</v>
      </c>
      <c r="F186" s="319" t="s">
        <v>3678</v>
      </c>
      <c r="G186" s="320" t="s">
        <v>702</v>
      </c>
      <c r="H186" s="321">
        <v>3</v>
      </c>
      <c r="I186" s="322"/>
      <c r="J186" s="323">
        <f>ROUND(I186*H186,2)</f>
        <v>0</v>
      </c>
      <c r="K186" s="324"/>
      <c r="L186" s="325"/>
      <c r="M186" s="326" t="s">
        <v>1</v>
      </c>
      <c r="N186" s="327" t="s">
        <v>46</v>
      </c>
      <c r="O186" s="94"/>
      <c r="P186" s="263">
        <f>O186*H186</f>
        <v>0</v>
      </c>
      <c r="Q186" s="263">
        <v>0</v>
      </c>
      <c r="R186" s="263">
        <f>Q186*H186</f>
        <v>0</v>
      </c>
      <c r="S186" s="263">
        <v>0</v>
      </c>
      <c r="T186" s="264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5" t="s">
        <v>247</v>
      </c>
      <c r="AT186" s="265" t="s">
        <v>589</v>
      </c>
      <c r="AU186" s="265" t="s">
        <v>89</v>
      </c>
      <c r="AY186" s="18" t="s">
        <v>211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8" t="s">
        <v>87</v>
      </c>
      <c r="BK186" s="155">
        <f>ROUND(I186*H186,2)</f>
        <v>0</v>
      </c>
      <c r="BL186" s="18" t="s">
        <v>100</v>
      </c>
      <c r="BM186" s="265" t="s">
        <v>1008</v>
      </c>
    </row>
    <row r="187" spans="1:65" s="2" customFormat="1" ht="16.5" customHeight="1">
      <c r="A187" s="41"/>
      <c r="B187" s="42"/>
      <c r="C187" s="317" t="s">
        <v>742</v>
      </c>
      <c r="D187" s="317" t="s">
        <v>589</v>
      </c>
      <c r="E187" s="318" t="s">
        <v>3679</v>
      </c>
      <c r="F187" s="319" t="s">
        <v>3680</v>
      </c>
      <c r="G187" s="320" t="s">
        <v>702</v>
      </c>
      <c r="H187" s="321">
        <v>1</v>
      </c>
      <c r="I187" s="322"/>
      <c r="J187" s="323">
        <f>ROUND(I187*H187,2)</f>
        <v>0</v>
      </c>
      <c r="K187" s="324"/>
      <c r="L187" s="325"/>
      <c r="M187" s="326" t="s">
        <v>1</v>
      </c>
      <c r="N187" s="327" t="s">
        <v>46</v>
      </c>
      <c r="O187" s="94"/>
      <c r="P187" s="263">
        <f>O187*H187</f>
        <v>0</v>
      </c>
      <c r="Q187" s="263">
        <v>0</v>
      </c>
      <c r="R187" s="263">
        <f>Q187*H187</f>
        <v>0</v>
      </c>
      <c r="S187" s="263">
        <v>0</v>
      </c>
      <c r="T187" s="264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65" t="s">
        <v>247</v>
      </c>
      <c r="AT187" s="265" t="s">
        <v>589</v>
      </c>
      <c r="AU187" s="265" t="s">
        <v>89</v>
      </c>
      <c r="AY187" s="18" t="s">
        <v>211</v>
      </c>
      <c r="BE187" s="155">
        <f>IF(N187="základní",J187,0)</f>
        <v>0</v>
      </c>
      <c r="BF187" s="155">
        <f>IF(N187="snížená",J187,0)</f>
        <v>0</v>
      </c>
      <c r="BG187" s="155">
        <f>IF(N187="zákl. přenesená",J187,0)</f>
        <v>0</v>
      </c>
      <c r="BH187" s="155">
        <f>IF(N187="sníž. přenesená",J187,0)</f>
        <v>0</v>
      </c>
      <c r="BI187" s="155">
        <f>IF(N187="nulová",J187,0)</f>
        <v>0</v>
      </c>
      <c r="BJ187" s="18" t="s">
        <v>87</v>
      </c>
      <c r="BK187" s="155">
        <f>ROUND(I187*H187,2)</f>
        <v>0</v>
      </c>
      <c r="BL187" s="18" t="s">
        <v>100</v>
      </c>
      <c r="BM187" s="265" t="s">
        <v>1022</v>
      </c>
    </row>
    <row r="188" spans="1:65" s="2" customFormat="1" ht="16.5" customHeight="1">
      <c r="A188" s="41"/>
      <c r="B188" s="42"/>
      <c r="C188" s="317" t="s">
        <v>746</v>
      </c>
      <c r="D188" s="317" t="s">
        <v>589</v>
      </c>
      <c r="E188" s="318" t="s">
        <v>3681</v>
      </c>
      <c r="F188" s="319" t="s">
        <v>3682</v>
      </c>
      <c r="G188" s="320" t="s">
        <v>702</v>
      </c>
      <c r="H188" s="321">
        <v>1</v>
      </c>
      <c r="I188" s="322"/>
      <c r="J188" s="323">
        <f>ROUND(I188*H188,2)</f>
        <v>0</v>
      </c>
      <c r="K188" s="324"/>
      <c r="L188" s="325"/>
      <c r="M188" s="326" t="s">
        <v>1</v>
      </c>
      <c r="N188" s="327" t="s">
        <v>46</v>
      </c>
      <c r="O188" s="94"/>
      <c r="P188" s="263">
        <f>O188*H188</f>
        <v>0</v>
      </c>
      <c r="Q188" s="263">
        <v>0</v>
      </c>
      <c r="R188" s="263">
        <f>Q188*H188</f>
        <v>0</v>
      </c>
      <c r="S188" s="263">
        <v>0</v>
      </c>
      <c r="T188" s="264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65" t="s">
        <v>247</v>
      </c>
      <c r="AT188" s="265" t="s">
        <v>589</v>
      </c>
      <c r="AU188" s="265" t="s">
        <v>89</v>
      </c>
      <c r="AY188" s="18" t="s">
        <v>211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8" t="s">
        <v>87</v>
      </c>
      <c r="BK188" s="155">
        <f>ROUND(I188*H188,2)</f>
        <v>0</v>
      </c>
      <c r="BL188" s="18" t="s">
        <v>100</v>
      </c>
      <c r="BM188" s="265" t="s">
        <v>1036</v>
      </c>
    </row>
    <row r="189" spans="1:65" s="2" customFormat="1" ht="16.5" customHeight="1">
      <c r="A189" s="41"/>
      <c r="B189" s="42"/>
      <c r="C189" s="317" t="s">
        <v>760</v>
      </c>
      <c r="D189" s="317" t="s">
        <v>589</v>
      </c>
      <c r="E189" s="318" t="s">
        <v>3683</v>
      </c>
      <c r="F189" s="319" t="s">
        <v>3684</v>
      </c>
      <c r="G189" s="320" t="s">
        <v>702</v>
      </c>
      <c r="H189" s="321">
        <v>3</v>
      </c>
      <c r="I189" s="322"/>
      <c r="J189" s="323">
        <f>ROUND(I189*H189,2)</f>
        <v>0</v>
      </c>
      <c r="K189" s="324"/>
      <c r="L189" s="325"/>
      <c r="M189" s="326" t="s">
        <v>1</v>
      </c>
      <c r="N189" s="327" t="s">
        <v>46</v>
      </c>
      <c r="O189" s="94"/>
      <c r="P189" s="263">
        <f>O189*H189</f>
        <v>0</v>
      </c>
      <c r="Q189" s="263">
        <v>0</v>
      </c>
      <c r="R189" s="263">
        <f>Q189*H189</f>
        <v>0</v>
      </c>
      <c r="S189" s="263">
        <v>0</v>
      </c>
      <c r="T189" s="264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5" t="s">
        <v>247</v>
      </c>
      <c r="AT189" s="265" t="s">
        <v>589</v>
      </c>
      <c r="AU189" s="265" t="s">
        <v>89</v>
      </c>
      <c r="AY189" s="18" t="s">
        <v>211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87</v>
      </c>
      <c r="BK189" s="155">
        <f>ROUND(I189*H189,2)</f>
        <v>0</v>
      </c>
      <c r="BL189" s="18" t="s">
        <v>100</v>
      </c>
      <c r="BM189" s="265" t="s">
        <v>1046</v>
      </c>
    </row>
    <row r="190" spans="1:65" s="2" customFormat="1" ht="16.5" customHeight="1">
      <c r="A190" s="41"/>
      <c r="B190" s="42"/>
      <c r="C190" s="317" t="s">
        <v>765</v>
      </c>
      <c r="D190" s="317" t="s">
        <v>589</v>
      </c>
      <c r="E190" s="318" t="s">
        <v>3685</v>
      </c>
      <c r="F190" s="319" t="s">
        <v>3686</v>
      </c>
      <c r="G190" s="320" t="s">
        <v>702</v>
      </c>
      <c r="H190" s="321">
        <v>1</v>
      </c>
      <c r="I190" s="322"/>
      <c r="J190" s="323">
        <f>ROUND(I190*H190,2)</f>
        <v>0</v>
      </c>
      <c r="K190" s="324"/>
      <c r="L190" s="325"/>
      <c r="M190" s="326" t="s">
        <v>1</v>
      </c>
      <c r="N190" s="327" t="s">
        <v>46</v>
      </c>
      <c r="O190" s="94"/>
      <c r="P190" s="263">
        <f>O190*H190</f>
        <v>0</v>
      </c>
      <c r="Q190" s="263">
        <v>0</v>
      </c>
      <c r="R190" s="263">
        <f>Q190*H190</f>
        <v>0</v>
      </c>
      <c r="S190" s="263">
        <v>0</v>
      </c>
      <c r="T190" s="264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65" t="s">
        <v>247</v>
      </c>
      <c r="AT190" s="265" t="s">
        <v>589</v>
      </c>
      <c r="AU190" s="265" t="s">
        <v>89</v>
      </c>
      <c r="AY190" s="18" t="s">
        <v>211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8" t="s">
        <v>87</v>
      </c>
      <c r="BK190" s="155">
        <f>ROUND(I190*H190,2)</f>
        <v>0</v>
      </c>
      <c r="BL190" s="18" t="s">
        <v>100</v>
      </c>
      <c r="BM190" s="265" t="s">
        <v>1058</v>
      </c>
    </row>
    <row r="191" spans="1:65" s="2" customFormat="1" ht="16.5" customHeight="1">
      <c r="A191" s="41"/>
      <c r="B191" s="42"/>
      <c r="C191" s="317" t="s">
        <v>770</v>
      </c>
      <c r="D191" s="317" t="s">
        <v>589</v>
      </c>
      <c r="E191" s="318" t="s">
        <v>3687</v>
      </c>
      <c r="F191" s="319" t="s">
        <v>3688</v>
      </c>
      <c r="G191" s="320" t="s">
        <v>702</v>
      </c>
      <c r="H191" s="321">
        <v>2</v>
      </c>
      <c r="I191" s="322"/>
      <c r="J191" s="323">
        <f>ROUND(I191*H191,2)</f>
        <v>0</v>
      </c>
      <c r="K191" s="324"/>
      <c r="L191" s="325"/>
      <c r="M191" s="326" t="s">
        <v>1</v>
      </c>
      <c r="N191" s="327" t="s">
        <v>46</v>
      </c>
      <c r="O191" s="94"/>
      <c r="P191" s="263">
        <f>O191*H191</f>
        <v>0</v>
      </c>
      <c r="Q191" s="263">
        <v>0</v>
      </c>
      <c r="R191" s="263">
        <f>Q191*H191</f>
        <v>0</v>
      </c>
      <c r="S191" s="263">
        <v>0</v>
      </c>
      <c r="T191" s="264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5" t="s">
        <v>247</v>
      </c>
      <c r="AT191" s="265" t="s">
        <v>589</v>
      </c>
      <c r="AU191" s="265" t="s">
        <v>89</v>
      </c>
      <c r="AY191" s="18" t="s">
        <v>211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8" t="s">
        <v>87</v>
      </c>
      <c r="BK191" s="155">
        <f>ROUND(I191*H191,2)</f>
        <v>0</v>
      </c>
      <c r="BL191" s="18" t="s">
        <v>100</v>
      </c>
      <c r="BM191" s="265" t="s">
        <v>1067</v>
      </c>
    </row>
    <row r="192" spans="1:65" s="2" customFormat="1" ht="16.5" customHeight="1">
      <c r="A192" s="41"/>
      <c r="B192" s="42"/>
      <c r="C192" s="317" t="s">
        <v>774</v>
      </c>
      <c r="D192" s="317" t="s">
        <v>589</v>
      </c>
      <c r="E192" s="318" t="s">
        <v>3689</v>
      </c>
      <c r="F192" s="319" t="s">
        <v>3690</v>
      </c>
      <c r="G192" s="320" t="s">
        <v>702</v>
      </c>
      <c r="H192" s="321">
        <v>2</v>
      </c>
      <c r="I192" s="322"/>
      <c r="J192" s="323">
        <f>ROUND(I192*H192,2)</f>
        <v>0</v>
      </c>
      <c r="K192" s="324"/>
      <c r="L192" s="325"/>
      <c r="M192" s="326" t="s">
        <v>1</v>
      </c>
      <c r="N192" s="327" t="s">
        <v>46</v>
      </c>
      <c r="O192" s="94"/>
      <c r="P192" s="263">
        <f>O192*H192</f>
        <v>0</v>
      </c>
      <c r="Q192" s="263">
        <v>0</v>
      </c>
      <c r="R192" s="263">
        <f>Q192*H192</f>
        <v>0</v>
      </c>
      <c r="S192" s="263">
        <v>0</v>
      </c>
      <c r="T192" s="264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65" t="s">
        <v>247</v>
      </c>
      <c r="AT192" s="265" t="s">
        <v>589</v>
      </c>
      <c r="AU192" s="265" t="s">
        <v>89</v>
      </c>
      <c r="AY192" s="18" t="s">
        <v>211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8" t="s">
        <v>87</v>
      </c>
      <c r="BK192" s="155">
        <f>ROUND(I192*H192,2)</f>
        <v>0</v>
      </c>
      <c r="BL192" s="18" t="s">
        <v>100</v>
      </c>
      <c r="BM192" s="265" t="s">
        <v>1076</v>
      </c>
    </row>
    <row r="193" spans="1:65" s="2" customFormat="1" ht="16.5" customHeight="1">
      <c r="A193" s="41"/>
      <c r="B193" s="42"/>
      <c r="C193" s="317" t="s">
        <v>778</v>
      </c>
      <c r="D193" s="317" t="s">
        <v>589</v>
      </c>
      <c r="E193" s="318" t="s">
        <v>3691</v>
      </c>
      <c r="F193" s="319" t="s">
        <v>3692</v>
      </c>
      <c r="G193" s="320" t="s">
        <v>702</v>
      </c>
      <c r="H193" s="321">
        <v>4</v>
      </c>
      <c r="I193" s="322"/>
      <c r="J193" s="323">
        <f>ROUND(I193*H193,2)</f>
        <v>0</v>
      </c>
      <c r="K193" s="324"/>
      <c r="L193" s="325"/>
      <c r="M193" s="326" t="s">
        <v>1</v>
      </c>
      <c r="N193" s="327" t="s">
        <v>46</v>
      </c>
      <c r="O193" s="94"/>
      <c r="P193" s="263">
        <f>O193*H193</f>
        <v>0</v>
      </c>
      <c r="Q193" s="263">
        <v>0</v>
      </c>
      <c r="R193" s="263">
        <f>Q193*H193</f>
        <v>0</v>
      </c>
      <c r="S193" s="263">
        <v>0</v>
      </c>
      <c r="T193" s="264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65" t="s">
        <v>247</v>
      </c>
      <c r="AT193" s="265" t="s">
        <v>589</v>
      </c>
      <c r="AU193" s="265" t="s">
        <v>89</v>
      </c>
      <c r="AY193" s="18" t="s">
        <v>211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8" t="s">
        <v>87</v>
      </c>
      <c r="BK193" s="155">
        <f>ROUND(I193*H193,2)</f>
        <v>0</v>
      </c>
      <c r="BL193" s="18" t="s">
        <v>100</v>
      </c>
      <c r="BM193" s="265" t="s">
        <v>1084</v>
      </c>
    </row>
    <row r="194" spans="1:65" s="2" customFormat="1" ht="16.5" customHeight="1">
      <c r="A194" s="41"/>
      <c r="B194" s="42"/>
      <c r="C194" s="317" t="s">
        <v>783</v>
      </c>
      <c r="D194" s="317" t="s">
        <v>589</v>
      </c>
      <c r="E194" s="318" t="s">
        <v>3693</v>
      </c>
      <c r="F194" s="319" t="s">
        <v>3694</v>
      </c>
      <c r="G194" s="320" t="s">
        <v>702</v>
      </c>
      <c r="H194" s="321">
        <v>2</v>
      </c>
      <c r="I194" s="322"/>
      <c r="J194" s="323">
        <f>ROUND(I194*H194,2)</f>
        <v>0</v>
      </c>
      <c r="K194" s="324"/>
      <c r="L194" s="325"/>
      <c r="M194" s="326" t="s">
        <v>1</v>
      </c>
      <c r="N194" s="327" t="s">
        <v>46</v>
      </c>
      <c r="O194" s="94"/>
      <c r="P194" s="263">
        <f>O194*H194</f>
        <v>0</v>
      </c>
      <c r="Q194" s="263">
        <v>0</v>
      </c>
      <c r="R194" s="263">
        <f>Q194*H194</f>
        <v>0</v>
      </c>
      <c r="S194" s="263">
        <v>0</v>
      </c>
      <c r="T194" s="264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65" t="s">
        <v>247</v>
      </c>
      <c r="AT194" s="265" t="s">
        <v>589</v>
      </c>
      <c r="AU194" s="265" t="s">
        <v>89</v>
      </c>
      <c r="AY194" s="18" t="s">
        <v>211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8" t="s">
        <v>87</v>
      </c>
      <c r="BK194" s="155">
        <f>ROUND(I194*H194,2)</f>
        <v>0</v>
      </c>
      <c r="BL194" s="18" t="s">
        <v>100</v>
      </c>
      <c r="BM194" s="265" t="s">
        <v>1095</v>
      </c>
    </row>
    <row r="195" spans="1:65" s="2" customFormat="1" ht="16.5" customHeight="1">
      <c r="A195" s="41"/>
      <c r="B195" s="42"/>
      <c r="C195" s="317" t="s">
        <v>789</v>
      </c>
      <c r="D195" s="317" t="s">
        <v>589</v>
      </c>
      <c r="E195" s="318" t="s">
        <v>3695</v>
      </c>
      <c r="F195" s="319" t="s">
        <v>3696</v>
      </c>
      <c r="G195" s="320" t="s">
        <v>702</v>
      </c>
      <c r="H195" s="321">
        <v>1</v>
      </c>
      <c r="I195" s="322"/>
      <c r="J195" s="323">
        <f>ROUND(I195*H195,2)</f>
        <v>0</v>
      </c>
      <c r="K195" s="324"/>
      <c r="L195" s="325"/>
      <c r="M195" s="326" t="s">
        <v>1</v>
      </c>
      <c r="N195" s="327" t="s">
        <v>46</v>
      </c>
      <c r="O195" s="94"/>
      <c r="P195" s="263">
        <f>O195*H195</f>
        <v>0</v>
      </c>
      <c r="Q195" s="263">
        <v>0</v>
      </c>
      <c r="R195" s="263">
        <f>Q195*H195</f>
        <v>0</v>
      </c>
      <c r="S195" s="263">
        <v>0</v>
      </c>
      <c r="T195" s="264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65" t="s">
        <v>247</v>
      </c>
      <c r="AT195" s="265" t="s">
        <v>589</v>
      </c>
      <c r="AU195" s="265" t="s">
        <v>89</v>
      </c>
      <c r="AY195" s="18" t="s">
        <v>211</v>
      </c>
      <c r="BE195" s="155">
        <f>IF(N195="základní",J195,0)</f>
        <v>0</v>
      </c>
      <c r="BF195" s="155">
        <f>IF(N195="snížená",J195,0)</f>
        <v>0</v>
      </c>
      <c r="BG195" s="155">
        <f>IF(N195="zákl. přenesená",J195,0)</f>
        <v>0</v>
      </c>
      <c r="BH195" s="155">
        <f>IF(N195="sníž. přenesená",J195,0)</f>
        <v>0</v>
      </c>
      <c r="BI195" s="155">
        <f>IF(N195="nulová",J195,0)</f>
        <v>0</v>
      </c>
      <c r="BJ195" s="18" t="s">
        <v>87</v>
      </c>
      <c r="BK195" s="155">
        <f>ROUND(I195*H195,2)</f>
        <v>0</v>
      </c>
      <c r="BL195" s="18" t="s">
        <v>100</v>
      </c>
      <c r="BM195" s="265" t="s">
        <v>1113</v>
      </c>
    </row>
    <row r="196" spans="1:65" s="2" customFormat="1" ht="16.5" customHeight="1">
      <c r="A196" s="41"/>
      <c r="B196" s="42"/>
      <c r="C196" s="317" t="s">
        <v>803</v>
      </c>
      <c r="D196" s="317" t="s">
        <v>589</v>
      </c>
      <c r="E196" s="318" t="s">
        <v>3697</v>
      </c>
      <c r="F196" s="319" t="s">
        <v>3698</v>
      </c>
      <c r="G196" s="320" t="s">
        <v>702</v>
      </c>
      <c r="H196" s="321">
        <v>1</v>
      </c>
      <c r="I196" s="322"/>
      <c r="J196" s="323">
        <f>ROUND(I196*H196,2)</f>
        <v>0</v>
      </c>
      <c r="K196" s="324"/>
      <c r="L196" s="325"/>
      <c r="M196" s="326" t="s">
        <v>1</v>
      </c>
      <c r="N196" s="327" t="s">
        <v>46</v>
      </c>
      <c r="O196" s="94"/>
      <c r="P196" s="263">
        <f>O196*H196</f>
        <v>0</v>
      </c>
      <c r="Q196" s="263">
        <v>0</v>
      </c>
      <c r="R196" s="263">
        <f>Q196*H196</f>
        <v>0</v>
      </c>
      <c r="S196" s="263">
        <v>0</v>
      </c>
      <c r="T196" s="264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5" t="s">
        <v>247</v>
      </c>
      <c r="AT196" s="265" t="s">
        <v>589</v>
      </c>
      <c r="AU196" s="265" t="s">
        <v>89</v>
      </c>
      <c r="AY196" s="18" t="s">
        <v>211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8" t="s">
        <v>87</v>
      </c>
      <c r="BK196" s="155">
        <f>ROUND(I196*H196,2)</f>
        <v>0</v>
      </c>
      <c r="BL196" s="18" t="s">
        <v>100</v>
      </c>
      <c r="BM196" s="265" t="s">
        <v>1128</v>
      </c>
    </row>
    <row r="197" spans="1:65" s="2" customFormat="1" ht="16.5" customHeight="1">
      <c r="A197" s="41"/>
      <c r="B197" s="42"/>
      <c r="C197" s="317" t="s">
        <v>808</v>
      </c>
      <c r="D197" s="317" t="s">
        <v>589</v>
      </c>
      <c r="E197" s="318" t="s">
        <v>3699</v>
      </c>
      <c r="F197" s="319" t="s">
        <v>3700</v>
      </c>
      <c r="G197" s="320" t="s">
        <v>702</v>
      </c>
      <c r="H197" s="321">
        <v>2</v>
      </c>
      <c r="I197" s="322"/>
      <c r="J197" s="323">
        <f>ROUND(I197*H197,2)</f>
        <v>0</v>
      </c>
      <c r="K197" s="324"/>
      <c r="L197" s="325"/>
      <c r="M197" s="326" t="s">
        <v>1</v>
      </c>
      <c r="N197" s="327" t="s">
        <v>46</v>
      </c>
      <c r="O197" s="94"/>
      <c r="P197" s="263">
        <f>O197*H197</f>
        <v>0</v>
      </c>
      <c r="Q197" s="263">
        <v>0</v>
      </c>
      <c r="R197" s="263">
        <f>Q197*H197</f>
        <v>0</v>
      </c>
      <c r="S197" s="263">
        <v>0</v>
      </c>
      <c r="T197" s="264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65" t="s">
        <v>247</v>
      </c>
      <c r="AT197" s="265" t="s">
        <v>589</v>
      </c>
      <c r="AU197" s="265" t="s">
        <v>89</v>
      </c>
      <c r="AY197" s="18" t="s">
        <v>211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8" t="s">
        <v>87</v>
      </c>
      <c r="BK197" s="155">
        <f>ROUND(I197*H197,2)</f>
        <v>0</v>
      </c>
      <c r="BL197" s="18" t="s">
        <v>100</v>
      </c>
      <c r="BM197" s="265" t="s">
        <v>1136</v>
      </c>
    </row>
    <row r="198" spans="1:65" s="2" customFormat="1" ht="16.5" customHeight="1">
      <c r="A198" s="41"/>
      <c r="B198" s="42"/>
      <c r="C198" s="317" t="s">
        <v>812</v>
      </c>
      <c r="D198" s="317" t="s">
        <v>589</v>
      </c>
      <c r="E198" s="318" t="s">
        <v>3701</v>
      </c>
      <c r="F198" s="319" t="s">
        <v>3702</v>
      </c>
      <c r="G198" s="320" t="s">
        <v>702</v>
      </c>
      <c r="H198" s="321">
        <v>2</v>
      </c>
      <c r="I198" s="322"/>
      <c r="J198" s="323">
        <f>ROUND(I198*H198,2)</f>
        <v>0</v>
      </c>
      <c r="K198" s="324"/>
      <c r="L198" s="325"/>
      <c r="M198" s="326" t="s">
        <v>1</v>
      </c>
      <c r="N198" s="327" t="s">
        <v>46</v>
      </c>
      <c r="O198" s="94"/>
      <c r="P198" s="263">
        <f>O198*H198</f>
        <v>0</v>
      </c>
      <c r="Q198" s="263">
        <v>0</v>
      </c>
      <c r="R198" s="263">
        <f>Q198*H198</f>
        <v>0</v>
      </c>
      <c r="S198" s="263">
        <v>0</v>
      </c>
      <c r="T198" s="264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5" t="s">
        <v>247</v>
      </c>
      <c r="AT198" s="265" t="s">
        <v>589</v>
      </c>
      <c r="AU198" s="265" t="s">
        <v>89</v>
      </c>
      <c r="AY198" s="18" t="s">
        <v>211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8" t="s">
        <v>87</v>
      </c>
      <c r="BK198" s="155">
        <f>ROUND(I198*H198,2)</f>
        <v>0</v>
      </c>
      <c r="BL198" s="18" t="s">
        <v>100</v>
      </c>
      <c r="BM198" s="265" t="s">
        <v>1147</v>
      </c>
    </row>
    <row r="199" spans="1:65" s="2" customFormat="1" ht="16.5" customHeight="1">
      <c r="A199" s="41"/>
      <c r="B199" s="42"/>
      <c r="C199" s="317" t="s">
        <v>817</v>
      </c>
      <c r="D199" s="317" t="s">
        <v>589</v>
      </c>
      <c r="E199" s="318" t="s">
        <v>3703</v>
      </c>
      <c r="F199" s="319" t="s">
        <v>3704</v>
      </c>
      <c r="G199" s="320" t="s">
        <v>702</v>
      </c>
      <c r="H199" s="321">
        <v>12</v>
      </c>
      <c r="I199" s="322"/>
      <c r="J199" s="323">
        <f>ROUND(I199*H199,2)</f>
        <v>0</v>
      </c>
      <c r="K199" s="324"/>
      <c r="L199" s="325"/>
      <c r="M199" s="326" t="s">
        <v>1</v>
      </c>
      <c r="N199" s="327" t="s">
        <v>46</v>
      </c>
      <c r="O199" s="94"/>
      <c r="P199" s="263">
        <f>O199*H199</f>
        <v>0</v>
      </c>
      <c r="Q199" s="263">
        <v>0</v>
      </c>
      <c r="R199" s="263">
        <f>Q199*H199</f>
        <v>0</v>
      </c>
      <c r="S199" s="263">
        <v>0</v>
      </c>
      <c r="T199" s="264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65" t="s">
        <v>247</v>
      </c>
      <c r="AT199" s="265" t="s">
        <v>589</v>
      </c>
      <c r="AU199" s="265" t="s">
        <v>89</v>
      </c>
      <c r="AY199" s="18" t="s">
        <v>211</v>
      </c>
      <c r="BE199" s="155">
        <f>IF(N199="základní",J199,0)</f>
        <v>0</v>
      </c>
      <c r="BF199" s="155">
        <f>IF(N199="snížená",J199,0)</f>
        <v>0</v>
      </c>
      <c r="BG199" s="155">
        <f>IF(N199="zákl. přenesená",J199,0)</f>
        <v>0</v>
      </c>
      <c r="BH199" s="155">
        <f>IF(N199="sníž. přenesená",J199,0)</f>
        <v>0</v>
      </c>
      <c r="BI199" s="155">
        <f>IF(N199="nulová",J199,0)</f>
        <v>0</v>
      </c>
      <c r="BJ199" s="18" t="s">
        <v>87</v>
      </c>
      <c r="BK199" s="155">
        <f>ROUND(I199*H199,2)</f>
        <v>0</v>
      </c>
      <c r="BL199" s="18" t="s">
        <v>100</v>
      </c>
      <c r="BM199" s="265" t="s">
        <v>1155</v>
      </c>
    </row>
    <row r="200" spans="1:65" s="2" customFormat="1" ht="16.5" customHeight="1">
      <c r="A200" s="41"/>
      <c r="B200" s="42"/>
      <c r="C200" s="317" t="s">
        <v>821</v>
      </c>
      <c r="D200" s="317" t="s">
        <v>589</v>
      </c>
      <c r="E200" s="318" t="s">
        <v>3705</v>
      </c>
      <c r="F200" s="319" t="s">
        <v>3706</v>
      </c>
      <c r="G200" s="320" t="s">
        <v>702</v>
      </c>
      <c r="H200" s="321">
        <v>1</v>
      </c>
      <c r="I200" s="322"/>
      <c r="J200" s="323">
        <f>ROUND(I200*H200,2)</f>
        <v>0</v>
      </c>
      <c r="K200" s="324"/>
      <c r="L200" s="325"/>
      <c r="M200" s="326" t="s">
        <v>1</v>
      </c>
      <c r="N200" s="327" t="s">
        <v>46</v>
      </c>
      <c r="O200" s="94"/>
      <c r="P200" s="263">
        <f>O200*H200</f>
        <v>0</v>
      </c>
      <c r="Q200" s="263">
        <v>0</v>
      </c>
      <c r="R200" s="263">
        <f>Q200*H200</f>
        <v>0</v>
      </c>
      <c r="S200" s="263">
        <v>0</v>
      </c>
      <c r="T200" s="264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5" t="s">
        <v>247</v>
      </c>
      <c r="AT200" s="265" t="s">
        <v>589</v>
      </c>
      <c r="AU200" s="265" t="s">
        <v>89</v>
      </c>
      <c r="AY200" s="18" t="s">
        <v>211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8" t="s">
        <v>87</v>
      </c>
      <c r="BK200" s="155">
        <f>ROUND(I200*H200,2)</f>
        <v>0</v>
      </c>
      <c r="BL200" s="18" t="s">
        <v>100</v>
      </c>
      <c r="BM200" s="265" t="s">
        <v>1167</v>
      </c>
    </row>
    <row r="201" spans="1:65" s="2" customFormat="1" ht="16.5" customHeight="1">
      <c r="A201" s="41"/>
      <c r="B201" s="42"/>
      <c r="C201" s="317" t="s">
        <v>826</v>
      </c>
      <c r="D201" s="317" t="s">
        <v>589</v>
      </c>
      <c r="E201" s="318" t="s">
        <v>3707</v>
      </c>
      <c r="F201" s="319" t="s">
        <v>3708</v>
      </c>
      <c r="G201" s="320" t="s">
        <v>702</v>
      </c>
      <c r="H201" s="321">
        <v>2</v>
      </c>
      <c r="I201" s="322"/>
      <c r="J201" s="323">
        <f>ROUND(I201*H201,2)</f>
        <v>0</v>
      </c>
      <c r="K201" s="324"/>
      <c r="L201" s="325"/>
      <c r="M201" s="326" t="s">
        <v>1</v>
      </c>
      <c r="N201" s="327" t="s">
        <v>46</v>
      </c>
      <c r="O201" s="94"/>
      <c r="P201" s="263">
        <f>O201*H201</f>
        <v>0</v>
      </c>
      <c r="Q201" s="263">
        <v>0</v>
      </c>
      <c r="R201" s="263">
        <f>Q201*H201</f>
        <v>0</v>
      </c>
      <c r="S201" s="263">
        <v>0</v>
      </c>
      <c r="T201" s="264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65" t="s">
        <v>247</v>
      </c>
      <c r="AT201" s="265" t="s">
        <v>589</v>
      </c>
      <c r="AU201" s="265" t="s">
        <v>89</v>
      </c>
      <c r="AY201" s="18" t="s">
        <v>211</v>
      </c>
      <c r="BE201" s="155">
        <f>IF(N201="základní",J201,0)</f>
        <v>0</v>
      </c>
      <c r="BF201" s="155">
        <f>IF(N201="snížená",J201,0)</f>
        <v>0</v>
      </c>
      <c r="BG201" s="155">
        <f>IF(N201="zákl. přenesená",J201,0)</f>
        <v>0</v>
      </c>
      <c r="BH201" s="155">
        <f>IF(N201="sníž. přenesená",J201,0)</f>
        <v>0</v>
      </c>
      <c r="BI201" s="155">
        <f>IF(N201="nulová",J201,0)</f>
        <v>0</v>
      </c>
      <c r="BJ201" s="18" t="s">
        <v>87</v>
      </c>
      <c r="BK201" s="155">
        <f>ROUND(I201*H201,2)</f>
        <v>0</v>
      </c>
      <c r="BL201" s="18" t="s">
        <v>100</v>
      </c>
      <c r="BM201" s="265" t="s">
        <v>1177</v>
      </c>
    </row>
    <row r="202" spans="1:65" s="2" customFormat="1" ht="16.5" customHeight="1">
      <c r="A202" s="41"/>
      <c r="B202" s="42"/>
      <c r="C202" s="317" t="s">
        <v>833</v>
      </c>
      <c r="D202" s="317" t="s">
        <v>589</v>
      </c>
      <c r="E202" s="318" t="s">
        <v>3709</v>
      </c>
      <c r="F202" s="319" t="s">
        <v>3710</v>
      </c>
      <c r="G202" s="320" t="s">
        <v>702</v>
      </c>
      <c r="H202" s="321">
        <v>1</v>
      </c>
      <c r="I202" s="322"/>
      <c r="J202" s="323">
        <f>ROUND(I202*H202,2)</f>
        <v>0</v>
      </c>
      <c r="K202" s="324"/>
      <c r="L202" s="325"/>
      <c r="M202" s="326" t="s">
        <v>1</v>
      </c>
      <c r="N202" s="327" t="s">
        <v>46</v>
      </c>
      <c r="O202" s="94"/>
      <c r="P202" s="263">
        <f>O202*H202</f>
        <v>0</v>
      </c>
      <c r="Q202" s="263">
        <v>0</v>
      </c>
      <c r="R202" s="263">
        <f>Q202*H202</f>
        <v>0</v>
      </c>
      <c r="S202" s="263">
        <v>0</v>
      </c>
      <c r="T202" s="264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65" t="s">
        <v>247</v>
      </c>
      <c r="AT202" s="265" t="s">
        <v>589</v>
      </c>
      <c r="AU202" s="265" t="s">
        <v>89</v>
      </c>
      <c r="AY202" s="18" t="s">
        <v>211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8" t="s">
        <v>87</v>
      </c>
      <c r="BK202" s="155">
        <f>ROUND(I202*H202,2)</f>
        <v>0</v>
      </c>
      <c r="BL202" s="18" t="s">
        <v>100</v>
      </c>
      <c r="BM202" s="265" t="s">
        <v>1188</v>
      </c>
    </row>
    <row r="203" spans="1:65" s="2" customFormat="1" ht="16.5" customHeight="1">
      <c r="A203" s="41"/>
      <c r="B203" s="42"/>
      <c r="C203" s="317" t="s">
        <v>841</v>
      </c>
      <c r="D203" s="317" t="s">
        <v>589</v>
      </c>
      <c r="E203" s="318" t="s">
        <v>3711</v>
      </c>
      <c r="F203" s="319" t="s">
        <v>3712</v>
      </c>
      <c r="G203" s="320" t="s">
        <v>702</v>
      </c>
      <c r="H203" s="321">
        <v>5</v>
      </c>
      <c r="I203" s="322"/>
      <c r="J203" s="323">
        <f>ROUND(I203*H203,2)</f>
        <v>0</v>
      </c>
      <c r="K203" s="324"/>
      <c r="L203" s="325"/>
      <c r="M203" s="326" t="s">
        <v>1</v>
      </c>
      <c r="N203" s="327" t="s">
        <v>46</v>
      </c>
      <c r="O203" s="94"/>
      <c r="P203" s="263">
        <f>O203*H203</f>
        <v>0</v>
      </c>
      <c r="Q203" s="263">
        <v>0</v>
      </c>
      <c r="R203" s="263">
        <f>Q203*H203</f>
        <v>0</v>
      </c>
      <c r="S203" s="263">
        <v>0</v>
      </c>
      <c r="T203" s="264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65" t="s">
        <v>247</v>
      </c>
      <c r="AT203" s="265" t="s">
        <v>589</v>
      </c>
      <c r="AU203" s="265" t="s">
        <v>89</v>
      </c>
      <c r="AY203" s="18" t="s">
        <v>211</v>
      </c>
      <c r="BE203" s="155">
        <f>IF(N203="základní",J203,0)</f>
        <v>0</v>
      </c>
      <c r="BF203" s="155">
        <f>IF(N203="snížená",J203,0)</f>
        <v>0</v>
      </c>
      <c r="BG203" s="155">
        <f>IF(N203="zákl. přenesená",J203,0)</f>
        <v>0</v>
      </c>
      <c r="BH203" s="155">
        <f>IF(N203="sníž. přenesená",J203,0)</f>
        <v>0</v>
      </c>
      <c r="BI203" s="155">
        <f>IF(N203="nulová",J203,0)</f>
        <v>0</v>
      </c>
      <c r="BJ203" s="18" t="s">
        <v>87</v>
      </c>
      <c r="BK203" s="155">
        <f>ROUND(I203*H203,2)</f>
        <v>0</v>
      </c>
      <c r="BL203" s="18" t="s">
        <v>100</v>
      </c>
      <c r="BM203" s="265" t="s">
        <v>1198</v>
      </c>
    </row>
    <row r="204" spans="1:65" s="2" customFormat="1" ht="16.5" customHeight="1">
      <c r="A204" s="41"/>
      <c r="B204" s="42"/>
      <c r="C204" s="317" t="s">
        <v>845</v>
      </c>
      <c r="D204" s="317" t="s">
        <v>589</v>
      </c>
      <c r="E204" s="318" t="s">
        <v>3713</v>
      </c>
      <c r="F204" s="319" t="s">
        <v>3714</v>
      </c>
      <c r="G204" s="320" t="s">
        <v>702</v>
      </c>
      <c r="H204" s="321">
        <v>1</v>
      </c>
      <c r="I204" s="322"/>
      <c r="J204" s="323">
        <f>ROUND(I204*H204,2)</f>
        <v>0</v>
      </c>
      <c r="K204" s="324"/>
      <c r="L204" s="325"/>
      <c r="M204" s="326" t="s">
        <v>1</v>
      </c>
      <c r="N204" s="327" t="s">
        <v>46</v>
      </c>
      <c r="O204" s="94"/>
      <c r="P204" s="263">
        <f>O204*H204</f>
        <v>0</v>
      </c>
      <c r="Q204" s="263">
        <v>0</v>
      </c>
      <c r="R204" s="263">
        <f>Q204*H204</f>
        <v>0</v>
      </c>
      <c r="S204" s="263">
        <v>0</v>
      </c>
      <c r="T204" s="264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65" t="s">
        <v>247</v>
      </c>
      <c r="AT204" s="265" t="s">
        <v>589</v>
      </c>
      <c r="AU204" s="265" t="s">
        <v>89</v>
      </c>
      <c r="AY204" s="18" t="s">
        <v>211</v>
      </c>
      <c r="BE204" s="155">
        <f>IF(N204="základní",J204,0)</f>
        <v>0</v>
      </c>
      <c r="BF204" s="155">
        <f>IF(N204="snížená",J204,0)</f>
        <v>0</v>
      </c>
      <c r="BG204" s="155">
        <f>IF(N204="zákl. přenesená",J204,0)</f>
        <v>0</v>
      </c>
      <c r="BH204" s="155">
        <f>IF(N204="sníž. přenesená",J204,0)</f>
        <v>0</v>
      </c>
      <c r="BI204" s="155">
        <f>IF(N204="nulová",J204,0)</f>
        <v>0</v>
      </c>
      <c r="BJ204" s="18" t="s">
        <v>87</v>
      </c>
      <c r="BK204" s="155">
        <f>ROUND(I204*H204,2)</f>
        <v>0</v>
      </c>
      <c r="BL204" s="18" t="s">
        <v>100</v>
      </c>
      <c r="BM204" s="265" t="s">
        <v>1208</v>
      </c>
    </row>
    <row r="205" spans="1:65" s="2" customFormat="1" ht="16.5" customHeight="1">
      <c r="A205" s="41"/>
      <c r="B205" s="42"/>
      <c r="C205" s="317" t="s">
        <v>850</v>
      </c>
      <c r="D205" s="317" t="s">
        <v>589</v>
      </c>
      <c r="E205" s="318" t="s">
        <v>3715</v>
      </c>
      <c r="F205" s="319" t="s">
        <v>3716</v>
      </c>
      <c r="G205" s="320" t="s">
        <v>702</v>
      </c>
      <c r="H205" s="321">
        <v>12</v>
      </c>
      <c r="I205" s="322"/>
      <c r="J205" s="323">
        <f>ROUND(I205*H205,2)</f>
        <v>0</v>
      </c>
      <c r="K205" s="324"/>
      <c r="L205" s="325"/>
      <c r="M205" s="326" t="s">
        <v>1</v>
      </c>
      <c r="N205" s="327" t="s">
        <v>46</v>
      </c>
      <c r="O205" s="94"/>
      <c r="P205" s="263">
        <f>O205*H205</f>
        <v>0</v>
      </c>
      <c r="Q205" s="263">
        <v>0</v>
      </c>
      <c r="R205" s="263">
        <f>Q205*H205</f>
        <v>0</v>
      </c>
      <c r="S205" s="263">
        <v>0</v>
      </c>
      <c r="T205" s="264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65" t="s">
        <v>247</v>
      </c>
      <c r="AT205" s="265" t="s">
        <v>589</v>
      </c>
      <c r="AU205" s="265" t="s">
        <v>89</v>
      </c>
      <c r="AY205" s="18" t="s">
        <v>211</v>
      </c>
      <c r="BE205" s="155">
        <f>IF(N205="základní",J205,0)</f>
        <v>0</v>
      </c>
      <c r="BF205" s="155">
        <f>IF(N205="snížená",J205,0)</f>
        <v>0</v>
      </c>
      <c r="BG205" s="155">
        <f>IF(N205="zákl. přenesená",J205,0)</f>
        <v>0</v>
      </c>
      <c r="BH205" s="155">
        <f>IF(N205="sníž. přenesená",J205,0)</f>
        <v>0</v>
      </c>
      <c r="BI205" s="155">
        <f>IF(N205="nulová",J205,0)</f>
        <v>0</v>
      </c>
      <c r="BJ205" s="18" t="s">
        <v>87</v>
      </c>
      <c r="BK205" s="155">
        <f>ROUND(I205*H205,2)</f>
        <v>0</v>
      </c>
      <c r="BL205" s="18" t="s">
        <v>100</v>
      </c>
      <c r="BM205" s="265" t="s">
        <v>1217</v>
      </c>
    </row>
    <row r="206" spans="1:65" s="2" customFormat="1" ht="16.5" customHeight="1">
      <c r="A206" s="41"/>
      <c r="B206" s="42"/>
      <c r="C206" s="317" t="s">
        <v>859</v>
      </c>
      <c r="D206" s="317" t="s">
        <v>589</v>
      </c>
      <c r="E206" s="318" t="s">
        <v>3717</v>
      </c>
      <c r="F206" s="319" t="s">
        <v>3718</v>
      </c>
      <c r="G206" s="320" t="s">
        <v>702</v>
      </c>
      <c r="H206" s="321">
        <v>10</v>
      </c>
      <c r="I206" s="322"/>
      <c r="J206" s="323">
        <f>ROUND(I206*H206,2)</f>
        <v>0</v>
      </c>
      <c r="K206" s="324"/>
      <c r="L206" s="325"/>
      <c r="M206" s="326" t="s">
        <v>1</v>
      </c>
      <c r="N206" s="327" t="s">
        <v>46</v>
      </c>
      <c r="O206" s="94"/>
      <c r="P206" s="263">
        <f>O206*H206</f>
        <v>0</v>
      </c>
      <c r="Q206" s="263">
        <v>0</v>
      </c>
      <c r="R206" s="263">
        <f>Q206*H206</f>
        <v>0</v>
      </c>
      <c r="S206" s="263">
        <v>0</v>
      </c>
      <c r="T206" s="264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65" t="s">
        <v>247</v>
      </c>
      <c r="AT206" s="265" t="s">
        <v>589</v>
      </c>
      <c r="AU206" s="265" t="s">
        <v>89</v>
      </c>
      <c r="AY206" s="18" t="s">
        <v>211</v>
      </c>
      <c r="BE206" s="155">
        <f>IF(N206="základní",J206,0)</f>
        <v>0</v>
      </c>
      <c r="BF206" s="155">
        <f>IF(N206="snížená",J206,0)</f>
        <v>0</v>
      </c>
      <c r="BG206" s="155">
        <f>IF(N206="zákl. přenesená",J206,0)</f>
        <v>0</v>
      </c>
      <c r="BH206" s="155">
        <f>IF(N206="sníž. přenesená",J206,0)</f>
        <v>0</v>
      </c>
      <c r="BI206" s="155">
        <f>IF(N206="nulová",J206,0)</f>
        <v>0</v>
      </c>
      <c r="BJ206" s="18" t="s">
        <v>87</v>
      </c>
      <c r="BK206" s="155">
        <f>ROUND(I206*H206,2)</f>
        <v>0</v>
      </c>
      <c r="BL206" s="18" t="s">
        <v>100</v>
      </c>
      <c r="BM206" s="265" t="s">
        <v>1226</v>
      </c>
    </row>
    <row r="207" spans="1:65" s="2" customFormat="1" ht="16.5" customHeight="1">
      <c r="A207" s="41"/>
      <c r="B207" s="42"/>
      <c r="C207" s="317" t="s">
        <v>864</v>
      </c>
      <c r="D207" s="317" t="s">
        <v>589</v>
      </c>
      <c r="E207" s="318" t="s">
        <v>3719</v>
      </c>
      <c r="F207" s="319" t="s">
        <v>3720</v>
      </c>
      <c r="G207" s="320" t="s">
        <v>702</v>
      </c>
      <c r="H207" s="321">
        <v>12</v>
      </c>
      <c r="I207" s="322"/>
      <c r="J207" s="323">
        <f>ROUND(I207*H207,2)</f>
        <v>0</v>
      </c>
      <c r="K207" s="324"/>
      <c r="L207" s="325"/>
      <c r="M207" s="326" t="s">
        <v>1</v>
      </c>
      <c r="N207" s="327" t="s">
        <v>46</v>
      </c>
      <c r="O207" s="94"/>
      <c r="P207" s="263">
        <f>O207*H207</f>
        <v>0</v>
      </c>
      <c r="Q207" s="263">
        <v>0</v>
      </c>
      <c r="R207" s="263">
        <f>Q207*H207</f>
        <v>0</v>
      </c>
      <c r="S207" s="263">
        <v>0</v>
      </c>
      <c r="T207" s="264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65" t="s">
        <v>247</v>
      </c>
      <c r="AT207" s="265" t="s">
        <v>589</v>
      </c>
      <c r="AU207" s="265" t="s">
        <v>89</v>
      </c>
      <c r="AY207" s="18" t="s">
        <v>211</v>
      </c>
      <c r="BE207" s="155">
        <f>IF(N207="základní",J207,0)</f>
        <v>0</v>
      </c>
      <c r="BF207" s="155">
        <f>IF(N207="snížená",J207,0)</f>
        <v>0</v>
      </c>
      <c r="BG207" s="155">
        <f>IF(N207="zákl. přenesená",J207,0)</f>
        <v>0</v>
      </c>
      <c r="BH207" s="155">
        <f>IF(N207="sníž. přenesená",J207,0)</f>
        <v>0</v>
      </c>
      <c r="BI207" s="155">
        <f>IF(N207="nulová",J207,0)</f>
        <v>0</v>
      </c>
      <c r="BJ207" s="18" t="s">
        <v>87</v>
      </c>
      <c r="BK207" s="155">
        <f>ROUND(I207*H207,2)</f>
        <v>0</v>
      </c>
      <c r="BL207" s="18" t="s">
        <v>100</v>
      </c>
      <c r="BM207" s="265" t="s">
        <v>1237</v>
      </c>
    </row>
    <row r="208" spans="1:65" s="2" customFormat="1" ht="16.5" customHeight="1">
      <c r="A208" s="41"/>
      <c r="B208" s="42"/>
      <c r="C208" s="317" t="s">
        <v>869</v>
      </c>
      <c r="D208" s="317" t="s">
        <v>589</v>
      </c>
      <c r="E208" s="318" t="s">
        <v>3721</v>
      </c>
      <c r="F208" s="319" t="s">
        <v>3718</v>
      </c>
      <c r="G208" s="320" t="s">
        <v>702</v>
      </c>
      <c r="H208" s="321">
        <v>2</v>
      </c>
      <c r="I208" s="322"/>
      <c r="J208" s="323">
        <f>ROUND(I208*H208,2)</f>
        <v>0</v>
      </c>
      <c r="K208" s="324"/>
      <c r="L208" s="325"/>
      <c r="M208" s="326" t="s">
        <v>1</v>
      </c>
      <c r="N208" s="327" t="s">
        <v>46</v>
      </c>
      <c r="O208" s="94"/>
      <c r="P208" s="263">
        <f>O208*H208</f>
        <v>0</v>
      </c>
      <c r="Q208" s="263">
        <v>0</v>
      </c>
      <c r="R208" s="263">
        <f>Q208*H208</f>
        <v>0</v>
      </c>
      <c r="S208" s="263">
        <v>0</v>
      </c>
      <c r="T208" s="264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65" t="s">
        <v>247</v>
      </c>
      <c r="AT208" s="265" t="s">
        <v>589</v>
      </c>
      <c r="AU208" s="265" t="s">
        <v>89</v>
      </c>
      <c r="AY208" s="18" t="s">
        <v>211</v>
      </c>
      <c r="BE208" s="155">
        <f>IF(N208="základní",J208,0)</f>
        <v>0</v>
      </c>
      <c r="BF208" s="155">
        <f>IF(N208="snížená",J208,0)</f>
        <v>0</v>
      </c>
      <c r="BG208" s="155">
        <f>IF(N208="zákl. přenesená",J208,0)</f>
        <v>0</v>
      </c>
      <c r="BH208" s="155">
        <f>IF(N208="sníž. přenesená",J208,0)</f>
        <v>0</v>
      </c>
      <c r="BI208" s="155">
        <f>IF(N208="nulová",J208,0)</f>
        <v>0</v>
      </c>
      <c r="BJ208" s="18" t="s">
        <v>87</v>
      </c>
      <c r="BK208" s="155">
        <f>ROUND(I208*H208,2)</f>
        <v>0</v>
      </c>
      <c r="BL208" s="18" t="s">
        <v>100</v>
      </c>
      <c r="BM208" s="265" t="s">
        <v>1247</v>
      </c>
    </row>
    <row r="209" spans="1:65" s="2" customFormat="1" ht="21.75" customHeight="1">
      <c r="A209" s="41"/>
      <c r="B209" s="42"/>
      <c r="C209" s="317" t="s">
        <v>873</v>
      </c>
      <c r="D209" s="317" t="s">
        <v>589</v>
      </c>
      <c r="E209" s="318" t="s">
        <v>3722</v>
      </c>
      <c r="F209" s="319" t="s">
        <v>3723</v>
      </c>
      <c r="G209" s="320" t="s">
        <v>702</v>
      </c>
      <c r="H209" s="321">
        <v>1</v>
      </c>
      <c r="I209" s="322"/>
      <c r="J209" s="323">
        <f>ROUND(I209*H209,2)</f>
        <v>0</v>
      </c>
      <c r="K209" s="324"/>
      <c r="L209" s="325"/>
      <c r="M209" s="326" t="s">
        <v>1</v>
      </c>
      <c r="N209" s="327" t="s">
        <v>46</v>
      </c>
      <c r="O209" s="94"/>
      <c r="P209" s="263">
        <f>O209*H209</f>
        <v>0</v>
      </c>
      <c r="Q209" s="263">
        <v>0</v>
      </c>
      <c r="R209" s="263">
        <f>Q209*H209</f>
        <v>0</v>
      </c>
      <c r="S209" s="263">
        <v>0</v>
      </c>
      <c r="T209" s="264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65" t="s">
        <v>247</v>
      </c>
      <c r="AT209" s="265" t="s">
        <v>589</v>
      </c>
      <c r="AU209" s="265" t="s">
        <v>89</v>
      </c>
      <c r="AY209" s="18" t="s">
        <v>211</v>
      </c>
      <c r="BE209" s="155">
        <f>IF(N209="základní",J209,0)</f>
        <v>0</v>
      </c>
      <c r="BF209" s="155">
        <f>IF(N209="snížená",J209,0)</f>
        <v>0</v>
      </c>
      <c r="BG209" s="155">
        <f>IF(N209="zákl. přenesená",J209,0)</f>
        <v>0</v>
      </c>
      <c r="BH209" s="155">
        <f>IF(N209="sníž. přenesená",J209,0)</f>
        <v>0</v>
      </c>
      <c r="BI209" s="155">
        <f>IF(N209="nulová",J209,0)</f>
        <v>0</v>
      </c>
      <c r="BJ209" s="18" t="s">
        <v>87</v>
      </c>
      <c r="BK209" s="155">
        <f>ROUND(I209*H209,2)</f>
        <v>0</v>
      </c>
      <c r="BL209" s="18" t="s">
        <v>100</v>
      </c>
      <c r="BM209" s="265" t="s">
        <v>1257</v>
      </c>
    </row>
    <row r="210" spans="1:65" s="2" customFormat="1" ht="21.75" customHeight="1">
      <c r="A210" s="41"/>
      <c r="B210" s="42"/>
      <c r="C210" s="317" t="s">
        <v>877</v>
      </c>
      <c r="D210" s="317" t="s">
        <v>589</v>
      </c>
      <c r="E210" s="318" t="s">
        <v>3724</v>
      </c>
      <c r="F210" s="319" t="s">
        <v>3725</v>
      </c>
      <c r="G210" s="320" t="s">
        <v>702</v>
      </c>
      <c r="H210" s="321">
        <v>1</v>
      </c>
      <c r="I210" s="322"/>
      <c r="J210" s="323">
        <f>ROUND(I210*H210,2)</f>
        <v>0</v>
      </c>
      <c r="K210" s="324"/>
      <c r="L210" s="325"/>
      <c r="M210" s="326" t="s">
        <v>1</v>
      </c>
      <c r="N210" s="327" t="s">
        <v>46</v>
      </c>
      <c r="O210" s="94"/>
      <c r="P210" s="263">
        <f>O210*H210</f>
        <v>0</v>
      </c>
      <c r="Q210" s="263">
        <v>0</v>
      </c>
      <c r="R210" s="263">
        <f>Q210*H210</f>
        <v>0</v>
      </c>
      <c r="S210" s="263">
        <v>0</v>
      </c>
      <c r="T210" s="264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65" t="s">
        <v>247</v>
      </c>
      <c r="AT210" s="265" t="s">
        <v>589</v>
      </c>
      <c r="AU210" s="265" t="s">
        <v>89</v>
      </c>
      <c r="AY210" s="18" t="s">
        <v>211</v>
      </c>
      <c r="BE210" s="155">
        <f>IF(N210="základní",J210,0)</f>
        <v>0</v>
      </c>
      <c r="BF210" s="155">
        <f>IF(N210="snížená",J210,0)</f>
        <v>0</v>
      </c>
      <c r="BG210" s="155">
        <f>IF(N210="zákl. přenesená",J210,0)</f>
        <v>0</v>
      </c>
      <c r="BH210" s="155">
        <f>IF(N210="sníž. přenesená",J210,0)</f>
        <v>0</v>
      </c>
      <c r="BI210" s="155">
        <f>IF(N210="nulová",J210,0)</f>
        <v>0</v>
      </c>
      <c r="BJ210" s="18" t="s">
        <v>87</v>
      </c>
      <c r="BK210" s="155">
        <f>ROUND(I210*H210,2)</f>
        <v>0</v>
      </c>
      <c r="BL210" s="18" t="s">
        <v>100</v>
      </c>
      <c r="BM210" s="265" t="s">
        <v>1265</v>
      </c>
    </row>
    <row r="211" spans="1:65" s="2" customFormat="1" ht="21.75" customHeight="1">
      <c r="A211" s="41"/>
      <c r="B211" s="42"/>
      <c r="C211" s="317" t="s">
        <v>881</v>
      </c>
      <c r="D211" s="317" t="s">
        <v>589</v>
      </c>
      <c r="E211" s="318" t="s">
        <v>3726</v>
      </c>
      <c r="F211" s="319" t="s">
        <v>3727</v>
      </c>
      <c r="G211" s="320" t="s">
        <v>702</v>
      </c>
      <c r="H211" s="321">
        <v>24</v>
      </c>
      <c r="I211" s="322"/>
      <c r="J211" s="323">
        <f>ROUND(I211*H211,2)</f>
        <v>0</v>
      </c>
      <c r="K211" s="324"/>
      <c r="L211" s="325"/>
      <c r="M211" s="326" t="s">
        <v>1</v>
      </c>
      <c r="N211" s="327" t="s">
        <v>46</v>
      </c>
      <c r="O211" s="94"/>
      <c r="P211" s="263">
        <f>O211*H211</f>
        <v>0</v>
      </c>
      <c r="Q211" s="263">
        <v>0</v>
      </c>
      <c r="R211" s="263">
        <f>Q211*H211</f>
        <v>0</v>
      </c>
      <c r="S211" s="263">
        <v>0</v>
      </c>
      <c r="T211" s="264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65" t="s">
        <v>247</v>
      </c>
      <c r="AT211" s="265" t="s">
        <v>589</v>
      </c>
      <c r="AU211" s="265" t="s">
        <v>89</v>
      </c>
      <c r="AY211" s="18" t="s">
        <v>211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8" t="s">
        <v>87</v>
      </c>
      <c r="BK211" s="155">
        <f>ROUND(I211*H211,2)</f>
        <v>0</v>
      </c>
      <c r="BL211" s="18" t="s">
        <v>100</v>
      </c>
      <c r="BM211" s="265" t="s">
        <v>1275</v>
      </c>
    </row>
    <row r="212" spans="1:65" s="2" customFormat="1" ht="21.75" customHeight="1">
      <c r="A212" s="41"/>
      <c r="B212" s="42"/>
      <c r="C212" s="317" t="s">
        <v>887</v>
      </c>
      <c r="D212" s="317" t="s">
        <v>589</v>
      </c>
      <c r="E212" s="318" t="s">
        <v>3728</v>
      </c>
      <c r="F212" s="319" t="s">
        <v>3729</v>
      </c>
      <c r="G212" s="320" t="s">
        <v>702</v>
      </c>
      <c r="H212" s="321">
        <v>4</v>
      </c>
      <c r="I212" s="322"/>
      <c r="J212" s="323">
        <f>ROUND(I212*H212,2)</f>
        <v>0</v>
      </c>
      <c r="K212" s="324"/>
      <c r="L212" s="325"/>
      <c r="M212" s="326" t="s">
        <v>1</v>
      </c>
      <c r="N212" s="327" t="s">
        <v>46</v>
      </c>
      <c r="O212" s="94"/>
      <c r="P212" s="263">
        <f>O212*H212</f>
        <v>0</v>
      </c>
      <c r="Q212" s="263">
        <v>0</v>
      </c>
      <c r="R212" s="263">
        <f>Q212*H212</f>
        <v>0</v>
      </c>
      <c r="S212" s="263">
        <v>0</v>
      </c>
      <c r="T212" s="264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65" t="s">
        <v>247</v>
      </c>
      <c r="AT212" s="265" t="s">
        <v>589</v>
      </c>
      <c r="AU212" s="265" t="s">
        <v>89</v>
      </c>
      <c r="AY212" s="18" t="s">
        <v>211</v>
      </c>
      <c r="BE212" s="155">
        <f>IF(N212="základní",J212,0)</f>
        <v>0</v>
      </c>
      <c r="BF212" s="155">
        <f>IF(N212="snížená",J212,0)</f>
        <v>0</v>
      </c>
      <c r="BG212" s="155">
        <f>IF(N212="zákl. přenesená",J212,0)</f>
        <v>0</v>
      </c>
      <c r="BH212" s="155">
        <f>IF(N212="sníž. přenesená",J212,0)</f>
        <v>0</v>
      </c>
      <c r="BI212" s="155">
        <f>IF(N212="nulová",J212,0)</f>
        <v>0</v>
      </c>
      <c r="BJ212" s="18" t="s">
        <v>87</v>
      </c>
      <c r="BK212" s="155">
        <f>ROUND(I212*H212,2)</f>
        <v>0</v>
      </c>
      <c r="BL212" s="18" t="s">
        <v>100</v>
      </c>
      <c r="BM212" s="265" t="s">
        <v>1283</v>
      </c>
    </row>
    <row r="213" spans="1:65" s="2" customFormat="1" ht="16.5" customHeight="1">
      <c r="A213" s="41"/>
      <c r="B213" s="42"/>
      <c r="C213" s="317" t="s">
        <v>891</v>
      </c>
      <c r="D213" s="317" t="s">
        <v>589</v>
      </c>
      <c r="E213" s="318" t="s">
        <v>3730</v>
      </c>
      <c r="F213" s="319" t="s">
        <v>3731</v>
      </c>
      <c r="G213" s="320" t="s">
        <v>702</v>
      </c>
      <c r="H213" s="321">
        <v>20</v>
      </c>
      <c r="I213" s="322"/>
      <c r="J213" s="323">
        <f>ROUND(I213*H213,2)</f>
        <v>0</v>
      </c>
      <c r="K213" s="324"/>
      <c r="L213" s="325"/>
      <c r="M213" s="326" t="s">
        <v>1</v>
      </c>
      <c r="N213" s="327" t="s">
        <v>46</v>
      </c>
      <c r="O213" s="94"/>
      <c r="P213" s="263">
        <f>O213*H213</f>
        <v>0</v>
      </c>
      <c r="Q213" s="263">
        <v>0</v>
      </c>
      <c r="R213" s="263">
        <f>Q213*H213</f>
        <v>0</v>
      </c>
      <c r="S213" s="263">
        <v>0</v>
      </c>
      <c r="T213" s="264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65" t="s">
        <v>247</v>
      </c>
      <c r="AT213" s="265" t="s">
        <v>589</v>
      </c>
      <c r="AU213" s="265" t="s">
        <v>89</v>
      </c>
      <c r="AY213" s="18" t="s">
        <v>211</v>
      </c>
      <c r="BE213" s="155">
        <f>IF(N213="základní",J213,0)</f>
        <v>0</v>
      </c>
      <c r="BF213" s="155">
        <f>IF(N213="snížená",J213,0)</f>
        <v>0</v>
      </c>
      <c r="BG213" s="155">
        <f>IF(N213="zákl. přenesená",J213,0)</f>
        <v>0</v>
      </c>
      <c r="BH213" s="155">
        <f>IF(N213="sníž. přenesená",J213,0)</f>
        <v>0</v>
      </c>
      <c r="BI213" s="155">
        <f>IF(N213="nulová",J213,0)</f>
        <v>0</v>
      </c>
      <c r="BJ213" s="18" t="s">
        <v>87</v>
      </c>
      <c r="BK213" s="155">
        <f>ROUND(I213*H213,2)</f>
        <v>0</v>
      </c>
      <c r="BL213" s="18" t="s">
        <v>100</v>
      </c>
      <c r="BM213" s="265" t="s">
        <v>1291</v>
      </c>
    </row>
    <row r="214" spans="1:65" s="2" customFormat="1" ht="16.5" customHeight="1">
      <c r="A214" s="41"/>
      <c r="B214" s="42"/>
      <c r="C214" s="317" t="s">
        <v>898</v>
      </c>
      <c r="D214" s="317" t="s">
        <v>589</v>
      </c>
      <c r="E214" s="318" t="s">
        <v>3732</v>
      </c>
      <c r="F214" s="319" t="s">
        <v>3733</v>
      </c>
      <c r="G214" s="320" t="s">
        <v>702</v>
      </c>
      <c r="H214" s="321">
        <v>25</v>
      </c>
      <c r="I214" s="322"/>
      <c r="J214" s="323">
        <f>ROUND(I214*H214,2)</f>
        <v>0</v>
      </c>
      <c r="K214" s="324"/>
      <c r="L214" s="325"/>
      <c r="M214" s="326" t="s">
        <v>1</v>
      </c>
      <c r="N214" s="327" t="s">
        <v>46</v>
      </c>
      <c r="O214" s="94"/>
      <c r="P214" s="263">
        <f>O214*H214</f>
        <v>0</v>
      </c>
      <c r="Q214" s="263">
        <v>0</v>
      </c>
      <c r="R214" s="263">
        <f>Q214*H214</f>
        <v>0</v>
      </c>
      <c r="S214" s="263">
        <v>0</v>
      </c>
      <c r="T214" s="264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65" t="s">
        <v>247</v>
      </c>
      <c r="AT214" s="265" t="s">
        <v>589</v>
      </c>
      <c r="AU214" s="265" t="s">
        <v>89</v>
      </c>
      <c r="AY214" s="18" t="s">
        <v>211</v>
      </c>
      <c r="BE214" s="155">
        <f>IF(N214="základní",J214,0)</f>
        <v>0</v>
      </c>
      <c r="BF214" s="155">
        <f>IF(N214="snížená",J214,0)</f>
        <v>0</v>
      </c>
      <c r="BG214" s="155">
        <f>IF(N214="zákl. přenesená",J214,0)</f>
        <v>0</v>
      </c>
      <c r="BH214" s="155">
        <f>IF(N214="sníž. přenesená",J214,0)</f>
        <v>0</v>
      </c>
      <c r="BI214" s="155">
        <f>IF(N214="nulová",J214,0)</f>
        <v>0</v>
      </c>
      <c r="BJ214" s="18" t="s">
        <v>87</v>
      </c>
      <c r="BK214" s="155">
        <f>ROUND(I214*H214,2)</f>
        <v>0</v>
      </c>
      <c r="BL214" s="18" t="s">
        <v>100</v>
      </c>
      <c r="BM214" s="265" t="s">
        <v>1300</v>
      </c>
    </row>
    <row r="215" spans="1:65" s="2" customFormat="1" ht="21.75" customHeight="1">
      <c r="A215" s="41"/>
      <c r="B215" s="42"/>
      <c r="C215" s="317" t="s">
        <v>901</v>
      </c>
      <c r="D215" s="317" t="s">
        <v>589</v>
      </c>
      <c r="E215" s="318" t="s">
        <v>3734</v>
      </c>
      <c r="F215" s="319" t="s">
        <v>3735</v>
      </c>
      <c r="G215" s="320" t="s">
        <v>702</v>
      </c>
      <c r="H215" s="321">
        <v>10</v>
      </c>
      <c r="I215" s="322"/>
      <c r="J215" s="323">
        <f>ROUND(I215*H215,2)</f>
        <v>0</v>
      </c>
      <c r="K215" s="324"/>
      <c r="L215" s="325"/>
      <c r="M215" s="326" t="s">
        <v>1</v>
      </c>
      <c r="N215" s="327" t="s">
        <v>46</v>
      </c>
      <c r="O215" s="94"/>
      <c r="P215" s="263">
        <f>O215*H215</f>
        <v>0</v>
      </c>
      <c r="Q215" s="263">
        <v>0</v>
      </c>
      <c r="R215" s="263">
        <f>Q215*H215</f>
        <v>0</v>
      </c>
      <c r="S215" s="263">
        <v>0</v>
      </c>
      <c r="T215" s="264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65" t="s">
        <v>247</v>
      </c>
      <c r="AT215" s="265" t="s">
        <v>589</v>
      </c>
      <c r="AU215" s="265" t="s">
        <v>89</v>
      </c>
      <c r="AY215" s="18" t="s">
        <v>211</v>
      </c>
      <c r="BE215" s="155">
        <f>IF(N215="základní",J215,0)</f>
        <v>0</v>
      </c>
      <c r="BF215" s="155">
        <f>IF(N215="snížená",J215,0)</f>
        <v>0</v>
      </c>
      <c r="BG215" s="155">
        <f>IF(N215="zákl. přenesená",J215,0)</f>
        <v>0</v>
      </c>
      <c r="BH215" s="155">
        <f>IF(N215="sníž. přenesená",J215,0)</f>
        <v>0</v>
      </c>
      <c r="BI215" s="155">
        <f>IF(N215="nulová",J215,0)</f>
        <v>0</v>
      </c>
      <c r="BJ215" s="18" t="s">
        <v>87</v>
      </c>
      <c r="BK215" s="155">
        <f>ROUND(I215*H215,2)</f>
        <v>0</v>
      </c>
      <c r="BL215" s="18" t="s">
        <v>100</v>
      </c>
      <c r="BM215" s="265" t="s">
        <v>1308</v>
      </c>
    </row>
    <row r="216" spans="1:65" s="2" customFormat="1" ht="16.5" customHeight="1">
      <c r="A216" s="41"/>
      <c r="B216" s="42"/>
      <c r="C216" s="317" t="s">
        <v>906</v>
      </c>
      <c r="D216" s="317" t="s">
        <v>589</v>
      </c>
      <c r="E216" s="318" t="s">
        <v>3736</v>
      </c>
      <c r="F216" s="319" t="s">
        <v>3737</v>
      </c>
      <c r="G216" s="320" t="s">
        <v>702</v>
      </c>
      <c r="H216" s="321">
        <v>50</v>
      </c>
      <c r="I216" s="322"/>
      <c r="J216" s="323">
        <f>ROUND(I216*H216,2)</f>
        <v>0</v>
      </c>
      <c r="K216" s="324"/>
      <c r="L216" s="325"/>
      <c r="M216" s="326" t="s">
        <v>1</v>
      </c>
      <c r="N216" s="327" t="s">
        <v>46</v>
      </c>
      <c r="O216" s="94"/>
      <c r="P216" s="263">
        <f>O216*H216</f>
        <v>0</v>
      </c>
      <c r="Q216" s="263">
        <v>0</v>
      </c>
      <c r="R216" s="263">
        <f>Q216*H216</f>
        <v>0</v>
      </c>
      <c r="S216" s="263">
        <v>0</v>
      </c>
      <c r="T216" s="264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65" t="s">
        <v>247</v>
      </c>
      <c r="AT216" s="265" t="s">
        <v>589</v>
      </c>
      <c r="AU216" s="265" t="s">
        <v>89</v>
      </c>
      <c r="AY216" s="18" t="s">
        <v>211</v>
      </c>
      <c r="BE216" s="155">
        <f>IF(N216="základní",J216,0)</f>
        <v>0</v>
      </c>
      <c r="BF216" s="155">
        <f>IF(N216="snížená",J216,0)</f>
        <v>0</v>
      </c>
      <c r="BG216" s="155">
        <f>IF(N216="zákl. přenesená",J216,0)</f>
        <v>0</v>
      </c>
      <c r="BH216" s="155">
        <f>IF(N216="sníž. přenesená",J216,0)</f>
        <v>0</v>
      </c>
      <c r="BI216" s="155">
        <f>IF(N216="nulová",J216,0)</f>
        <v>0</v>
      </c>
      <c r="BJ216" s="18" t="s">
        <v>87</v>
      </c>
      <c r="BK216" s="155">
        <f>ROUND(I216*H216,2)</f>
        <v>0</v>
      </c>
      <c r="BL216" s="18" t="s">
        <v>100</v>
      </c>
      <c r="BM216" s="265" t="s">
        <v>1321</v>
      </c>
    </row>
    <row r="217" spans="1:65" s="2" customFormat="1" ht="16.5" customHeight="1">
      <c r="A217" s="41"/>
      <c r="B217" s="42"/>
      <c r="C217" s="317" t="s">
        <v>911</v>
      </c>
      <c r="D217" s="317" t="s">
        <v>589</v>
      </c>
      <c r="E217" s="318" t="s">
        <v>3738</v>
      </c>
      <c r="F217" s="319" t="s">
        <v>3739</v>
      </c>
      <c r="G217" s="320" t="s">
        <v>702</v>
      </c>
      <c r="H217" s="321">
        <v>10</v>
      </c>
      <c r="I217" s="322"/>
      <c r="J217" s="323">
        <f>ROUND(I217*H217,2)</f>
        <v>0</v>
      </c>
      <c r="K217" s="324"/>
      <c r="L217" s="325"/>
      <c r="M217" s="326" t="s">
        <v>1</v>
      </c>
      <c r="N217" s="327" t="s">
        <v>46</v>
      </c>
      <c r="O217" s="94"/>
      <c r="P217" s="263">
        <f>O217*H217</f>
        <v>0</v>
      </c>
      <c r="Q217" s="263">
        <v>0</v>
      </c>
      <c r="R217" s="263">
        <f>Q217*H217</f>
        <v>0</v>
      </c>
      <c r="S217" s="263">
        <v>0</v>
      </c>
      <c r="T217" s="264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65" t="s">
        <v>247</v>
      </c>
      <c r="AT217" s="265" t="s">
        <v>589</v>
      </c>
      <c r="AU217" s="265" t="s">
        <v>89</v>
      </c>
      <c r="AY217" s="18" t="s">
        <v>211</v>
      </c>
      <c r="BE217" s="155">
        <f>IF(N217="základní",J217,0)</f>
        <v>0</v>
      </c>
      <c r="BF217" s="155">
        <f>IF(N217="snížená",J217,0)</f>
        <v>0</v>
      </c>
      <c r="BG217" s="155">
        <f>IF(N217="zákl. přenesená",J217,0)</f>
        <v>0</v>
      </c>
      <c r="BH217" s="155">
        <f>IF(N217="sníž. přenesená",J217,0)</f>
        <v>0</v>
      </c>
      <c r="BI217" s="155">
        <f>IF(N217="nulová",J217,0)</f>
        <v>0</v>
      </c>
      <c r="BJ217" s="18" t="s">
        <v>87</v>
      </c>
      <c r="BK217" s="155">
        <f>ROUND(I217*H217,2)</f>
        <v>0</v>
      </c>
      <c r="BL217" s="18" t="s">
        <v>100</v>
      </c>
      <c r="BM217" s="265" t="s">
        <v>1333</v>
      </c>
    </row>
    <row r="218" spans="1:65" s="2" customFormat="1" ht="16.5" customHeight="1">
      <c r="A218" s="41"/>
      <c r="B218" s="42"/>
      <c r="C218" s="317" t="s">
        <v>918</v>
      </c>
      <c r="D218" s="317" t="s">
        <v>589</v>
      </c>
      <c r="E218" s="318" t="s">
        <v>3740</v>
      </c>
      <c r="F218" s="319" t="s">
        <v>3741</v>
      </c>
      <c r="G218" s="320" t="s">
        <v>702</v>
      </c>
      <c r="H218" s="321">
        <v>15</v>
      </c>
      <c r="I218" s="322"/>
      <c r="J218" s="323">
        <f>ROUND(I218*H218,2)</f>
        <v>0</v>
      </c>
      <c r="K218" s="324"/>
      <c r="L218" s="325"/>
      <c r="M218" s="326" t="s">
        <v>1</v>
      </c>
      <c r="N218" s="327" t="s">
        <v>46</v>
      </c>
      <c r="O218" s="94"/>
      <c r="P218" s="263">
        <f>O218*H218</f>
        <v>0</v>
      </c>
      <c r="Q218" s="263">
        <v>0</v>
      </c>
      <c r="R218" s="263">
        <f>Q218*H218</f>
        <v>0</v>
      </c>
      <c r="S218" s="263">
        <v>0</v>
      </c>
      <c r="T218" s="264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65" t="s">
        <v>247</v>
      </c>
      <c r="AT218" s="265" t="s">
        <v>589</v>
      </c>
      <c r="AU218" s="265" t="s">
        <v>89</v>
      </c>
      <c r="AY218" s="18" t="s">
        <v>211</v>
      </c>
      <c r="BE218" s="155">
        <f>IF(N218="základní",J218,0)</f>
        <v>0</v>
      </c>
      <c r="BF218" s="155">
        <f>IF(N218="snížená",J218,0)</f>
        <v>0</v>
      </c>
      <c r="BG218" s="155">
        <f>IF(N218="zákl. přenesená",J218,0)</f>
        <v>0</v>
      </c>
      <c r="BH218" s="155">
        <f>IF(N218="sníž. přenesená",J218,0)</f>
        <v>0</v>
      </c>
      <c r="BI218" s="155">
        <f>IF(N218="nulová",J218,0)</f>
        <v>0</v>
      </c>
      <c r="BJ218" s="18" t="s">
        <v>87</v>
      </c>
      <c r="BK218" s="155">
        <f>ROUND(I218*H218,2)</f>
        <v>0</v>
      </c>
      <c r="BL218" s="18" t="s">
        <v>100</v>
      </c>
      <c r="BM218" s="265" t="s">
        <v>1345</v>
      </c>
    </row>
    <row r="219" spans="1:65" s="2" customFormat="1" ht="16.5" customHeight="1">
      <c r="A219" s="41"/>
      <c r="B219" s="42"/>
      <c r="C219" s="317" t="s">
        <v>926</v>
      </c>
      <c r="D219" s="317" t="s">
        <v>589</v>
      </c>
      <c r="E219" s="318" t="s">
        <v>3742</v>
      </c>
      <c r="F219" s="319" t="s">
        <v>3743</v>
      </c>
      <c r="G219" s="320" t="s">
        <v>702</v>
      </c>
      <c r="H219" s="321">
        <v>50</v>
      </c>
      <c r="I219" s="322"/>
      <c r="J219" s="323">
        <f>ROUND(I219*H219,2)</f>
        <v>0</v>
      </c>
      <c r="K219" s="324"/>
      <c r="L219" s="325"/>
      <c r="M219" s="326" t="s">
        <v>1</v>
      </c>
      <c r="N219" s="327" t="s">
        <v>46</v>
      </c>
      <c r="O219" s="94"/>
      <c r="P219" s="263">
        <f>O219*H219</f>
        <v>0</v>
      </c>
      <c r="Q219" s="263">
        <v>0</v>
      </c>
      <c r="R219" s="263">
        <f>Q219*H219</f>
        <v>0</v>
      </c>
      <c r="S219" s="263">
        <v>0</v>
      </c>
      <c r="T219" s="264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65" t="s">
        <v>247</v>
      </c>
      <c r="AT219" s="265" t="s">
        <v>589</v>
      </c>
      <c r="AU219" s="265" t="s">
        <v>89</v>
      </c>
      <c r="AY219" s="18" t="s">
        <v>211</v>
      </c>
      <c r="BE219" s="155">
        <f>IF(N219="základní",J219,0)</f>
        <v>0</v>
      </c>
      <c r="BF219" s="155">
        <f>IF(N219="snížená",J219,0)</f>
        <v>0</v>
      </c>
      <c r="BG219" s="155">
        <f>IF(N219="zákl. přenesená",J219,0)</f>
        <v>0</v>
      </c>
      <c r="BH219" s="155">
        <f>IF(N219="sníž. přenesená",J219,0)</f>
        <v>0</v>
      </c>
      <c r="BI219" s="155">
        <f>IF(N219="nulová",J219,0)</f>
        <v>0</v>
      </c>
      <c r="BJ219" s="18" t="s">
        <v>87</v>
      </c>
      <c r="BK219" s="155">
        <f>ROUND(I219*H219,2)</f>
        <v>0</v>
      </c>
      <c r="BL219" s="18" t="s">
        <v>100</v>
      </c>
      <c r="BM219" s="265" t="s">
        <v>1358</v>
      </c>
    </row>
    <row r="220" spans="1:65" s="2" customFormat="1" ht="16.5" customHeight="1">
      <c r="A220" s="41"/>
      <c r="B220" s="42"/>
      <c r="C220" s="317" t="s">
        <v>936</v>
      </c>
      <c r="D220" s="317" t="s">
        <v>589</v>
      </c>
      <c r="E220" s="318" t="s">
        <v>3744</v>
      </c>
      <c r="F220" s="319" t="s">
        <v>3745</v>
      </c>
      <c r="G220" s="320" t="s">
        <v>702</v>
      </c>
      <c r="H220" s="321">
        <v>5</v>
      </c>
      <c r="I220" s="322"/>
      <c r="J220" s="323">
        <f>ROUND(I220*H220,2)</f>
        <v>0</v>
      </c>
      <c r="K220" s="324"/>
      <c r="L220" s="325"/>
      <c r="M220" s="326" t="s">
        <v>1</v>
      </c>
      <c r="N220" s="327" t="s">
        <v>46</v>
      </c>
      <c r="O220" s="94"/>
      <c r="P220" s="263">
        <f>O220*H220</f>
        <v>0</v>
      </c>
      <c r="Q220" s="263">
        <v>0</v>
      </c>
      <c r="R220" s="263">
        <f>Q220*H220</f>
        <v>0</v>
      </c>
      <c r="S220" s="263">
        <v>0</v>
      </c>
      <c r="T220" s="264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65" t="s">
        <v>247</v>
      </c>
      <c r="AT220" s="265" t="s">
        <v>589</v>
      </c>
      <c r="AU220" s="265" t="s">
        <v>89</v>
      </c>
      <c r="AY220" s="18" t="s">
        <v>211</v>
      </c>
      <c r="BE220" s="155">
        <f>IF(N220="základní",J220,0)</f>
        <v>0</v>
      </c>
      <c r="BF220" s="155">
        <f>IF(N220="snížená",J220,0)</f>
        <v>0</v>
      </c>
      <c r="BG220" s="155">
        <f>IF(N220="zákl. přenesená",J220,0)</f>
        <v>0</v>
      </c>
      <c r="BH220" s="155">
        <f>IF(N220="sníž. přenesená",J220,0)</f>
        <v>0</v>
      </c>
      <c r="BI220" s="155">
        <f>IF(N220="nulová",J220,0)</f>
        <v>0</v>
      </c>
      <c r="BJ220" s="18" t="s">
        <v>87</v>
      </c>
      <c r="BK220" s="155">
        <f>ROUND(I220*H220,2)</f>
        <v>0</v>
      </c>
      <c r="BL220" s="18" t="s">
        <v>100</v>
      </c>
      <c r="BM220" s="265" t="s">
        <v>1368</v>
      </c>
    </row>
    <row r="221" spans="1:65" s="2" customFormat="1" ht="16.5" customHeight="1">
      <c r="A221" s="41"/>
      <c r="B221" s="42"/>
      <c r="C221" s="317" t="s">
        <v>941</v>
      </c>
      <c r="D221" s="317" t="s">
        <v>589</v>
      </c>
      <c r="E221" s="318" t="s">
        <v>3746</v>
      </c>
      <c r="F221" s="319" t="s">
        <v>3747</v>
      </c>
      <c r="G221" s="320" t="s">
        <v>702</v>
      </c>
      <c r="H221" s="321">
        <v>8</v>
      </c>
      <c r="I221" s="322"/>
      <c r="J221" s="323">
        <f>ROUND(I221*H221,2)</f>
        <v>0</v>
      </c>
      <c r="K221" s="324"/>
      <c r="L221" s="325"/>
      <c r="M221" s="326" t="s">
        <v>1</v>
      </c>
      <c r="N221" s="327" t="s">
        <v>46</v>
      </c>
      <c r="O221" s="94"/>
      <c r="P221" s="263">
        <f>O221*H221</f>
        <v>0</v>
      </c>
      <c r="Q221" s="263">
        <v>0</v>
      </c>
      <c r="R221" s="263">
        <f>Q221*H221</f>
        <v>0</v>
      </c>
      <c r="S221" s="263">
        <v>0</v>
      </c>
      <c r="T221" s="264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65" t="s">
        <v>247</v>
      </c>
      <c r="AT221" s="265" t="s">
        <v>589</v>
      </c>
      <c r="AU221" s="265" t="s">
        <v>89</v>
      </c>
      <c r="AY221" s="18" t="s">
        <v>211</v>
      </c>
      <c r="BE221" s="155">
        <f>IF(N221="základní",J221,0)</f>
        <v>0</v>
      </c>
      <c r="BF221" s="155">
        <f>IF(N221="snížená",J221,0)</f>
        <v>0</v>
      </c>
      <c r="BG221" s="155">
        <f>IF(N221="zákl. přenesená",J221,0)</f>
        <v>0</v>
      </c>
      <c r="BH221" s="155">
        <f>IF(N221="sníž. přenesená",J221,0)</f>
        <v>0</v>
      </c>
      <c r="BI221" s="155">
        <f>IF(N221="nulová",J221,0)</f>
        <v>0</v>
      </c>
      <c r="BJ221" s="18" t="s">
        <v>87</v>
      </c>
      <c r="BK221" s="155">
        <f>ROUND(I221*H221,2)</f>
        <v>0</v>
      </c>
      <c r="BL221" s="18" t="s">
        <v>100</v>
      </c>
      <c r="BM221" s="265" t="s">
        <v>1377</v>
      </c>
    </row>
    <row r="222" spans="1:65" s="2" customFormat="1" ht="16.5" customHeight="1">
      <c r="A222" s="41"/>
      <c r="B222" s="42"/>
      <c r="C222" s="317" t="s">
        <v>946</v>
      </c>
      <c r="D222" s="317" t="s">
        <v>589</v>
      </c>
      <c r="E222" s="318" t="s">
        <v>3748</v>
      </c>
      <c r="F222" s="319" t="s">
        <v>3749</v>
      </c>
      <c r="G222" s="320" t="s">
        <v>702</v>
      </c>
      <c r="H222" s="321">
        <v>50</v>
      </c>
      <c r="I222" s="322"/>
      <c r="J222" s="323">
        <f>ROUND(I222*H222,2)</f>
        <v>0</v>
      </c>
      <c r="K222" s="324"/>
      <c r="L222" s="325"/>
      <c r="M222" s="326" t="s">
        <v>1</v>
      </c>
      <c r="N222" s="327" t="s">
        <v>46</v>
      </c>
      <c r="O222" s="94"/>
      <c r="P222" s="263">
        <f>O222*H222</f>
        <v>0</v>
      </c>
      <c r="Q222" s="263">
        <v>0</v>
      </c>
      <c r="R222" s="263">
        <f>Q222*H222</f>
        <v>0</v>
      </c>
      <c r="S222" s="263">
        <v>0</v>
      </c>
      <c r="T222" s="264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65" t="s">
        <v>247</v>
      </c>
      <c r="AT222" s="265" t="s">
        <v>589</v>
      </c>
      <c r="AU222" s="265" t="s">
        <v>89</v>
      </c>
      <c r="AY222" s="18" t="s">
        <v>211</v>
      </c>
      <c r="BE222" s="155">
        <f>IF(N222="základní",J222,0)</f>
        <v>0</v>
      </c>
      <c r="BF222" s="155">
        <f>IF(N222="snížená",J222,0)</f>
        <v>0</v>
      </c>
      <c r="BG222" s="155">
        <f>IF(N222="zákl. přenesená",J222,0)</f>
        <v>0</v>
      </c>
      <c r="BH222" s="155">
        <f>IF(N222="sníž. přenesená",J222,0)</f>
        <v>0</v>
      </c>
      <c r="BI222" s="155">
        <f>IF(N222="nulová",J222,0)</f>
        <v>0</v>
      </c>
      <c r="BJ222" s="18" t="s">
        <v>87</v>
      </c>
      <c r="BK222" s="155">
        <f>ROUND(I222*H222,2)</f>
        <v>0</v>
      </c>
      <c r="BL222" s="18" t="s">
        <v>100</v>
      </c>
      <c r="BM222" s="265" t="s">
        <v>1391</v>
      </c>
    </row>
    <row r="223" spans="1:65" s="2" customFormat="1" ht="16.5" customHeight="1">
      <c r="A223" s="41"/>
      <c r="B223" s="42"/>
      <c r="C223" s="317" t="s">
        <v>952</v>
      </c>
      <c r="D223" s="317" t="s">
        <v>589</v>
      </c>
      <c r="E223" s="318" t="s">
        <v>3750</v>
      </c>
      <c r="F223" s="319" t="s">
        <v>3751</v>
      </c>
      <c r="G223" s="320" t="s">
        <v>702</v>
      </c>
      <c r="H223" s="321">
        <v>60</v>
      </c>
      <c r="I223" s="322"/>
      <c r="J223" s="323">
        <f>ROUND(I223*H223,2)</f>
        <v>0</v>
      </c>
      <c r="K223" s="324"/>
      <c r="L223" s="325"/>
      <c r="M223" s="326" t="s">
        <v>1</v>
      </c>
      <c r="N223" s="327" t="s">
        <v>46</v>
      </c>
      <c r="O223" s="94"/>
      <c r="P223" s="263">
        <f>O223*H223</f>
        <v>0</v>
      </c>
      <c r="Q223" s="263">
        <v>0</v>
      </c>
      <c r="R223" s="263">
        <f>Q223*H223</f>
        <v>0</v>
      </c>
      <c r="S223" s="263">
        <v>0</v>
      </c>
      <c r="T223" s="264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65" t="s">
        <v>247</v>
      </c>
      <c r="AT223" s="265" t="s">
        <v>589</v>
      </c>
      <c r="AU223" s="265" t="s">
        <v>89</v>
      </c>
      <c r="AY223" s="18" t="s">
        <v>211</v>
      </c>
      <c r="BE223" s="155">
        <f>IF(N223="základní",J223,0)</f>
        <v>0</v>
      </c>
      <c r="BF223" s="155">
        <f>IF(N223="snížená",J223,0)</f>
        <v>0</v>
      </c>
      <c r="BG223" s="155">
        <f>IF(N223="zákl. přenesená",J223,0)</f>
        <v>0</v>
      </c>
      <c r="BH223" s="155">
        <f>IF(N223="sníž. přenesená",J223,0)</f>
        <v>0</v>
      </c>
      <c r="BI223" s="155">
        <f>IF(N223="nulová",J223,0)</f>
        <v>0</v>
      </c>
      <c r="BJ223" s="18" t="s">
        <v>87</v>
      </c>
      <c r="BK223" s="155">
        <f>ROUND(I223*H223,2)</f>
        <v>0</v>
      </c>
      <c r="BL223" s="18" t="s">
        <v>100</v>
      </c>
      <c r="BM223" s="265" t="s">
        <v>1399</v>
      </c>
    </row>
    <row r="224" spans="1:65" s="2" customFormat="1" ht="16.5" customHeight="1">
      <c r="A224" s="41"/>
      <c r="B224" s="42"/>
      <c r="C224" s="317" t="s">
        <v>956</v>
      </c>
      <c r="D224" s="317" t="s">
        <v>589</v>
      </c>
      <c r="E224" s="318" t="s">
        <v>3752</v>
      </c>
      <c r="F224" s="319" t="s">
        <v>3753</v>
      </c>
      <c r="G224" s="320" t="s">
        <v>702</v>
      </c>
      <c r="H224" s="321">
        <v>25</v>
      </c>
      <c r="I224" s="322"/>
      <c r="J224" s="323">
        <f>ROUND(I224*H224,2)</f>
        <v>0</v>
      </c>
      <c r="K224" s="324"/>
      <c r="L224" s="325"/>
      <c r="M224" s="326" t="s">
        <v>1</v>
      </c>
      <c r="N224" s="327" t="s">
        <v>46</v>
      </c>
      <c r="O224" s="94"/>
      <c r="P224" s="263">
        <f>O224*H224</f>
        <v>0</v>
      </c>
      <c r="Q224" s="263">
        <v>0</v>
      </c>
      <c r="R224" s="263">
        <f>Q224*H224</f>
        <v>0</v>
      </c>
      <c r="S224" s="263">
        <v>0</v>
      </c>
      <c r="T224" s="264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65" t="s">
        <v>247</v>
      </c>
      <c r="AT224" s="265" t="s">
        <v>589</v>
      </c>
      <c r="AU224" s="265" t="s">
        <v>89</v>
      </c>
      <c r="AY224" s="18" t="s">
        <v>211</v>
      </c>
      <c r="BE224" s="155">
        <f>IF(N224="základní",J224,0)</f>
        <v>0</v>
      </c>
      <c r="BF224" s="155">
        <f>IF(N224="snížená",J224,0)</f>
        <v>0</v>
      </c>
      <c r="BG224" s="155">
        <f>IF(N224="zákl. přenesená",J224,0)</f>
        <v>0</v>
      </c>
      <c r="BH224" s="155">
        <f>IF(N224="sníž. přenesená",J224,0)</f>
        <v>0</v>
      </c>
      <c r="BI224" s="155">
        <f>IF(N224="nulová",J224,0)</f>
        <v>0</v>
      </c>
      <c r="BJ224" s="18" t="s">
        <v>87</v>
      </c>
      <c r="BK224" s="155">
        <f>ROUND(I224*H224,2)</f>
        <v>0</v>
      </c>
      <c r="BL224" s="18" t="s">
        <v>100</v>
      </c>
      <c r="BM224" s="265" t="s">
        <v>1407</v>
      </c>
    </row>
    <row r="225" spans="1:65" s="2" customFormat="1" ht="16.5" customHeight="1">
      <c r="A225" s="41"/>
      <c r="B225" s="42"/>
      <c r="C225" s="317" t="s">
        <v>960</v>
      </c>
      <c r="D225" s="317" t="s">
        <v>589</v>
      </c>
      <c r="E225" s="318" t="s">
        <v>3754</v>
      </c>
      <c r="F225" s="319" t="s">
        <v>3755</v>
      </c>
      <c r="G225" s="320" t="s">
        <v>702</v>
      </c>
      <c r="H225" s="321">
        <v>25</v>
      </c>
      <c r="I225" s="322"/>
      <c r="J225" s="323">
        <f>ROUND(I225*H225,2)</f>
        <v>0</v>
      </c>
      <c r="K225" s="324"/>
      <c r="L225" s="325"/>
      <c r="M225" s="326" t="s">
        <v>1</v>
      </c>
      <c r="N225" s="327" t="s">
        <v>46</v>
      </c>
      <c r="O225" s="94"/>
      <c r="P225" s="263">
        <f>O225*H225</f>
        <v>0</v>
      </c>
      <c r="Q225" s="263">
        <v>0</v>
      </c>
      <c r="R225" s="263">
        <f>Q225*H225</f>
        <v>0</v>
      </c>
      <c r="S225" s="263">
        <v>0</v>
      </c>
      <c r="T225" s="264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65" t="s">
        <v>247</v>
      </c>
      <c r="AT225" s="265" t="s">
        <v>589</v>
      </c>
      <c r="AU225" s="265" t="s">
        <v>89</v>
      </c>
      <c r="AY225" s="18" t="s">
        <v>211</v>
      </c>
      <c r="BE225" s="155">
        <f>IF(N225="základní",J225,0)</f>
        <v>0</v>
      </c>
      <c r="BF225" s="155">
        <f>IF(N225="snížená",J225,0)</f>
        <v>0</v>
      </c>
      <c r="BG225" s="155">
        <f>IF(N225="zákl. přenesená",J225,0)</f>
        <v>0</v>
      </c>
      <c r="BH225" s="155">
        <f>IF(N225="sníž. přenesená",J225,0)</f>
        <v>0</v>
      </c>
      <c r="BI225" s="155">
        <f>IF(N225="nulová",J225,0)</f>
        <v>0</v>
      </c>
      <c r="BJ225" s="18" t="s">
        <v>87</v>
      </c>
      <c r="BK225" s="155">
        <f>ROUND(I225*H225,2)</f>
        <v>0</v>
      </c>
      <c r="BL225" s="18" t="s">
        <v>100</v>
      </c>
      <c r="BM225" s="265" t="s">
        <v>1418</v>
      </c>
    </row>
    <row r="226" spans="1:65" s="2" customFormat="1" ht="16.5" customHeight="1">
      <c r="A226" s="41"/>
      <c r="B226" s="42"/>
      <c r="C226" s="317" t="s">
        <v>964</v>
      </c>
      <c r="D226" s="317" t="s">
        <v>589</v>
      </c>
      <c r="E226" s="318" t="s">
        <v>3756</v>
      </c>
      <c r="F226" s="319" t="s">
        <v>3757</v>
      </c>
      <c r="G226" s="320" t="s">
        <v>702</v>
      </c>
      <c r="H226" s="321">
        <v>140</v>
      </c>
      <c r="I226" s="322"/>
      <c r="J226" s="323">
        <f>ROUND(I226*H226,2)</f>
        <v>0</v>
      </c>
      <c r="K226" s="324"/>
      <c r="L226" s="325"/>
      <c r="M226" s="326" t="s">
        <v>1</v>
      </c>
      <c r="N226" s="327" t="s">
        <v>46</v>
      </c>
      <c r="O226" s="94"/>
      <c r="P226" s="263">
        <f>O226*H226</f>
        <v>0</v>
      </c>
      <c r="Q226" s="263">
        <v>0</v>
      </c>
      <c r="R226" s="263">
        <f>Q226*H226</f>
        <v>0</v>
      </c>
      <c r="S226" s="263">
        <v>0</v>
      </c>
      <c r="T226" s="264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65" t="s">
        <v>247</v>
      </c>
      <c r="AT226" s="265" t="s">
        <v>589</v>
      </c>
      <c r="AU226" s="265" t="s">
        <v>89</v>
      </c>
      <c r="AY226" s="18" t="s">
        <v>211</v>
      </c>
      <c r="BE226" s="155">
        <f>IF(N226="základní",J226,0)</f>
        <v>0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8" t="s">
        <v>87</v>
      </c>
      <c r="BK226" s="155">
        <f>ROUND(I226*H226,2)</f>
        <v>0</v>
      </c>
      <c r="BL226" s="18" t="s">
        <v>100</v>
      </c>
      <c r="BM226" s="265" t="s">
        <v>1433</v>
      </c>
    </row>
    <row r="227" spans="1:65" s="2" customFormat="1" ht="16.5" customHeight="1">
      <c r="A227" s="41"/>
      <c r="B227" s="42"/>
      <c r="C227" s="317" t="s">
        <v>973</v>
      </c>
      <c r="D227" s="317" t="s">
        <v>589</v>
      </c>
      <c r="E227" s="318" t="s">
        <v>3758</v>
      </c>
      <c r="F227" s="319" t="s">
        <v>3759</v>
      </c>
      <c r="G227" s="320" t="s">
        <v>702</v>
      </c>
      <c r="H227" s="321">
        <v>35</v>
      </c>
      <c r="I227" s="322"/>
      <c r="J227" s="323">
        <f>ROUND(I227*H227,2)</f>
        <v>0</v>
      </c>
      <c r="K227" s="324"/>
      <c r="L227" s="325"/>
      <c r="M227" s="326" t="s">
        <v>1</v>
      </c>
      <c r="N227" s="327" t="s">
        <v>46</v>
      </c>
      <c r="O227" s="94"/>
      <c r="P227" s="263">
        <f>O227*H227</f>
        <v>0</v>
      </c>
      <c r="Q227" s="263">
        <v>0</v>
      </c>
      <c r="R227" s="263">
        <f>Q227*H227</f>
        <v>0</v>
      </c>
      <c r="S227" s="263">
        <v>0</v>
      </c>
      <c r="T227" s="264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65" t="s">
        <v>247</v>
      </c>
      <c r="AT227" s="265" t="s">
        <v>589</v>
      </c>
      <c r="AU227" s="265" t="s">
        <v>89</v>
      </c>
      <c r="AY227" s="18" t="s">
        <v>211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8" t="s">
        <v>87</v>
      </c>
      <c r="BK227" s="155">
        <f>ROUND(I227*H227,2)</f>
        <v>0</v>
      </c>
      <c r="BL227" s="18" t="s">
        <v>100</v>
      </c>
      <c r="BM227" s="265" t="s">
        <v>1445</v>
      </c>
    </row>
    <row r="228" spans="1:65" s="2" customFormat="1" ht="16.5" customHeight="1">
      <c r="A228" s="41"/>
      <c r="B228" s="42"/>
      <c r="C228" s="317" t="s">
        <v>979</v>
      </c>
      <c r="D228" s="317" t="s">
        <v>589</v>
      </c>
      <c r="E228" s="318" t="s">
        <v>3760</v>
      </c>
      <c r="F228" s="319" t="s">
        <v>3761</v>
      </c>
      <c r="G228" s="320" t="s">
        <v>702</v>
      </c>
      <c r="H228" s="321">
        <v>7</v>
      </c>
      <c r="I228" s="322"/>
      <c r="J228" s="323">
        <f>ROUND(I228*H228,2)</f>
        <v>0</v>
      </c>
      <c r="K228" s="324"/>
      <c r="L228" s="325"/>
      <c r="M228" s="326" t="s">
        <v>1</v>
      </c>
      <c r="N228" s="327" t="s">
        <v>46</v>
      </c>
      <c r="O228" s="94"/>
      <c r="P228" s="263">
        <f>O228*H228</f>
        <v>0</v>
      </c>
      <c r="Q228" s="263">
        <v>0</v>
      </c>
      <c r="R228" s="263">
        <f>Q228*H228</f>
        <v>0</v>
      </c>
      <c r="S228" s="263">
        <v>0</v>
      </c>
      <c r="T228" s="264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65" t="s">
        <v>247</v>
      </c>
      <c r="AT228" s="265" t="s">
        <v>589</v>
      </c>
      <c r="AU228" s="265" t="s">
        <v>89</v>
      </c>
      <c r="AY228" s="18" t="s">
        <v>211</v>
      </c>
      <c r="BE228" s="155">
        <f>IF(N228="základní",J228,0)</f>
        <v>0</v>
      </c>
      <c r="BF228" s="155">
        <f>IF(N228="snížená",J228,0)</f>
        <v>0</v>
      </c>
      <c r="BG228" s="155">
        <f>IF(N228="zákl. přenesená",J228,0)</f>
        <v>0</v>
      </c>
      <c r="BH228" s="155">
        <f>IF(N228="sníž. přenesená",J228,0)</f>
        <v>0</v>
      </c>
      <c r="BI228" s="155">
        <f>IF(N228="nulová",J228,0)</f>
        <v>0</v>
      </c>
      <c r="BJ228" s="18" t="s">
        <v>87</v>
      </c>
      <c r="BK228" s="155">
        <f>ROUND(I228*H228,2)</f>
        <v>0</v>
      </c>
      <c r="BL228" s="18" t="s">
        <v>100</v>
      </c>
      <c r="BM228" s="265" t="s">
        <v>1456</v>
      </c>
    </row>
    <row r="229" spans="1:65" s="2" customFormat="1" ht="16.5" customHeight="1">
      <c r="A229" s="41"/>
      <c r="B229" s="42"/>
      <c r="C229" s="317" t="s">
        <v>988</v>
      </c>
      <c r="D229" s="317" t="s">
        <v>589</v>
      </c>
      <c r="E229" s="318" t="s">
        <v>3762</v>
      </c>
      <c r="F229" s="319" t="s">
        <v>3763</v>
      </c>
      <c r="G229" s="320" t="s">
        <v>702</v>
      </c>
      <c r="H229" s="321">
        <v>11</v>
      </c>
      <c r="I229" s="322"/>
      <c r="J229" s="323">
        <f>ROUND(I229*H229,2)</f>
        <v>0</v>
      </c>
      <c r="K229" s="324"/>
      <c r="L229" s="325"/>
      <c r="M229" s="326" t="s">
        <v>1</v>
      </c>
      <c r="N229" s="327" t="s">
        <v>46</v>
      </c>
      <c r="O229" s="94"/>
      <c r="P229" s="263">
        <f>O229*H229</f>
        <v>0</v>
      </c>
      <c r="Q229" s="263">
        <v>0</v>
      </c>
      <c r="R229" s="263">
        <f>Q229*H229</f>
        <v>0</v>
      </c>
      <c r="S229" s="263">
        <v>0</v>
      </c>
      <c r="T229" s="264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65" t="s">
        <v>247</v>
      </c>
      <c r="AT229" s="265" t="s">
        <v>589</v>
      </c>
      <c r="AU229" s="265" t="s">
        <v>89</v>
      </c>
      <c r="AY229" s="18" t="s">
        <v>211</v>
      </c>
      <c r="BE229" s="155">
        <f>IF(N229="základní",J229,0)</f>
        <v>0</v>
      </c>
      <c r="BF229" s="155">
        <f>IF(N229="snížená",J229,0)</f>
        <v>0</v>
      </c>
      <c r="BG229" s="155">
        <f>IF(N229="zákl. přenesená",J229,0)</f>
        <v>0</v>
      </c>
      <c r="BH229" s="155">
        <f>IF(N229="sníž. přenesená",J229,0)</f>
        <v>0</v>
      </c>
      <c r="BI229" s="155">
        <f>IF(N229="nulová",J229,0)</f>
        <v>0</v>
      </c>
      <c r="BJ229" s="18" t="s">
        <v>87</v>
      </c>
      <c r="BK229" s="155">
        <f>ROUND(I229*H229,2)</f>
        <v>0</v>
      </c>
      <c r="BL229" s="18" t="s">
        <v>100</v>
      </c>
      <c r="BM229" s="265" t="s">
        <v>1471</v>
      </c>
    </row>
    <row r="230" spans="1:65" s="2" customFormat="1" ht="16.5" customHeight="1">
      <c r="A230" s="41"/>
      <c r="B230" s="42"/>
      <c r="C230" s="317" t="s">
        <v>993</v>
      </c>
      <c r="D230" s="317" t="s">
        <v>589</v>
      </c>
      <c r="E230" s="318" t="s">
        <v>3764</v>
      </c>
      <c r="F230" s="319" t="s">
        <v>3765</v>
      </c>
      <c r="G230" s="320" t="s">
        <v>702</v>
      </c>
      <c r="H230" s="321">
        <v>2</v>
      </c>
      <c r="I230" s="322"/>
      <c r="J230" s="323">
        <f>ROUND(I230*H230,2)</f>
        <v>0</v>
      </c>
      <c r="K230" s="324"/>
      <c r="L230" s="325"/>
      <c r="M230" s="326" t="s">
        <v>1</v>
      </c>
      <c r="N230" s="327" t="s">
        <v>46</v>
      </c>
      <c r="O230" s="94"/>
      <c r="P230" s="263">
        <f>O230*H230</f>
        <v>0</v>
      </c>
      <c r="Q230" s="263">
        <v>0</v>
      </c>
      <c r="R230" s="263">
        <f>Q230*H230</f>
        <v>0</v>
      </c>
      <c r="S230" s="263">
        <v>0</v>
      </c>
      <c r="T230" s="264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65" t="s">
        <v>247</v>
      </c>
      <c r="AT230" s="265" t="s">
        <v>589</v>
      </c>
      <c r="AU230" s="265" t="s">
        <v>89</v>
      </c>
      <c r="AY230" s="18" t="s">
        <v>211</v>
      </c>
      <c r="BE230" s="155">
        <f>IF(N230="základní",J230,0)</f>
        <v>0</v>
      </c>
      <c r="BF230" s="155">
        <f>IF(N230="snížená",J230,0)</f>
        <v>0</v>
      </c>
      <c r="BG230" s="155">
        <f>IF(N230="zákl. přenesená",J230,0)</f>
        <v>0</v>
      </c>
      <c r="BH230" s="155">
        <f>IF(N230="sníž. přenesená",J230,0)</f>
        <v>0</v>
      </c>
      <c r="BI230" s="155">
        <f>IF(N230="nulová",J230,0)</f>
        <v>0</v>
      </c>
      <c r="BJ230" s="18" t="s">
        <v>87</v>
      </c>
      <c r="BK230" s="155">
        <f>ROUND(I230*H230,2)</f>
        <v>0</v>
      </c>
      <c r="BL230" s="18" t="s">
        <v>100</v>
      </c>
      <c r="BM230" s="265" t="s">
        <v>1481</v>
      </c>
    </row>
    <row r="231" spans="1:65" s="2" customFormat="1" ht="16.5" customHeight="1">
      <c r="A231" s="41"/>
      <c r="B231" s="42"/>
      <c r="C231" s="317" t="s">
        <v>999</v>
      </c>
      <c r="D231" s="317" t="s">
        <v>589</v>
      </c>
      <c r="E231" s="318" t="s">
        <v>3766</v>
      </c>
      <c r="F231" s="319" t="s">
        <v>3767</v>
      </c>
      <c r="G231" s="320" t="s">
        <v>702</v>
      </c>
      <c r="H231" s="321">
        <v>1</v>
      </c>
      <c r="I231" s="322"/>
      <c r="J231" s="323">
        <f>ROUND(I231*H231,2)</f>
        <v>0</v>
      </c>
      <c r="K231" s="324"/>
      <c r="L231" s="325"/>
      <c r="M231" s="326" t="s">
        <v>1</v>
      </c>
      <c r="N231" s="327" t="s">
        <v>46</v>
      </c>
      <c r="O231" s="94"/>
      <c r="P231" s="263">
        <f>O231*H231</f>
        <v>0</v>
      </c>
      <c r="Q231" s="263">
        <v>0</v>
      </c>
      <c r="R231" s="263">
        <f>Q231*H231</f>
        <v>0</v>
      </c>
      <c r="S231" s="263">
        <v>0</v>
      </c>
      <c r="T231" s="264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65" t="s">
        <v>247</v>
      </c>
      <c r="AT231" s="265" t="s">
        <v>589</v>
      </c>
      <c r="AU231" s="265" t="s">
        <v>89</v>
      </c>
      <c r="AY231" s="18" t="s">
        <v>211</v>
      </c>
      <c r="BE231" s="155">
        <f>IF(N231="základní",J231,0)</f>
        <v>0</v>
      </c>
      <c r="BF231" s="155">
        <f>IF(N231="snížená",J231,0)</f>
        <v>0</v>
      </c>
      <c r="BG231" s="155">
        <f>IF(N231="zákl. přenesená",J231,0)</f>
        <v>0</v>
      </c>
      <c r="BH231" s="155">
        <f>IF(N231="sníž. přenesená",J231,0)</f>
        <v>0</v>
      </c>
      <c r="BI231" s="155">
        <f>IF(N231="nulová",J231,0)</f>
        <v>0</v>
      </c>
      <c r="BJ231" s="18" t="s">
        <v>87</v>
      </c>
      <c r="BK231" s="155">
        <f>ROUND(I231*H231,2)</f>
        <v>0</v>
      </c>
      <c r="BL231" s="18" t="s">
        <v>100</v>
      </c>
      <c r="BM231" s="265" t="s">
        <v>1490</v>
      </c>
    </row>
    <row r="232" spans="1:65" s="2" customFormat="1" ht="16.5" customHeight="1">
      <c r="A232" s="41"/>
      <c r="B232" s="42"/>
      <c r="C232" s="317" t="s">
        <v>1003</v>
      </c>
      <c r="D232" s="317" t="s">
        <v>589</v>
      </c>
      <c r="E232" s="318" t="s">
        <v>3768</v>
      </c>
      <c r="F232" s="319" t="s">
        <v>3769</v>
      </c>
      <c r="G232" s="320" t="s">
        <v>702</v>
      </c>
      <c r="H232" s="321">
        <v>20</v>
      </c>
      <c r="I232" s="322"/>
      <c r="J232" s="323">
        <f>ROUND(I232*H232,2)</f>
        <v>0</v>
      </c>
      <c r="K232" s="324"/>
      <c r="L232" s="325"/>
      <c r="M232" s="326" t="s">
        <v>1</v>
      </c>
      <c r="N232" s="327" t="s">
        <v>46</v>
      </c>
      <c r="O232" s="94"/>
      <c r="P232" s="263">
        <f>O232*H232</f>
        <v>0</v>
      </c>
      <c r="Q232" s="263">
        <v>0</v>
      </c>
      <c r="R232" s="263">
        <f>Q232*H232</f>
        <v>0</v>
      </c>
      <c r="S232" s="263">
        <v>0</v>
      </c>
      <c r="T232" s="264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65" t="s">
        <v>247</v>
      </c>
      <c r="AT232" s="265" t="s">
        <v>589</v>
      </c>
      <c r="AU232" s="265" t="s">
        <v>89</v>
      </c>
      <c r="AY232" s="18" t="s">
        <v>211</v>
      </c>
      <c r="BE232" s="155">
        <f>IF(N232="základní",J232,0)</f>
        <v>0</v>
      </c>
      <c r="BF232" s="155">
        <f>IF(N232="snížená",J232,0)</f>
        <v>0</v>
      </c>
      <c r="BG232" s="155">
        <f>IF(N232="zákl. přenesená",J232,0)</f>
        <v>0</v>
      </c>
      <c r="BH232" s="155">
        <f>IF(N232="sníž. přenesená",J232,0)</f>
        <v>0</v>
      </c>
      <c r="BI232" s="155">
        <f>IF(N232="nulová",J232,0)</f>
        <v>0</v>
      </c>
      <c r="BJ232" s="18" t="s">
        <v>87</v>
      </c>
      <c r="BK232" s="155">
        <f>ROUND(I232*H232,2)</f>
        <v>0</v>
      </c>
      <c r="BL232" s="18" t="s">
        <v>100</v>
      </c>
      <c r="BM232" s="265" t="s">
        <v>1501</v>
      </c>
    </row>
    <row r="233" spans="1:65" s="2" customFormat="1" ht="16.5" customHeight="1">
      <c r="A233" s="41"/>
      <c r="B233" s="42"/>
      <c r="C233" s="317" t="s">
        <v>1008</v>
      </c>
      <c r="D233" s="317" t="s">
        <v>589</v>
      </c>
      <c r="E233" s="318" t="s">
        <v>3770</v>
      </c>
      <c r="F233" s="319" t="s">
        <v>3771</v>
      </c>
      <c r="G233" s="320" t="s">
        <v>702</v>
      </c>
      <c r="H233" s="321">
        <v>18</v>
      </c>
      <c r="I233" s="322"/>
      <c r="J233" s="323">
        <f>ROUND(I233*H233,2)</f>
        <v>0</v>
      </c>
      <c r="K233" s="324"/>
      <c r="L233" s="325"/>
      <c r="M233" s="326" t="s">
        <v>1</v>
      </c>
      <c r="N233" s="327" t="s">
        <v>46</v>
      </c>
      <c r="O233" s="94"/>
      <c r="P233" s="263">
        <f>O233*H233</f>
        <v>0</v>
      </c>
      <c r="Q233" s="263">
        <v>0</v>
      </c>
      <c r="R233" s="263">
        <f>Q233*H233</f>
        <v>0</v>
      </c>
      <c r="S233" s="263">
        <v>0</v>
      </c>
      <c r="T233" s="264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65" t="s">
        <v>247</v>
      </c>
      <c r="AT233" s="265" t="s">
        <v>589</v>
      </c>
      <c r="AU233" s="265" t="s">
        <v>89</v>
      </c>
      <c r="AY233" s="18" t="s">
        <v>211</v>
      </c>
      <c r="BE233" s="155">
        <f>IF(N233="základní",J233,0)</f>
        <v>0</v>
      </c>
      <c r="BF233" s="155">
        <f>IF(N233="snížená",J233,0)</f>
        <v>0</v>
      </c>
      <c r="BG233" s="155">
        <f>IF(N233="zákl. přenesená",J233,0)</f>
        <v>0</v>
      </c>
      <c r="BH233" s="155">
        <f>IF(N233="sníž. přenesená",J233,0)</f>
        <v>0</v>
      </c>
      <c r="BI233" s="155">
        <f>IF(N233="nulová",J233,0)</f>
        <v>0</v>
      </c>
      <c r="BJ233" s="18" t="s">
        <v>87</v>
      </c>
      <c r="BK233" s="155">
        <f>ROUND(I233*H233,2)</f>
        <v>0</v>
      </c>
      <c r="BL233" s="18" t="s">
        <v>100</v>
      </c>
      <c r="BM233" s="265" t="s">
        <v>1511</v>
      </c>
    </row>
    <row r="234" spans="1:65" s="2" customFormat="1" ht="16.5" customHeight="1">
      <c r="A234" s="41"/>
      <c r="B234" s="42"/>
      <c r="C234" s="317" t="s">
        <v>1016</v>
      </c>
      <c r="D234" s="317" t="s">
        <v>589</v>
      </c>
      <c r="E234" s="318" t="s">
        <v>3772</v>
      </c>
      <c r="F234" s="319" t="s">
        <v>3773</v>
      </c>
      <c r="G234" s="320" t="s">
        <v>702</v>
      </c>
      <c r="H234" s="321">
        <v>2</v>
      </c>
      <c r="I234" s="322"/>
      <c r="J234" s="323">
        <f>ROUND(I234*H234,2)</f>
        <v>0</v>
      </c>
      <c r="K234" s="324"/>
      <c r="L234" s="325"/>
      <c r="M234" s="326" t="s">
        <v>1</v>
      </c>
      <c r="N234" s="327" t="s">
        <v>46</v>
      </c>
      <c r="O234" s="94"/>
      <c r="P234" s="263">
        <f>O234*H234</f>
        <v>0</v>
      </c>
      <c r="Q234" s="263">
        <v>0</v>
      </c>
      <c r="R234" s="263">
        <f>Q234*H234</f>
        <v>0</v>
      </c>
      <c r="S234" s="263">
        <v>0</v>
      </c>
      <c r="T234" s="264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65" t="s">
        <v>247</v>
      </c>
      <c r="AT234" s="265" t="s">
        <v>589</v>
      </c>
      <c r="AU234" s="265" t="s">
        <v>89</v>
      </c>
      <c r="AY234" s="18" t="s">
        <v>211</v>
      </c>
      <c r="BE234" s="155">
        <f>IF(N234="základní",J234,0)</f>
        <v>0</v>
      </c>
      <c r="BF234" s="155">
        <f>IF(N234="snížená",J234,0)</f>
        <v>0</v>
      </c>
      <c r="BG234" s="155">
        <f>IF(N234="zákl. přenesená",J234,0)</f>
        <v>0</v>
      </c>
      <c r="BH234" s="155">
        <f>IF(N234="sníž. přenesená",J234,0)</f>
        <v>0</v>
      </c>
      <c r="BI234" s="155">
        <f>IF(N234="nulová",J234,0)</f>
        <v>0</v>
      </c>
      <c r="BJ234" s="18" t="s">
        <v>87</v>
      </c>
      <c r="BK234" s="155">
        <f>ROUND(I234*H234,2)</f>
        <v>0</v>
      </c>
      <c r="BL234" s="18" t="s">
        <v>100</v>
      </c>
      <c r="BM234" s="265" t="s">
        <v>1529</v>
      </c>
    </row>
    <row r="235" spans="1:65" s="2" customFormat="1" ht="16.5" customHeight="1">
      <c r="A235" s="41"/>
      <c r="B235" s="42"/>
      <c r="C235" s="317" t="s">
        <v>1022</v>
      </c>
      <c r="D235" s="317" t="s">
        <v>589</v>
      </c>
      <c r="E235" s="318" t="s">
        <v>3774</v>
      </c>
      <c r="F235" s="319" t="s">
        <v>3775</v>
      </c>
      <c r="G235" s="320" t="s">
        <v>702</v>
      </c>
      <c r="H235" s="321">
        <v>1</v>
      </c>
      <c r="I235" s="322"/>
      <c r="J235" s="323">
        <f>ROUND(I235*H235,2)</f>
        <v>0</v>
      </c>
      <c r="K235" s="324"/>
      <c r="L235" s="325"/>
      <c r="M235" s="326" t="s">
        <v>1</v>
      </c>
      <c r="N235" s="327" t="s">
        <v>46</v>
      </c>
      <c r="O235" s="94"/>
      <c r="P235" s="263">
        <f>O235*H235</f>
        <v>0</v>
      </c>
      <c r="Q235" s="263">
        <v>0</v>
      </c>
      <c r="R235" s="263">
        <f>Q235*H235</f>
        <v>0</v>
      </c>
      <c r="S235" s="263">
        <v>0</v>
      </c>
      <c r="T235" s="264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65" t="s">
        <v>247</v>
      </c>
      <c r="AT235" s="265" t="s">
        <v>589</v>
      </c>
      <c r="AU235" s="265" t="s">
        <v>89</v>
      </c>
      <c r="AY235" s="18" t="s">
        <v>211</v>
      </c>
      <c r="BE235" s="155">
        <f>IF(N235="základní",J235,0)</f>
        <v>0</v>
      </c>
      <c r="BF235" s="155">
        <f>IF(N235="snížená",J235,0)</f>
        <v>0</v>
      </c>
      <c r="BG235" s="155">
        <f>IF(N235="zákl. přenesená",J235,0)</f>
        <v>0</v>
      </c>
      <c r="BH235" s="155">
        <f>IF(N235="sníž. přenesená",J235,0)</f>
        <v>0</v>
      </c>
      <c r="BI235" s="155">
        <f>IF(N235="nulová",J235,0)</f>
        <v>0</v>
      </c>
      <c r="BJ235" s="18" t="s">
        <v>87</v>
      </c>
      <c r="BK235" s="155">
        <f>ROUND(I235*H235,2)</f>
        <v>0</v>
      </c>
      <c r="BL235" s="18" t="s">
        <v>100</v>
      </c>
      <c r="BM235" s="265" t="s">
        <v>1556</v>
      </c>
    </row>
    <row r="236" spans="1:65" s="2" customFormat="1" ht="16.5" customHeight="1">
      <c r="A236" s="41"/>
      <c r="B236" s="42"/>
      <c r="C236" s="317" t="s">
        <v>1031</v>
      </c>
      <c r="D236" s="317" t="s">
        <v>589</v>
      </c>
      <c r="E236" s="318" t="s">
        <v>3776</v>
      </c>
      <c r="F236" s="319" t="s">
        <v>3777</v>
      </c>
      <c r="G236" s="320" t="s">
        <v>702</v>
      </c>
      <c r="H236" s="321">
        <v>26</v>
      </c>
      <c r="I236" s="322"/>
      <c r="J236" s="323">
        <f>ROUND(I236*H236,2)</f>
        <v>0</v>
      </c>
      <c r="K236" s="324"/>
      <c r="L236" s="325"/>
      <c r="M236" s="326" t="s">
        <v>1</v>
      </c>
      <c r="N236" s="327" t="s">
        <v>46</v>
      </c>
      <c r="O236" s="94"/>
      <c r="P236" s="263">
        <f>O236*H236</f>
        <v>0</v>
      </c>
      <c r="Q236" s="263">
        <v>0</v>
      </c>
      <c r="R236" s="263">
        <f>Q236*H236</f>
        <v>0</v>
      </c>
      <c r="S236" s="263">
        <v>0</v>
      </c>
      <c r="T236" s="264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65" t="s">
        <v>247</v>
      </c>
      <c r="AT236" s="265" t="s">
        <v>589</v>
      </c>
      <c r="AU236" s="265" t="s">
        <v>89</v>
      </c>
      <c r="AY236" s="18" t="s">
        <v>211</v>
      </c>
      <c r="BE236" s="155">
        <f>IF(N236="základní",J236,0)</f>
        <v>0</v>
      </c>
      <c r="BF236" s="155">
        <f>IF(N236="snížená",J236,0)</f>
        <v>0</v>
      </c>
      <c r="BG236" s="155">
        <f>IF(N236="zákl. přenesená",J236,0)</f>
        <v>0</v>
      </c>
      <c r="BH236" s="155">
        <f>IF(N236="sníž. přenesená",J236,0)</f>
        <v>0</v>
      </c>
      <c r="BI236" s="155">
        <f>IF(N236="nulová",J236,0)</f>
        <v>0</v>
      </c>
      <c r="BJ236" s="18" t="s">
        <v>87</v>
      </c>
      <c r="BK236" s="155">
        <f>ROUND(I236*H236,2)</f>
        <v>0</v>
      </c>
      <c r="BL236" s="18" t="s">
        <v>100</v>
      </c>
      <c r="BM236" s="265" t="s">
        <v>1580</v>
      </c>
    </row>
    <row r="237" spans="1:65" s="2" customFormat="1" ht="16.5" customHeight="1">
      <c r="A237" s="41"/>
      <c r="B237" s="42"/>
      <c r="C237" s="317" t="s">
        <v>1036</v>
      </c>
      <c r="D237" s="317" t="s">
        <v>589</v>
      </c>
      <c r="E237" s="318" t="s">
        <v>3778</v>
      </c>
      <c r="F237" s="319" t="s">
        <v>3779</v>
      </c>
      <c r="G237" s="320" t="s">
        <v>3634</v>
      </c>
      <c r="H237" s="321">
        <v>80</v>
      </c>
      <c r="I237" s="322"/>
      <c r="J237" s="323">
        <f>ROUND(I237*H237,2)</f>
        <v>0</v>
      </c>
      <c r="K237" s="324"/>
      <c r="L237" s="325"/>
      <c r="M237" s="326" t="s">
        <v>1</v>
      </c>
      <c r="N237" s="327" t="s">
        <v>46</v>
      </c>
      <c r="O237" s="94"/>
      <c r="P237" s="263">
        <f>O237*H237</f>
        <v>0</v>
      </c>
      <c r="Q237" s="263">
        <v>0</v>
      </c>
      <c r="R237" s="263">
        <f>Q237*H237</f>
        <v>0</v>
      </c>
      <c r="S237" s="263">
        <v>0</v>
      </c>
      <c r="T237" s="264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65" t="s">
        <v>247</v>
      </c>
      <c r="AT237" s="265" t="s">
        <v>589</v>
      </c>
      <c r="AU237" s="265" t="s">
        <v>89</v>
      </c>
      <c r="AY237" s="18" t="s">
        <v>211</v>
      </c>
      <c r="BE237" s="155">
        <f>IF(N237="základní",J237,0)</f>
        <v>0</v>
      </c>
      <c r="BF237" s="155">
        <f>IF(N237="snížená",J237,0)</f>
        <v>0</v>
      </c>
      <c r="BG237" s="155">
        <f>IF(N237="zákl. přenesená",J237,0)</f>
        <v>0</v>
      </c>
      <c r="BH237" s="155">
        <f>IF(N237="sníž. přenesená",J237,0)</f>
        <v>0</v>
      </c>
      <c r="BI237" s="155">
        <f>IF(N237="nulová",J237,0)</f>
        <v>0</v>
      </c>
      <c r="BJ237" s="18" t="s">
        <v>87</v>
      </c>
      <c r="BK237" s="155">
        <f>ROUND(I237*H237,2)</f>
        <v>0</v>
      </c>
      <c r="BL237" s="18" t="s">
        <v>100</v>
      </c>
      <c r="BM237" s="265" t="s">
        <v>1607</v>
      </c>
    </row>
    <row r="238" spans="1:65" s="2" customFormat="1" ht="16.5" customHeight="1">
      <c r="A238" s="41"/>
      <c r="B238" s="42"/>
      <c r="C238" s="317" t="s">
        <v>1042</v>
      </c>
      <c r="D238" s="317" t="s">
        <v>589</v>
      </c>
      <c r="E238" s="318" t="s">
        <v>3780</v>
      </c>
      <c r="F238" s="319" t="s">
        <v>3781</v>
      </c>
      <c r="G238" s="320" t="s">
        <v>3634</v>
      </c>
      <c r="H238" s="321">
        <v>70</v>
      </c>
      <c r="I238" s="322"/>
      <c r="J238" s="323">
        <f>ROUND(I238*H238,2)</f>
        <v>0</v>
      </c>
      <c r="K238" s="324"/>
      <c r="L238" s="325"/>
      <c r="M238" s="326" t="s">
        <v>1</v>
      </c>
      <c r="N238" s="327" t="s">
        <v>46</v>
      </c>
      <c r="O238" s="94"/>
      <c r="P238" s="263">
        <f>O238*H238</f>
        <v>0</v>
      </c>
      <c r="Q238" s="263">
        <v>0</v>
      </c>
      <c r="R238" s="263">
        <f>Q238*H238</f>
        <v>0</v>
      </c>
      <c r="S238" s="263">
        <v>0</v>
      </c>
      <c r="T238" s="264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65" t="s">
        <v>247</v>
      </c>
      <c r="AT238" s="265" t="s">
        <v>589</v>
      </c>
      <c r="AU238" s="265" t="s">
        <v>89</v>
      </c>
      <c r="AY238" s="18" t="s">
        <v>211</v>
      </c>
      <c r="BE238" s="155">
        <f>IF(N238="základní",J238,0)</f>
        <v>0</v>
      </c>
      <c r="BF238" s="155">
        <f>IF(N238="snížená",J238,0)</f>
        <v>0</v>
      </c>
      <c r="BG238" s="155">
        <f>IF(N238="zákl. přenesená",J238,0)</f>
        <v>0</v>
      </c>
      <c r="BH238" s="155">
        <f>IF(N238="sníž. přenesená",J238,0)</f>
        <v>0</v>
      </c>
      <c r="BI238" s="155">
        <f>IF(N238="nulová",J238,0)</f>
        <v>0</v>
      </c>
      <c r="BJ238" s="18" t="s">
        <v>87</v>
      </c>
      <c r="BK238" s="155">
        <f>ROUND(I238*H238,2)</f>
        <v>0</v>
      </c>
      <c r="BL238" s="18" t="s">
        <v>100</v>
      </c>
      <c r="BM238" s="265" t="s">
        <v>1618</v>
      </c>
    </row>
    <row r="239" spans="1:65" s="2" customFormat="1" ht="16.5" customHeight="1">
      <c r="A239" s="41"/>
      <c r="B239" s="42"/>
      <c r="C239" s="317" t="s">
        <v>1046</v>
      </c>
      <c r="D239" s="317" t="s">
        <v>589</v>
      </c>
      <c r="E239" s="318" t="s">
        <v>3782</v>
      </c>
      <c r="F239" s="319" t="s">
        <v>3783</v>
      </c>
      <c r="G239" s="320" t="s">
        <v>269</v>
      </c>
      <c r="H239" s="321">
        <v>190</v>
      </c>
      <c r="I239" s="322"/>
      <c r="J239" s="323">
        <f>ROUND(I239*H239,2)</f>
        <v>0</v>
      </c>
      <c r="K239" s="324"/>
      <c r="L239" s="325"/>
      <c r="M239" s="326" t="s">
        <v>1</v>
      </c>
      <c r="N239" s="327" t="s">
        <v>46</v>
      </c>
      <c r="O239" s="94"/>
      <c r="P239" s="263">
        <f>O239*H239</f>
        <v>0</v>
      </c>
      <c r="Q239" s="263">
        <v>0</v>
      </c>
      <c r="R239" s="263">
        <f>Q239*H239</f>
        <v>0</v>
      </c>
      <c r="S239" s="263">
        <v>0</v>
      </c>
      <c r="T239" s="264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65" t="s">
        <v>247</v>
      </c>
      <c r="AT239" s="265" t="s">
        <v>589</v>
      </c>
      <c r="AU239" s="265" t="s">
        <v>89</v>
      </c>
      <c r="AY239" s="18" t="s">
        <v>211</v>
      </c>
      <c r="BE239" s="155">
        <f>IF(N239="základní",J239,0)</f>
        <v>0</v>
      </c>
      <c r="BF239" s="155">
        <f>IF(N239="snížená",J239,0)</f>
        <v>0</v>
      </c>
      <c r="BG239" s="155">
        <f>IF(N239="zákl. přenesená",J239,0)</f>
        <v>0</v>
      </c>
      <c r="BH239" s="155">
        <f>IF(N239="sníž. přenesená",J239,0)</f>
        <v>0</v>
      </c>
      <c r="BI239" s="155">
        <f>IF(N239="nulová",J239,0)</f>
        <v>0</v>
      </c>
      <c r="BJ239" s="18" t="s">
        <v>87</v>
      </c>
      <c r="BK239" s="155">
        <f>ROUND(I239*H239,2)</f>
        <v>0</v>
      </c>
      <c r="BL239" s="18" t="s">
        <v>100</v>
      </c>
      <c r="BM239" s="265" t="s">
        <v>1631</v>
      </c>
    </row>
    <row r="240" spans="1:65" s="2" customFormat="1" ht="16.5" customHeight="1">
      <c r="A240" s="41"/>
      <c r="B240" s="42"/>
      <c r="C240" s="317" t="s">
        <v>1052</v>
      </c>
      <c r="D240" s="317" t="s">
        <v>589</v>
      </c>
      <c r="E240" s="318" t="s">
        <v>3784</v>
      </c>
      <c r="F240" s="319" t="s">
        <v>3785</v>
      </c>
      <c r="G240" s="320" t="s">
        <v>702</v>
      </c>
      <c r="H240" s="321">
        <v>3</v>
      </c>
      <c r="I240" s="322"/>
      <c r="J240" s="323">
        <f>ROUND(I240*H240,2)</f>
        <v>0</v>
      </c>
      <c r="K240" s="324"/>
      <c r="L240" s="325"/>
      <c r="M240" s="326" t="s">
        <v>1</v>
      </c>
      <c r="N240" s="327" t="s">
        <v>46</v>
      </c>
      <c r="O240" s="94"/>
      <c r="P240" s="263">
        <f>O240*H240</f>
        <v>0</v>
      </c>
      <c r="Q240" s="263">
        <v>0</v>
      </c>
      <c r="R240" s="263">
        <f>Q240*H240</f>
        <v>0</v>
      </c>
      <c r="S240" s="263">
        <v>0</v>
      </c>
      <c r="T240" s="264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65" t="s">
        <v>247</v>
      </c>
      <c r="AT240" s="265" t="s">
        <v>589</v>
      </c>
      <c r="AU240" s="265" t="s">
        <v>89</v>
      </c>
      <c r="AY240" s="18" t="s">
        <v>211</v>
      </c>
      <c r="BE240" s="155">
        <f>IF(N240="základní",J240,0)</f>
        <v>0</v>
      </c>
      <c r="BF240" s="155">
        <f>IF(N240="snížená",J240,0)</f>
        <v>0</v>
      </c>
      <c r="BG240" s="155">
        <f>IF(N240="zákl. přenesená",J240,0)</f>
        <v>0</v>
      </c>
      <c r="BH240" s="155">
        <f>IF(N240="sníž. přenesená",J240,0)</f>
        <v>0</v>
      </c>
      <c r="BI240" s="155">
        <f>IF(N240="nulová",J240,0)</f>
        <v>0</v>
      </c>
      <c r="BJ240" s="18" t="s">
        <v>87</v>
      </c>
      <c r="BK240" s="155">
        <f>ROUND(I240*H240,2)</f>
        <v>0</v>
      </c>
      <c r="BL240" s="18" t="s">
        <v>100</v>
      </c>
      <c r="BM240" s="265" t="s">
        <v>1646</v>
      </c>
    </row>
    <row r="241" spans="1:65" s="2" customFormat="1" ht="16.5" customHeight="1">
      <c r="A241" s="41"/>
      <c r="B241" s="42"/>
      <c r="C241" s="317" t="s">
        <v>1058</v>
      </c>
      <c r="D241" s="317" t="s">
        <v>589</v>
      </c>
      <c r="E241" s="318" t="s">
        <v>3786</v>
      </c>
      <c r="F241" s="319" t="s">
        <v>3787</v>
      </c>
      <c r="G241" s="320" t="s">
        <v>702</v>
      </c>
      <c r="H241" s="321">
        <v>3</v>
      </c>
      <c r="I241" s="322"/>
      <c r="J241" s="323">
        <f>ROUND(I241*H241,2)</f>
        <v>0</v>
      </c>
      <c r="K241" s="324"/>
      <c r="L241" s="325"/>
      <c r="M241" s="326" t="s">
        <v>1</v>
      </c>
      <c r="N241" s="327" t="s">
        <v>46</v>
      </c>
      <c r="O241" s="94"/>
      <c r="P241" s="263">
        <f>O241*H241</f>
        <v>0</v>
      </c>
      <c r="Q241" s="263">
        <v>0</v>
      </c>
      <c r="R241" s="263">
        <f>Q241*H241</f>
        <v>0</v>
      </c>
      <c r="S241" s="263">
        <v>0</v>
      </c>
      <c r="T241" s="264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65" t="s">
        <v>247</v>
      </c>
      <c r="AT241" s="265" t="s">
        <v>589</v>
      </c>
      <c r="AU241" s="265" t="s">
        <v>89</v>
      </c>
      <c r="AY241" s="18" t="s">
        <v>211</v>
      </c>
      <c r="BE241" s="155">
        <f>IF(N241="základní",J241,0)</f>
        <v>0</v>
      </c>
      <c r="BF241" s="155">
        <f>IF(N241="snížená",J241,0)</f>
        <v>0</v>
      </c>
      <c r="BG241" s="155">
        <f>IF(N241="zákl. přenesená",J241,0)</f>
        <v>0</v>
      </c>
      <c r="BH241" s="155">
        <f>IF(N241="sníž. přenesená",J241,0)</f>
        <v>0</v>
      </c>
      <c r="BI241" s="155">
        <f>IF(N241="nulová",J241,0)</f>
        <v>0</v>
      </c>
      <c r="BJ241" s="18" t="s">
        <v>87</v>
      </c>
      <c r="BK241" s="155">
        <f>ROUND(I241*H241,2)</f>
        <v>0</v>
      </c>
      <c r="BL241" s="18" t="s">
        <v>100</v>
      </c>
      <c r="BM241" s="265" t="s">
        <v>1663</v>
      </c>
    </row>
    <row r="242" spans="1:65" s="2" customFormat="1" ht="16.5" customHeight="1">
      <c r="A242" s="41"/>
      <c r="B242" s="42"/>
      <c r="C242" s="317" t="s">
        <v>1063</v>
      </c>
      <c r="D242" s="317" t="s">
        <v>589</v>
      </c>
      <c r="E242" s="318" t="s">
        <v>3788</v>
      </c>
      <c r="F242" s="319" t="s">
        <v>3789</v>
      </c>
      <c r="G242" s="320" t="s">
        <v>702</v>
      </c>
      <c r="H242" s="321">
        <v>3</v>
      </c>
      <c r="I242" s="322"/>
      <c r="J242" s="323">
        <f>ROUND(I242*H242,2)</f>
        <v>0</v>
      </c>
      <c r="K242" s="324"/>
      <c r="L242" s="325"/>
      <c r="M242" s="326" t="s">
        <v>1</v>
      </c>
      <c r="N242" s="327" t="s">
        <v>46</v>
      </c>
      <c r="O242" s="94"/>
      <c r="P242" s="263">
        <f>O242*H242</f>
        <v>0</v>
      </c>
      <c r="Q242" s="263">
        <v>0</v>
      </c>
      <c r="R242" s="263">
        <f>Q242*H242</f>
        <v>0</v>
      </c>
      <c r="S242" s="263">
        <v>0</v>
      </c>
      <c r="T242" s="264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65" t="s">
        <v>247</v>
      </c>
      <c r="AT242" s="265" t="s">
        <v>589</v>
      </c>
      <c r="AU242" s="265" t="s">
        <v>89</v>
      </c>
      <c r="AY242" s="18" t="s">
        <v>211</v>
      </c>
      <c r="BE242" s="155">
        <f>IF(N242="základní",J242,0)</f>
        <v>0</v>
      </c>
      <c r="BF242" s="155">
        <f>IF(N242="snížená",J242,0)</f>
        <v>0</v>
      </c>
      <c r="BG242" s="155">
        <f>IF(N242="zákl. přenesená",J242,0)</f>
        <v>0</v>
      </c>
      <c r="BH242" s="155">
        <f>IF(N242="sníž. přenesená",J242,0)</f>
        <v>0</v>
      </c>
      <c r="BI242" s="155">
        <f>IF(N242="nulová",J242,0)</f>
        <v>0</v>
      </c>
      <c r="BJ242" s="18" t="s">
        <v>87</v>
      </c>
      <c r="BK242" s="155">
        <f>ROUND(I242*H242,2)</f>
        <v>0</v>
      </c>
      <c r="BL242" s="18" t="s">
        <v>100</v>
      </c>
      <c r="BM242" s="265" t="s">
        <v>1675</v>
      </c>
    </row>
    <row r="243" spans="1:65" s="2" customFormat="1" ht="16.5" customHeight="1">
      <c r="A243" s="41"/>
      <c r="B243" s="42"/>
      <c r="C243" s="317" t="s">
        <v>1067</v>
      </c>
      <c r="D243" s="317" t="s">
        <v>589</v>
      </c>
      <c r="E243" s="318" t="s">
        <v>3790</v>
      </c>
      <c r="F243" s="319" t="s">
        <v>3791</v>
      </c>
      <c r="G243" s="320" t="s">
        <v>702</v>
      </c>
      <c r="H243" s="321">
        <v>12</v>
      </c>
      <c r="I243" s="322"/>
      <c r="J243" s="323">
        <f>ROUND(I243*H243,2)</f>
        <v>0</v>
      </c>
      <c r="K243" s="324"/>
      <c r="L243" s="325"/>
      <c r="M243" s="326" t="s">
        <v>1</v>
      </c>
      <c r="N243" s="327" t="s">
        <v>46</v>
      </c>
      <c r="O243" s="94"/>
      <c r="P243" s="263">
        <f>O243*H243</f>
        <v>0</v>
      </c>
      <c r="Q243" s="263">
        <v>0</v>
      </c>
      <c r="R243" s="263">
        <f>Q243*H243</f>
        <v>0</v>
      </c>
      <c r="S243" s="263">
        <v>0</v>
      </c>
      <c r="T243" s="264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65" t="s">
        <v>247</v>
      </c>
      <c r="AT243" s="265" t="s">
        <v>589</v>
      </c>
      <c r="AU243" s="265" t="s">
        <v>89</v>
      </c>
      <c r="AY243" s="18" t="s">
        <v>211</v>
      </c>
      <c r="BE243" s="155">
        <f>IF(N243="základní",J243,0)</f>
        <v>0</v>
      </c>
      <c r="BF243" s="155">
        <f>IF(N243="snížená",J243,0)</f>
        <v>0</v>
      </c>
      <c r="BG243" s="155">
        <f>IF(N243="zákl. přenesená",J243,0)</f>
        <v>0</v>
      </c>
      <c r="BH243" s="155">
        <f>IF(N243="sníž. přenesená",J243,0)</f>
        <v>0</v>
      </c>
      <c r="BI243" s="155">
        <f>IF(N243="nulová",J243,0)</f>
        <v>0</v>
      </c>
      <c r="BJ243" s="18" t="s">
        <v>87</v>
      </c>
      <c r="BK243" s="155">
        <f>ROUND(I243*H243,2)</f>
        <v>0</v>
      </c>
      <c r="BL243" s="18" t="s">
        <v>100</v>
      </c>
      <c r="BM243" s="265" t="s">
        <v>1690</v>
      </c>
    </row>
    <row r="244" spans="1:65" s="2" customFormat="1" ht="16.5" customHeight="1">
      <c r="A244" s="41"/>
      <c r="B244" s="42"/>
      <c r="C244" s="317" t="s">
        <v>1071</v>
      </c>
      <c r="D244" s="317" t="s">
        <v>589</v>
      </c>
      <c r="E244" s="318" t="s">
        <v>3792</v>
      </c>
      <c r="F244" s="319" t="s">
        <v>3793</v>
      </c>
      <c r="G244" s="320" t="s">
        <v>702</v>
      </c>
      <c r="H244" s="321">
        <v>2</v>
      </c>
      <c r="I244" s="322"/>
      <c r="J244" s="323">
        <f>ROUND(I244*H244,2)</f>
        <v>0</v>
      </c>
      <c r="K244" s="324"/>
      <c r="L244" s="325"/>
      <c r="M244" s="326" t="s">
        <v>1</v>
      </c>
      <c r="N244" s="327" t="s">
        <v>46</v>
      </c>
      <c r="O244" s="94"/>
      <c r="P244" s="263">
        <f>O244*H244</f>
        <v>0</v>
      </c>
      <c r="Q244" s="263">
        <v>0</v>
      </c>
      <c r="R244" s="263">
        <f>Q244*H244</f>
        <v>0</v>
      </c>
      <c r="S244" s="263">
        <v>0</v>
      </c>
      <c r="T244" s="264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65" t="s">
        <v>247</v>
      </c>
      <c r="AT244" s="265" t="s">
        <v>589</v>
      </c>
      <c r="AU244" s="265" t="s">
        <v>89</v>
      </c>
      <c r="AY244" s="18" t="s">
        <v>211</v>
      </c>
      <c r="BE244" s="155">
        <f>IF(N244="základní",J244,0)</f>
        <v>0</v>
      </c>
      <c r="BF244" s="155">
        <f>IF(N244="snížená",J244,0)</f>
        <v>0</v>
      </c>
      <c r="BG244" s="155">
        <f>IF(N244="zákl. přenesená",J244,0)</f>
        <v>0</v>
      </c>
      <c r="BH244" s="155">
        <f>IF(N244="sníž. přenesená",J244,0)</f>
        <v>0</v>
      </c>
      <c r="BI244" s="155">
        <f>IF(N244="nulová",J244,0)</f>
        <v>0</v>
      </c>
      <c r="BJ244" s="18" t="s">
        <v>87</v>
      </c>
      <c r="BK244" s="155">
        <f>ROUND(I244*H244,2)</f>
        <v>0</v>
      </c>
      <c r="BL244" s="18" t="s">
        <v>100</v>
      </c>
      <c r="BM244" s="265" t="s">
        <v>1701</v>
      </c>
    </row>
    <row r="245" spans="1:63" s="12" customFormat="1" ht="22.8" customHeight="1">
      <c r="A245" s="12"/>
      <c r="B245" s="237"/>
      <c r="C245" s="238"/>
      <c r="D245" s="239" t="s">
        <v>80</v>
      </c>
      <c r="E245" s="251" t="s">
        <v>3794</v>
      </c>
      <c r="F245" s="251" t="s">
        <v>3795</v>
      </c>
      <c r="G245" s="238"/>
      <c r="H245" s="238"/>
      <c r="I245" s="241"/>
      <c r="J245" s="252">
        <f>BK245</f>
        <v>0</v>
      </c>
      <c r="K245" s="238"/>
      <c r="L245" s="243"/>
      <c r="M245" s="244"/>
      <c r="N245" s="245"/>
      <c r="O245" s="245"/>
      <c r="P245" s="246">
        <f>SUM(P246:P247)</f>
        <v>0</v>
      </c>
      <c r="Q245" s="245"/>
      <c r="R245" s="246">
        <f>SUM(R246:R247)</f>
        <v>0</v>
      </c>
      <c r="S245" s="245"/>
      <c r="T245" s="247">
        <f>SUM(T246:T247)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48" t="s">
        <v>87</v>
      </c>
      <c r="AT245" s="249" t="s">
        <v>80</v>
      </c>
      <c r="AU245" s="249" t="s">
        <v>87</v>
      </c>
      <c r="AY245" s="248" t="s">
        <v>211</v>
      </c>
      <c r="BK245" s="250">
        <f>SUM(BK246:BK247)</f>
        <v>0</v>
      </c>
    </row>
    <row r="246" spans="1:65" s="2" customFormat="1" ht="16.5" customHeight="1">
      <c r="A246" s="41"/>
      <c r="B246" s="42"/>
      <c r="C246" s="253" t="s">
        <v>1076</v>
      </c>
      <c r="D246" s="253" t="s">
        <v>214</v>
      </c>
      <c r="E246" s="254" t="s">
        <v>3796</v>
      </c>
      <c r="F246" s="255" t="s">
        <v>3795</v>
      </c>
      <c r="G246" s="256" t="s">
        <v>2876</v>
      </c>
      <c r="H246" s="257">
        <v>1</v>
      </c>
      <c r="I246" s="258"/>
      <c r="J246" s="259">
        <f>ROUND(I246*H246,2)</f>
        <v>0</v>
      </c>
      <c r="K246" s="260"/>
      <c r="L246" s="44"/>
      <c r="M246" s="261" t="s">
        <v>1</v>
      </c>
      <c r="N246" s="262" t="s">
        <v>46</v>
      </c>
      <c r="O246" s="94"/>
      <c r="P246" s="263">
        <f>O246*H246</f>
        <v>0</v>
      </c>
      <c r="Q246" s="263">
        <v>0</v>
      </c>
      <c r="R246" s="263">
        <f>Q246*H246</f>
        <v>0</v>
      </c>
      <c r="S246" s="263">
        <v>0</v>
      </c>
      <c r="T246" s="264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65" t="s">
        <v>100</v>
      </c>
      <c r="AT246" s="265" t="s">
        <v>214</v>
      </c>
      <c r="AU246" s="265" t="s">
        <v>89</v>
      </c>
      <c r="AY246" s="18" t="s">
        <v>211</v>
      </c>
      <c r="BE246" s="155">
        <f>IF(N246="základní",J246,0)</f>
        <v>0</v>
      </c>
      <c r="BF246" s="155">
        <f>IF(N246="snížená",J246,0)</f>
        <v>0</v>
      </c>
      <c r="BG246" s="155">
        <f>IF(N246="zákl. přenesená",J246,0)</f>
        <v>0</v>
      </c>
      <c r="BH246" s="155">
        <f>IF(N246="sníž. přenesená",J246,0)</f>
        <v>0</v>
      </c>
      <c r="BI246" s="155">
        <f>IF(N246="nulová",J246,0)</f>
        <v>0</v>
      </c>
      <c r="BJ246" s="18" t="s">
        <v>87</v>
      </c>
      <c r="BK246" s="155">
        <f>ROUND(I246*H246,2)</f>
        <v>0</v>
      </c>
      <c r="BL246" s="18" t="s">
        <v>100</v>
      </c>
      <c r="BM246" s="265" t="s">
        <v>579</v>
      </c>
    </row>
    <row r="247" spans="1:65" s="2" customFormat="1" ht="16.5" customHeight="1">
      <c r="A247" s="41"/>
      <c r="B247" s="42"/>
      <c r="C247" s="253" t="s">
        <v>81</v>
      </c>
      <c r="D247" s="253" t="s">
        <v>214</v>
      </c>
      <c r="E247" s="254" t="s">
        <v>3797</v>
      </c>
      <c r="F247" s="255" t="s">
        <v>3798</v>
      </c>
      <c r="G247" s="256" t="s">
        <v>2876</v>
      </c>
      <c r="H247" s="257">
        <v>1</v>
      </c>
      <c r="I247" s="258"/>
      <c r="J247" s="259">
        <f>ROUND(I247*H247,2)</f>
        <v>0</v>
      </c>
      <c r="K247" s="260"/>
      <c r="L247" s="44"/>
      <c r="M247" s="288" t="s">
        <v>1</v>
      </c>
      <c r="N247" s="289" t="s">
        <v>46</v>
      </c>
      <c r="O247" s="290"/>
      <c r="P247" s="291">
        <f>O247*H247</f>
        <v>0</v>
      </c>
      <c r="Q247" s="291">
        <v>0</v>
      </c>
      <c r="R247" s="291">
        <f>Q247*H247</f>
        <v>0</v>
      </c>
      <c r="S247" s="291">
        <v>0</v>
      </c>
      <c r="T247" s="292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65" t="s">
        <v>100</v>
      </c>
      <c r="AT247" s="265" t="s">
        <v>214</v>
      </c>
      <c r="AU247" s="265" t="s">
        <v>89</v>
      </c>
      <c r="AY247" s="18" t="s">
        <v>211</v>
      </c>
      <c r="BE247" s="155">
        <f>IF(N247="základní",J247,0)</f>
        <v>0</v>
      </c>
      <c r="BF247" s="155">
        <f>IF(N247="snížená",J247,0)</f>
        <v>0</v>
      </c>
      <c r="BG247" s="155">
        <f>IF(N247="zákl. přenesená",J247,0)</f>
        <v>0</v>
      </c>
      <c r="BH247" s="155">
        <f>IF(N247="sníž. přenesená",J247,0)</f>
        <v>0</v>
      </c>
      <c r="BI247" s="155">
        <f>IF(N247="nulová",J247,0)</f>
        <v>0</v>
      </c>
      <c r="BJ247" s="18" t="s">
        <v>87</v>
      </c>
      <c r="BK247" s="155">
        <f>ROUND(I247*H247,2)</f>
        <v>0</v>
      </c>
      <c r="BL247" s="18" t="s">
        <v>100</v>
      </c>
      <c r="BM247" s="265" t="s">
        <v>1716</v>
      </c>
    </row>
    <row r="248" spans="1:31" s="2" customFormat="1" ht="6.95" customHeight="1">
      <c r="A248" s="41"/>
      <c r="B248" s="69"/>
      <c r="C248" s="70"/>
      <c r="D248" s="70"/>
      <c r="E248" s="70"/>
      <c r="F248" s="70"/>
      <c r="G248" s="70"/>
      <c r="H248" s="70"/>
      <c r="I248" s="70"/>
      <c r="J248" s="70"/>
      <c r="K248" s="70"/>
      <c r="L248" s="44"/>
      <c r="M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</row>
  </sheetData>
  <sheetProtection password="CC35" sheet="1" objects="1" scenarios="1" formatColumns="0" formatRows="0" autoFilter="0"/>
  <autoFilter ref="C136:K247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07:F107"/>
    <mergeCell ref="D108:F108"/>
    <mergeCell ref="D109:F109"/>
    <mergeCell ref="D110:F110"/>
    <mergeCell ref="D111:F111"/>
    <mergeCell ref="E123:H123"/>
    <mergeCell ref="E127:H127"/>
    <mergeCell ref="E125:H125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Myšík</dc:creator>
  <cp:keywords/>
  <dc:description/>
  <cp:lastModifiedBy>Petr Myšík</cp:lastModifiedBy>
  <dcterms:created xsi:type="dcterms:W3CDTF">2021-09-06T14:41:01Z</dcterms:created>
  <dcterms:modified xsi:type="dcterms:W3CDTF">2021-09-06T14:41:38Z</dcterms:modified>
  <cp:category/>
  <cp:version/>
  <cp:contentType/>
  <cp:contentStatus/>
</cp:coreProperties>
</file>