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Rozpočtové ..." sheetId="2" r:id="rId2"/>
    <sheet name="01 - Stavební část" sheetId="3" r:id="rId3"/>
    <sheet name="02 - Technologie" sheetId="4" r:id="rId4"/>
    <sheet name="03 - Silnoproudá elektroi..." sheetId="5" r:id="rId5"/>
    <sheet name="04 - Elektrická požární s..." sheetId="6" r:id="rId6"/>
    <sheet name="05 - VZT" sheetId="7" r:id="rId7"/>
    <sheet name="06 - VYTÁPĚNÍ" sheetId="8" r:id="rId8"/>
    <sheet name="07 - ZTI - Vodovod" sheetId="9" r:id="rId9"/>
    <sheet name="08 - ZTI-Kanalizace" sheetId="10" r:id="rId10"/>
    <sheet name="09 - Mobiliář a nábytek" sheetId="11" r:id="rId11"/>
  </sheets>
  <definedNames>
    <definedName name="_xlnm.Print_Area" localSheetId="0">'Rekapitulace stavby'!$D$4:$AO$76,'Rekapitulace stavby'!$C$82:$AQ$105</definedName>
    <definedName name="_xlnm._FilterDatabase" localSheetId="1" hidden="1">'00 - Vedlejší Rozpočtové ...'!$C$120:$K$132</definedName>
    <definedName name="_xlnm.Print_Area" localSheetId="1">'00 - Vedlejší Rozpočtové ...'!$C$4:$J$76,'00 - Vedlejší Rozpočtové ...'!$C$82:$J$102,'00 - Vedlejší Rozpočtové ...'!$C$108:$J$132</definedName>
    <definedName name="_xlnm._FilterDatabase" localSheetId="2" hidden="1">'01 - Stavební část'!$C$134:$K$505</definedName>
    <definedName name="_xlnm.Print_Area" localSheetId="2">'01 - Stavební část'!$C$4:$J$76,'01 - Stavební část'!$C$82:$J$116,'01 - Stavební část'!$C$122:$J$505</definedName>
    <definedName name="_xlnm._FilterDatabase" localSheetId="3" hidden="1">'02 - Technologie'!$C$132:$K$343</definedName>
    <definedName name="_xlnm.Print_Area" localSheetId="3">'02 - Technologie'!$C$4:$J$76,'02 - Technologie'!$C$82:$J$114,'02 - Technologie'!$C$120:$J$343</definedName>
    <definedName name="_xlnm._FilterDatabase" localSheetId="4" hidden="1">'03 - Silnoproudá elektroi...'!$C$121:$K$275</definedName>
    <definedName name="_xlnm.Print_Area" localSheetId="4">'03 - Silnoproudá elektroi...'!$C$4:$J$76,'03 - Silnoproudá elektroi...'!$C$82:$J$103,'03 - Silnoproudá elektroi...'!$C$109:$J$275</definedName>
    <definedName name="_xlnm._FilterDatabase" localSheetId="5" hidden="1">'04 - Elektrická požární s...'!$C$125:$K$186</definedName>
    <definedName name="_xlnm.Print_Area" localSheetId="5">'04 - Elektrická požární s...'!$C$4:$J$76,'04 - Elektrická požární s...'!$C$82:$J$107,'04 - Elektrická požární s...'!$C$113:$J$186</definedName>
    <definedName name="_xlnm._FilterDatabase" localSheetId="6" hidden="1">'05 - VZT'!$C$152:$K$244</definedName>
    <definedName name="_xlnm.Print_Area" localSheetId="6">'05 - VZT'!$C$4:$J$76,'05 - VZT'!$C$82:$J$134,'05 - VZT'!$C$140:$J$244</definedName>
    <definedName name="_xlnm._FilterDatabase" localSheetId="7" hidden="1">'06 - VYTÁPĚNÍ'!$C$120:$K$149</definedName>
    <definedName name="_xlnm.Print_Area" localSheetId="7">'06 - VYTÁPĚNÍ'!$C$4:$J$76,'06 - VYTÁPĚNÍ'!$C$82:$J$102,'06 - VYTÁPĚNÍ'!$C$108:$J$149</definedName>
    <definedName name="_xlnm._FilterDatabase" localSheetId="8" hidden="1">'07 - ZTI - Vodovod'!$C$124:$K$166</definedName>
    <definedName name="_xlnm.Print_Area" localSheetId="8">'07 - ZTI - Vodovod'!$C$4:$J$76,'07 - ZTI - Vodovod'!$C$82:$J$106,'07 - ZTI - Vodovod'!$C$112:$J$166</definedName>
    <definedName name="_xlnm._FilterDatabase" localSheetId="9" hidden="1">'08 - ZTI-Kanalizace'!$C$123:$K$169</definedName>
    <definedName name="_xlnm.Print_Area" localSheetId="9">'08 - ZTI-Kanalizace'!$C$4:$J$76,'08 - ZTI-Kanalizace'!$C$82:$J$105,'08 - ZTI-Kanalizace'!$C$111:$J$169</definedName>
    <definedName name="_xlnm._FilterDatabase" localSheetId="10" hidden="1">'09 - Mobiliář a nábytek'!$C$117:$K$135</definedName>
    <definedName name="_xlnm.Print_Area" localSheetId="10">'09 - Mobiliář a nábytek'!$C$4:$J$76,'09 - Mobiliář a nábytek'!$C$82:$J$99,'09 - Mobiliář a nábytek'!$C$105:$J$135</definedName>
    <definedName name="_xlnm.Print_Titles" localSheetId="0">'Rekapitulace stavby'!$92:$92</definedName>
    <definedName name="_xlnm.Print_Titles" localSheetId="1">'00 - Vedlejší Rozpočtové ...'!$120:$120</definedName>
    <definedName name="_xlnm.Print_Titles" localSheetId="2">'01 - Stavební část'!$134:$134</definedName>
    <definedName name="_xlnm.Print_Titles" localSheetId="3">'02 - Technologie'!$132:$132</definedName>
    <definedName name="_xlnm.Print_Titles" localSheetId="4">'03 - Silnoproudá elektroi...'!$121:$121</definedName>
    <definedName name="_xlnm.Print_Titles" localSheetId="5">'04 - Elektrická požární s...'!$125:$125</definedName>
    <definedName name="_xlnm.Print_Titles" localSheetId="6">'05 - VZT'!$152:$152</definedName>
    <definedName name="_xlnm.Print_Titles" localSheetId="7">'06 - VYTÁPĚNÍ'!$120:$120</definedName>
    <definedName name="_xlnm.Print_Titles" localSheetId="8">'07 - ZTI - Vodovod'!$124:$124</definedName>
    <definedName name="_xlnm.Print_Titles" localSheetId="9">'08 - ZTI-Kanalizace'!$123:$123</definedName>
    <definedName name="_xlnm.Print_Titles" localSheetId="10">'09 - Mobiliář a nábytek'!$117:$117</definedName>
  </definedNames>
  <calcPr fullCalcOnLoad="1"/>
</workbook>
</file>

<file path=xl/sharedStrings.xml><?xml version="1.0" encoding="utf-8"?>
<sst xmlns="http://schemas.openxmlformats.org/spreadsheetml/2006/main" count="12300" uniqueCount="1950">
  <si>
    <t>Export Komplet</t>
  </si>
  <si>
    <t/>
  </si>
  <si>
    <t>2.0</t>
  </si>
  <si>
    <t>False</t>
  </si>
  <si>
    <t>{2cfe1e4f-433b-4a0e-a312-91c4b4f652bb}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</si>
  <si>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</si>
  <si>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</si>
  <si>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</si>
  <si>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</si>
  <si>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</si>
  <si>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</si>
  <si>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</si>
  <si>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</si>
  <si>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</si>
  <si>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20210923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</si>
  <si>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</si>
  <si>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</si>
  <si>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GASTROPROVOZU OBJEKTU PARNÍK ul. Gen. Janouška 902, Praha 9</t>
  </si>
  <si>
    <t>KSO:</t>
  </si>
  <si>
    <t>CC-CZ:</t>
  </si>
  <si>
    <t>Místo:</t>
  </si>
  <si>
    <t>ul. Gen. Janouška 902, Praha 6</t>
  </si>
  <si>
    <t>Datum:</t>
  </si>
  <si>
    <t>23. 9. 2021</t>
  </si>
  <si>
    <t>Zadavatel:</t>
  </si>
  <si>
    <t>IČ:</t>
  </si>
  <si>
    <t>002 31 312</t>
  </si>
  <si>
    <t>Městská část Praha 14 Bratří Venclíků 1073,Praha 9</t>
  </si>
  <si>
    <t>DIČ:</t>
  </si>
  <si>
    <t>Uchazeč:</t>
  </si>
  <si>
    <t>Vyplň údaj</t>
  </si>
  <si>
    <t>Projektant:</t>
  </si>
  <si>
    <t>039 85 610</t>
  </si>
  <si>
    <t>A6 atelier, s.r.o., Patočkova 978/20,169 00 Praha6</t>
  </si>
  <si>
    <t>True</t>
  </si>
  <si>
    <t>Zpracovatel:</t>
  </si>
  <si>
    <t xml:space="preserve"> </t>
  </si>
  <si>
    <t>Poznámka:</t>
  </si>
  <si>
    <t xml:space="preserve">Jsou-li ve výkazu výměr uvedeny odkazy na výrobce, obchodní názvy nebo specifické označení výrobků, jsou tyto odkazy informativní a zadavatel umožnuje použití jiných, avšak kvalitativně, technicky a esteticky stejných nebo lepších řešení.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</si>
  <si>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</si>
  <si>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</si>
  <si>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</si>
  <si>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</si>
  <si>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</si>
  <si>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</si>
  <si>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</si>
  <si>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</si>
  <si>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</si>
  <si>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</si>
  <si>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</si>
  <si>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</si>
  <si>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</si>
  <si>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</si>
  <si>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</si>
  <si>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</si>
  <si>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</si>
  <si>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</si>
  <si>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</si>
  <si>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</si>
  <si>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</si>
  <si>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</si>
  <si>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</si>
  <si>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</si>
  <si>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</si>
  <si>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</si>
  <si>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</si>
  <si>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</si>
  <si>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</si>
  <si>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</si>
  <si>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</si>
  <si>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</si>
  <si>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</si>
  <si>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</si>
  <si>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</si>
  <si>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</si>
  <si>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</si>
  <si>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</si>
  <si>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</si>
  <si>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</si>
  <si>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</si>
  <si>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</si>
  <si>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</si>
  <si>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</si>
  <si>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</si>
  <si>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</si>
  <si>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Rozpočtové Náklady</t>
  </si>
  <si>
    <t>STA</t>
  </si>
  <si>
    <t>1</t>
  </si>
  <si>
    <t>{f0bf02f9-a5b3-4d1f-97b5-d4667d243ba0}</t>
  </si>
  <si>
    <t>2</t>
  </si>
  <si>
    <t>01</t>
  </si>
  <si>
    <t>Stavební část</t>
  </si>
  <si>
    <t>{ae5b66b3-d7fa-4344-b55f-9f0816a7da11}</t>
  </si>
  <si>
    <t>02</t>
  </si>
  <si>
    <t>Technologie</t>
  </si>
  <si>
    <t>{a894f3ec-085f-4bf2-a178-84a572ed810b}</t>
  </si>
  <si>
    <t>03</t>
  </si>
  <si>
    <t>Silnoproudá elektroinstalace</t>
  </si>
  <si>
    <t>{955975a9-2f8b-4e87-9115-60e7ca61c1a7}</t>
  </si>
  <si>
    <t>04</t>
  </si>
  <si>
    <t>Elektrická požární signalizace ( EPS )</t>
  </si>
  <si>
    <t>{8c803a05-9cac-41ea-93ff-fd9644e9c041}</t>
  </si>
  <si>
    <t>05</t>
  </si>
  <si>
    <t>VZT</t>
  </si>
  <si>
    <t>{7343f665-3332-4ee8-9bd0-5982c584d7ee}</t>
  </si>
  <si>
    <t>06</t>
  </si>
  <si>
    <t>VYTÁPĚNÍ</t>
  </si>
  <si>
    <t>{2400752f-2a2a-4b44-9426-4f11350f8272}</t>
  </si>
  <si>
    <t>07</t>
  </si>
  <si>
    <t>ZTI - Vodovod</t>
  </si>
  <si>
    <t>{0e27ef54-55d2-45fa-8564-4dc620a0514c}</t>
  </si>
  <si>
    <t>08</t>
  </si>
  <si>
    <t>ZTI-Kanalizace</t>
  </si>
  <si>
    <t>{3efd82a9-3120-4e93-8523-25263ccf8777}</t>
  </si>
  <si>
    <t>09</t>
  </si>
  <si>
    <t>Mobiliář a nábytek</t>
  </si>
  <si>
    <t>{d1971dc6-99e8-432c-ae85-5b56a84c4e32}</t>
  </si>
  <si>
    <t>KRYCÍ LIST SOUPISU PRACÍ</t>
  </si>
  <si>
    <t>Objekt:</t>
  </si>
  <si>
    <t>00 - Vedlejší Rozpočtové Náklady</t>
  </si>
  <si>
    <t xml:space="preserve">Jsou-li ve výkazu výměr uvedeny odkazy na výrobce, obchodní názvy nebo specifické označení výrobků, jsou tyto odkazy informativní a zadavatel umožnuje použití jiných, avšak kvalitativně, technicky a esteticky stejných nebo lepších řešení.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</si>
  <si>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</si>
  <si>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</si>
  <si>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</si>
  <si>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</si>
  <si>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</si>
  <si>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</si>
  <si>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</si>
  <si>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</si>
  <si>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</si>
  <si>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</si>
  <si>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</si>
  <si>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</si>
  <si>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</si>
  <si>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</si>
  <si>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</si>
  <si>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</si>
  <si>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</si>
  <si>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</si>
  <si>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</si>
  <si>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</si>
  <si>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</si>
  <si>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</si>
  <si>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</si>
  <si>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</si>
  <si>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</si>
  <si>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</si>
  <si>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</si>
  <si>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</si>
  <si>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</si>
  <si>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</si>
  <si>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013002001</t>
  </si>
  <si>
    <t>Geodetické zaměření</t>
  </si>
  <si>
    <t>kpl</t>
  </si>
  <si>
    <t>1024</t>
  </si>
  <si>
    <t>1407637146</t>
  </si>
  <si>
    <t>013254000</t>
  </si>
  <si>
    <t>Dokumentace skutečného provedení stavby</t>
  </si>
  <si>
    <t>125311804</t>
  </si>
  <si>
    <t>VRN3</t>
  </si>
  <si>
    <t>Zařízení staveniště</t>
  </si>
  <si>
    <t>3</t>
  </si>
  <si>
    <t>030001000</t>
  </si>
  <si>
    <t>2019605458</t>
  </si>
  <si>
    <t>VRN4</t>
  </si>
  <si>
    <t>Inženýrská činnost</t>
  </si>
  <si>
    <t>4</t>
  </si>
  <si>
    <t>043002000</t>
  </si>
  <si>
    <t>Zkoušky a ostatní měření</t>
  </si>
  <si>
    <t>-1650358231</t>
  </si>
  <si>
    <t>045002000</t>
  </si>
  <si>
    <t>Kompletační a koordinační činnost</t>
  </si>
  <si>
    <t>-1134072509</t>
  </si>
  <si>
    <t>VRN9</t>
  </si>
  <si>
    <t>Ostatní náklady</t>
  </si>
  <si>
    <t>6</t>
  </si>
  <si>
    <t>0900010012</t>
  </si>
  <si>
    <t>Generální finální úklid prostor včetně mytí podlah, oken, dveří, zárubní, obkladů, zařizovacích předmětů a svítidel</t>
  </si>
  <si>
    <t>1228490618</t>
  </si>
  <si>
    <t>01 - Stavební část</t>
  </si>
  <si>
    <t>HSV - Práce a dodávky HSV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</si>
  <si>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</si>
  <si>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</si>
  <si>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</si>
  <si>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</si>
  <si>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</si>
  <si>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</si>
  <si>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</si>
  <si>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</si>
  <si>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</si>
  <si>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</si>
  <si>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</si>
  <si>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</si>
  <si>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</si>
  <si>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</si>
  <si>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</si>
  <si>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</si>
  <si>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</si>
  <si>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</si>
  <si>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</si>
  <si>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</si>
  <si>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Zakládání</t>
  </si>
  <si>
    <t>213141112</t>
  </si>
  <si>
    <t>Zřízení ochranné vrstvy z geotextilie v rovině nebo ve sklonu do 1:5 š do 6 m</t>
  </si>
  <si>
    <t>m2</t>
  </si>
  <si>
    <t>941453096</t>
  </si>
  <si>
    <t>VV</t>
  </si>
  <si>
    <t>"P4 2 vrstvy" 1,2*2</t>
  </si>
  <si>
    <t>"P5 2 vrstvy" 26*2</t>
  </si>
  <si>
    <t>Součet</t>
  </si>
  <si>
    <t>M</t>
  </si>
  <si>
    <t>69311124</t>
  </si>
  <si>
    <t>geotextilie netkaná separační, filtrační, ochranná, výztužná s převahou recyklovaných PP vláken 300g/m3</t>
  </si>
  <si>
    <t>8</t>
  </si>
  <si>
    <t>859606015</t>
  </si>
  <si>
    <t>"P4 2 vrstvy" 1,2*2*1,1</t>
  </si>
  <si>
    <t>"P5 2 vrstvy" 26*2*1,1</t>
  </si>
  <si>
    <t>59,84*1,15 "Přepočtené koeficientem množství</t>
  </si>
  <si>
    <t>Svislé a kompletní konstrukce</t>
  </si>
  <si>
    <t>311231127</t>
  </si>
  <si>
    <t>Zdivo nosné z cihel dl 290 mm P20 až 25 na SMS 10 MPa</t>
  </si>
  <si>
    <t>m3</t>
  </si>
  <si>
    <t>-1748255448</t>
  </si>
  <si>
    <t>3,2*1,2*0,375</t>
  </si>
  <si>
    <t>311272311</t>
  </si>
  <si>
    <t>Zdivo z pórobetonových tvárnic hladkých do P2 do 450 kg/m3 na tenkovrstvou maltu tl 375 mm</t>
  </si>
  <si>
    <t>432037661</t>
  </si>
  <si>
    <t>1.NP</t>
  </si>
  <si>
    <t>3,2*1,2</t>
  </si>
  <si>
    <t>342272225</t>
  </si>
  <si>
    <t>Příčka z pórobetonových hladkých tvárnic na tenkovrstvou maltu tl 100 mm</t>
  </si>
  <si>
    <t>-493818210</t>
  </si>
  <si>
    <t>3,2*(2*1,68+2+3,6+2,6+2,81+1,6+1,6)</t>
  </si>
  <si>
    <t>342272245</t>
  </si>
  <si>
    <t>Příčka z pórobetonových hladkých tvárnic na tenkovrstvou maltu tl 150 mm</t>
  </si>
  <si>
    <t>-493905420</t>
  </si>
  <si>
    <t>62,464-7,88</t>
  </si>
  <si>
    <t>Úpravy povrchů, podlahy a osazování výplní</t>
  </si>
  <si>
    <t>7</t>
  </si>
  <si>
    <t>612142001</t>
  </si>
  <si>
    <t>Potažení vnitřních stěn sklovláknitým pletivem vtlačeným do tenkovrstvé hmoty</t>
  </si>
  <si>
    <t>1111714618</t>
  </si>
  <si>
    <t>1.PP</t>
  </si>
  <si>
    <t>3,2*(7,48+4,5+11,58+15,43)</t>
  </si>
  <si>
    <t>2*(3,84+56,23+54,584+3,584+45,216+24,207)+192</t>
  </si>
  <si>
    <t>612311131</t>
  </si>
  <si>
    <t>Potažení vnitřních stěn vápenným štukem tloušťky do 3 mm</t>
  </si>
  <si>
    <t>-709064462</t>
  </si>
  <si>
    <t>3,2*(7,48+4,5+14,43)</t>
  </si>
  <si>
    <t>1,1*(11,58+1)</t>
  </si>
  <si>
    <t>248,368</t>
  </si>
  <si>
    <t>9</t>
  </si>
  <si>
    <t>612325413</t>
  </si>
  <si>
    <t>Oprava vnitřní vápenocementové hladké omítky stěn v rozsahu plochy přes 30 do 50 %</t>
  </si>
  <si>
    <t>438977582</t>
  </si>
  <si>
    <t>192</t>
  </si>
  <si>
    <t>10</t>
  </si>
  <si>
    <t>631311116</t>
  </si>
  <si>
    <t>Mazanina tl do 80 mm z betonu prostého bez zvýšených nároků na prostředí tř. C 25/30</t>
  </si>
  <si>
    <t>1346247898</t>
  </si>
  <si>
    <t>"P3"  14,6</t>
  </si>
  <si>
    <t>"P4" 1,2</t>
  </si>
  <si>
    <t>"P5" 26</t>
  </si>
  <si>
    <t>11</t>
  </si>
  <si>
    <t>631319011</t>
  </si>
  <si>
    <t>Příplatek k mazanině tl do 80 mm za přehlazení povrchu</t>
  </si>
  <si>
    <t>947429410</t>
  </si>
  <si>
    <t>12</t>
  </si>
  <si>
    <t>631319171</t>
  </si>
  <si>
    <t>Příplatek k mazanině tl do 80 mm za stržení povrchu spodní vrstvy před vložením výztuže</t>
  </si>
  <si>
    <t>-457775911</t>
  </si>
  <si>
    <t>13</t>
  </si>
  <si>
    <t>631362021</t>
  </si>
  <si>
    <t>Výztuž mazanin svařovanými sítěmi Kari 100/100/8</t>
  </si>
  <si>
    <t>t</t>
  </si>
  <si>
    <t>1046041850</t>
  </si>
  <si>
    <t>"P3"  14,6*7,67/1000</t>
  </si>
  <si>
    <t>"P4" 1,2*7,67/1000</t>
  </si>
  <si>
    <t>"P5" 26*7,67/1000</t>
  </si>
  <si>
    <t>14</t>
  </si>
  <si>
    <t>632441114</t>
  </si>
  <si>
    <t>Potěr anhydritový samonivelační tl do 50 mm ze suchých směsí</t>
  </si>
  <si>
    <t>-162800514</t>
  </si>
  <si>
    <t>"P1,P2," 66,6+92,51</t>
  </si>
  <si>
    <t>632441119</t>
  </si>
  <si>
    <t>Příplatek k anhydritovému samonivelačnímu potěru ze suchých směsí ZKD 10 mm tloušťky přes 50 mm</t>
  </si>
  <si>
    <t>-1548530730</t>
  </si>
  <si>
    <t>16</t>
  </si>
  <si>
    <t>632450132</t>
  </si>
  <si>
    <t>Vyrovnávací cementový potěr tl do 30 mm ze suchých směsí provedený v ploše</t>
  </si>
  <si>
    <t>-832279941</t>
  </si>
  <si>
    <t>"P1,P2,P3" 66,6+92,51+14,6</t>
  </si>
  <si>
    <t>17</t>
  </si>
  <si>
    <t>632481213</t>
  </si>
  <si>
    <t>Separační vrstva z PE fólie</t>
  </si>
  <si>
    <t>1435889665</t>
  </si>
  <si>
    <t>1.vrstva</t>
  </si>
  <si>
    <t>2.Vrstva</t>
  </si>
  <si>
    <t>Ostatní konstrukce a práce, bourání</t>
  </si>
  <si>
    <t>18</t>
  </si>
  <si>
    <t>949101112</t>
  </si>
  <si>
    <t>Lešení pomocné pro objekty pozemních staveb s lešeňovou podlahou v přes 1,9 do 3,5 m zatížení do 150 kg/m2</t>
  </si>
  <si>
    <t>-1209481198</t>
  </si>
  <si>
    <t>19</t>
  </si>
  <si>
    <t>953943211</t>
  </si>
  <si>
    <t>Osazování hasicího přístroje</t>
  </si>
  <si>
    <t>kus</t>
  </si>
  <si>
    <t>-1819572926</t>
  </si>
  <si>
    <t>20</t>
  </si>
  <si>
    <t>449321R2</t>
  </si>
  <si>
    <t>PHP práškový 6kg 34A 118B</t>
  </si>
  <si>
    <t>32</t>
  </si>
  <si>
    <t>-2085050002</t>
  </si>
  <si>
    <t>44932R</t>
  </si>
  <si>
    <t>hasící přístroj typ F 6litrů pěnový</t>
  </si>
  <si>
    <t>1306802744</t>
  </si>
  <si>
    <t>hasící přístroj typ F 6litrů pěnový do kuchyně</t>
  </si>
  <si>
    <t>22</t>
  </si>
  <si>
    <t>962032432</t>
  </si>
  <si>
    <t>Bourání zdiva cihelných z dutých nebo plných cihel pálených i nepálených na MV nebo MVC přes 1 m3</t>
  </si>
  <si>
    <t>596136804</t>
  </si>
  <si>
    <t>(0,9*2,1+1,565*3,3)*0,16</t>
  </si>
  <si>
    <t>2,6*(0,365+1,8+0,45)</t>
  </si>
  <si>
    <t>3,2*(0,15+7,03+3,7+2,69)</t>
  </si>
  <si>
    <t>prostupy 1.NP</t>
  </si>
  <si>
    <t>0,45*0,4*0,365</t>
  </si>
  <si>
    <t>0,45*0,4*0,51</t>
  </si>
  <si>
    <t>23</t>
  </si>
  <si>
    <t>965043441</t>
  </si>
  <si>
    <t>Bourání podkladů pod dlažby betonových s potěrem nebo teracem tl do 150 mm pl přes 4 m2</t>
  </si>
  <si>
    <t>-836664630</t>
  </si>
  <si>
    <t>27,08*0,15</t>
  </si>
  <si>
    <t>(158,07+13,6)*0,15</t>
  </si>
  <si>
    <t>24</t>
  </si>
  <si>
    <t>968072455</t>
  </si>
  <si>
    <t>Vybourání kovových dveřních zárubní pl do 2 m2</t>
  </si>
  <si>
    <t>-783755025</t>
  </si>
  <si>
    <t>0,8*1,97</t>
  </si>
  <si>
    <t>1NP</t>
  </si>
  <si>
    <t>1,97*0,8*14</t>
  </si>
  <si>
    <t>25</t>
  </si>
  <si>
    <t>977151123</t>
  </si>
  <si>
    <t>Jádrové vrty diamantovými korunkami do stavebních materiálů D přes 130 do 150 mm</t>
  </si>
  <si>
    <t>m</t>
  </si>
  <si>
    <t>-430123158</t>
  </si>
  <si>
    <t>26</t>
  </si>
  <si>
    <t>63491R</t>
  </si>
  <si>
    <t>Řezání,vrtání, broušení a vyčištění otvorů pro výztužné lamely</t>
  </si>
  <si>
    <t>332961283</t>
  </si>
  <si>
    <t>P</t>
  </si>
  <si>
    <t xml:space="preserve">Poznámka k položce:
VIZ PD A TZ 
Otvory řezat kotoučovou pilou
 Řez nesmí přesahovat přes kout otvoru, roh je nutné odvrtat.
 Lamely lepit na obroušený a očištěný povrch dle technologie STADO
</t>
  </si>
  <si>
    <t>8*3,15</t>
  </si>
  <si>
    <t>4*5,7</t>
  </si>
  <si>
    <t>12*1,1</t>
  </si>
  <si>
    <t>2*3,1</t>
  </si>
  <si>
    <t>27</t>
  </si>
  <si>
    <t>63491R1</t>
  </si>
  <si>
    <t xml:space="preserve">D+M výztužných lamel CFRP 50/1,4 typ S dle SKŘ </t>
  </si>
  <si>
    <t>56043347</t>
  </si>
  <si>
    <t xml:space="preserve">Poznámka k položce:
VIZ PD A TZ 
Lamely lepit na obroušený a očištěný povrch dle technologie STADO
Před nalepením je nutné odzkoušet kvalitu betonu odtrhovou zkouškou
dodržovat návod výrobce 
</t>
  </si>
  <si>
    <t>997</t>
  </si>
  <si>
    <t>Přesun sutě</t>
  </si>
  <si>
    <t>28</t>
  </si>
  <si>
    <t>997013601</t>
  </si>
  <si>
    <t>Poplatek za uložení na skládce (skládkovné) stavebního odpadu betonového kód odpadu 17 01 01</t>
  </si>
  <si>
    <t>-909205801</t>
  </si>
  <si>
    <t>29</t>
  </si>
  <si>
    <t>997013603</t>
  </si>
  <si>
    <t>Poplatek za uložení na skládce (skládkovné) stavebního odpadu cihelného kód odpadu 17 01 02</t>
  </si>
  <si>
    <t>1132731993</t>
  </si>
  <si>
    <t>30</t>
  </si>
  <si>
    <t>997013631</t>
  </si>
  <si>
    <t>Poplatek za uložení na skládce (skládkovné) stavebního odpadu směsného kód odpadu 17 09 04</t>
  </si>
  <si>
    <t>793218160</t>
  </si>
  <si>
    <t>31</t>
  </si>
  <si>
    <t>997221141</t>
  </si>
  <si>
    <t>Vodorovná doprava suti ze sypkých materiálů stavebním kolečkem do 50 m</t>
  </si>
  <si>
    <t>740735165</t>
  </si>
  <si>
    <t>997221551</t>
  </si>
  <si>
    <t>Vodorovná doprava suti ze sypkých materiálů do 1 km</t>
  </si>
  <si>
    <t>-202071598</t>
  </si>
  <si>
    <t>33</t>
  </si>
  <si>
    <t>997221559</t>
  </si>
  <si>
    <t>Příplatek ZKD 1 km u vodorovné dopravy suti ze sypkých materiálů</t>
  </si>
  <si>
    <t>-420739262</t>
  </si>
  <si>
    <t>Poznámka k položce:
celková vzdálenost 30 km</t>
  </si>
  <si>
    <t>144,384*29 'Přepočtené koeficientem množství</t>
  </si>
  <si>
    <t>998</t>
  </si>
  <si>
    <t>Přesun hmot</t>
  </si>
  <si>
    <t>34</t>
  </si>
  <si>
    <t>998011002</t>
  </si>
  <si>
    <t>Přesun hmot pro budovy zděné v do 12 m</t>
  </si>
  <si>
    <t>165030944</t>
  </si>
  <si>
    <t>35</t>
  </si>
  <si>
    <t>998011018</t>
  </si>
  <si>
    <t>Příplatek k přesunu hmot pro budovy zděné za zvětšený přesun do 5000 m</t>
  </si>
  <si>
    <t>-652167480</t>
  </si>
  <si>
    <t>36</t>
  </si>
  <si>
    <t>998011019</t>
  </si>
  <si>
    <t>Příplatek k přesunu hmot pro budovy zděné za zvětšený přesun ZKD 5000 m</t>
  </si>
  <si>
    <t>552445966</t>
  </si>
  <si>
    <t>Poznámka k položce:
celková vzdálenost uvažována 30 km</t>
  </si>
  <si>
    <t>156,46*5 'Přepočtené koeficientem množství</t>
  </si>
  <si>
    <t>PSV</t>
  </si>
  <si>
    <t>Práce a dodávky PSV</t>
  </si>
  <si>
    <t>711</t>
  </si>
  <si>
    <t>Izolace proti vodě, vlhkosti a plynům</t>
  </si>
  <si>
    <t>37</t>
  </si>
  <si>
    <t>711491471</t>
  </si>
  <si>
    <t>Provedení izolace proti vodě volně položenou pojistně hydroizolační fólií na vodorovné ploše</t>
  </si>
  <si>
    <t>-26705370</t>
  </si>
  <si>
    <t>38</t>
  </si>
  <si>
    <t>28329310</t>
  </si>
  <si>
    <t>fólie nekontaktní nízkodifuzně propustná PE mikroperforovaná pro doplňkovou hydroizolační vrstvu třípláštových střech 90g/m2</t>
  </si>
  <si>
    <t>769570235</t>
  </si>
  <si>
    <t>27,2*1,0605 'Přepočtené koeficientem množství</t>
  </si>
  <si>
    <t>39</t>
  </si>
  <si>
    <t>711662103</t>
  </si>
  <si>
    <t>Provedení hydroizolace přilepenou fólií v plné ploše</t>
  </si>
  <si>
    <t>1019738751</t>
  </si>
  <si>
    <t>40</t>
  </si>
  <si>
    <t>LTP.24017</t>
  </si>
  <si>
    <t>PENEFOL 800 tl.1mm š.1,4m (140m2/role)</t>
  </si>
  <si>
    <t>-1499412260</t>
  </si>
  <si>
    <t>"P4" 1,2*1,1</t>
  </si>
  <si>
    <t>"P5" 26*1,1</t>
  </si>
  <si>
    <t>29,92*1,2 "Přepočtené koeficientem množství</t>
  </si>
  <si>
    <t>41</t>
  </si>
  <si>
    <t>998711102</t>
  </si>
  <si>
    <t>Přesun hmot tonážní pro izolace proti vodě, vlhkosti a plynům v objektech v přes 6 do 12 m</t>
  </si>
  <si>
    <t>323130993</t>
  </si>
  <si>
    <t>42</t>
  </si>
  <si>
    <t>998711192</t>
  </si>
  <si>
    <t>Příplatek k přesunu hmot tonážní 711 za zvětšený přesun do 100 m</t>
  </si>
  <si>
    <t>25218947</t>
  </si>
  <si>
    <t>713</t>
  </si>
  <si>
    <t>Izolace tepelné</t>
  </si>
  <si>
    <t>43</t>
  </si>
  <si>
    <t>713121111</t>
  </si>
  <si>
    <t>Montáž izolace tepelné podlah volně kladenými rohožemi, pásy, dílci, deskami 1 vrstva</t>
  </si>
  <si>
    <t>-1893685858</t>
  </si>
  <si>
    <t>tepelná izolace</t>
  </si>
  <si>
    <t>Kročejová izolace</t>
  </si>
  <si>
    <t>"P1,P2,P3" (66,6+92,51+14,6)*1,15</t>
  </si>
  <si>
    <t>44</t>
  </si>
  <si>
    <t>28376442</t>
  </si>
  <si>
    <t>deska z polystyrénu XPS, hrana rovná a strukturovaný povrch tl 80mm</t>
  </si>
  <si>
    <t>-470380298</t>
  </si>
  <si>
    <t>29,92*1,02 "Přepočtené koeficientem množství</t>
  </si>
  <si>
    <t>45</t>
  </si>
  <si>
    <t>28376559</t>
  </si>
  <si>
    <t>deska polystyrénová pro snížení kročejového hluku (max. zatížení 6,5 kN/m2) tl 50mm</t>
  </si>
  <si>
    <t>26344594</t>
  </si>
  <si>
    <t>199,767*1,15 'Přepočtené koeficientem množství</t>
  </si>
  <si>
    <t>46</t>
  </si>
  <si>
    <t>998713102</t>
  </si>
  <si>
    <t>Přesun hmot tonážní pro izolace tepelné v objektech v přes 6 do 12 m</t>
  </si>
  <si>
    <t>920630763</t>
  </si>
  <si>
    <t>47</t>
  </si>
  <si>
    <t>998713192</t>
  </si>
  <si>
    <t>Příplatek k přesunu hmot tonážní 713 za zvětšený přesun do 100 m</t>
  </si>
  <si>
    <t>-1945323604</t>
  </si>
  <si>
    <t>725</t>
  </si>
  <si>
    <t>Zdravotechnika - zařizovací předměty</t>
  </si>
  <si>
    <t>48</t>
  </si>
  <si>
    <t>725110811</t>
  </si>
  <si>
    <t>Demontáž klozetů splachovací s nádrží</t>
  </si>
  <si>
    <t>soubor</t>
  </si>
  <si>
    <t>1067987722</t>
  </si>
  <si>
    <t>49</t>
  </si>
  <si>
    <t>725122813</t>
  </si>
  <si>
    <t>Demontáž pisoárových stání s nádrží a jedním záchodkem</t>
  </si>
  <si>
    <t>-1778896499</t>
  </si>
  <si>
    <t>50</t>
  </si>
  <si>
    <t>725210821</t>
  </si>
  <si>
    <t>Demontáž umyvadel bez výtokových armatur</t>
  </si>
  <si>
    <t>1744198712</t>
  </si>
  <si>
    <t>51</t>
  </si>
  <si>
    <t>725240811</t>
  </si>
  <si>
    <t>Demontáž kabin sprchových bez výtokových armatur</t>
  </si>
  <si>
    <t>1121481077</t>
  </si>
  <si>
    <t>52</t>
  </si>
  <si>
    <t>725240812</t>
  </si>
  <si>
    <t>Demontáž vaniček sprchových bez výtokových armatur</t>
  </si>
  <si>
    <t>2105790281</t>
  </si>
  <si>
    <t>763</t>
  </si>
  <si>
    <t>Konstrukce suché výstavby</t>
  </si>
  <si>
    <t>53</t>
  </si>
  <si>
    <t>763111343</t>
  </si>
  <si>
    <t>SDK příčka tl 100 mm profil CW+UW 75 desky 1xDFH2 12,5 s izolací EI 45 Rw do 49 dB</t>
  </si>
  <si>
    <t>-1447447142</t>
  </si>
  <si>
    <t>3,2*1,12</t>
  </si>
  <si>
    <t>54</t>
  </si>
  <si>
    <t>763111346</t>
  </si>
  <si>
    <t>SDK příčka tl 125 mm profil CW+UW 100 desky 1xDFH2 12,5 s izolací EI 45 Rw do 51 dB</t>
  </si>
  <si>
    <t>746846927</t>
  </si>
  <si>
    <t>3,2*(3,7+3,7+2,33+4,4)</t>
  </si>
  <si>
    <t>55</t>
  </si>
  <si>
    <t>763111447</t>
  </si>
  <si>
    <t>SDK příčka tl 150 mm profil CW+UW 100 desky 2xDFH2 12,5 s izolací EI 90 Rw do 59 dB</t>
  </si>
  <si>
    <t>-1581288582</t>
  </si>
  <si>
    <t>3,2*4,05+2,3*2,33+3,2*1,84</t>
  </si>
  <si>
    <t>56</t>
  </si>
  <si>
    <t>763135102</t>
  </si>
  <si>
    <t>Montáž SDK kazetového podhledu z kazet 600x600 mm na zavěšenou polozapuštěnou nosnou konstrukci</t>
  </si>
  <si>
    <t>-707770780</t>
  </si>
  <si>
    <t>95,5</t>
  </si>
  <si>
    <t>172,8</t>
  </si>
  <si>
    <t>57</t>
  </si>
  <si>
    <t>59030592</t>
  </si>
  <si>
    <t>podhled kazetový demontovatelný bílý hladký děrovaný hrana rovná tl 8mm 600x600mm</t>
  </si>
  <si>
    <t>-475277403</t>
  </si>
  <si>
    <t>268,3*1,15 'Přepočtené koeficientem množství</t>
  </si>
  <si>
    <t>58</t>
  </si>
  <si>
    <t>76313R</t>
  </si>
  <si>
    <t>Demontáž podhledu lamelového včetně roštu</t>
  </si>
  <si>
    <t>-638425670</t>
  </si>
  <si>
    <t>66</t>
  </si>
  <si>
    <t>59</t>
  </si>
  <si>
    <t>998763302</t>
  </si>
  <si>
    <t>Přesun hmot tonážní pro sádrokartonové konstrukce v objektech v přes 6 do 12 m</t>
  </si>
  <si>
    <t>-519831284</t>
  </si>
  <si>
    <t>60</t>
  </si>
  <si>
    <t>998763391</t>
  </si>
  <si>
    <t>Příplatek k přesunu hmot tonážní 763 SDK za zvětšený přesun do 100 m</t>
  </si>
  <si>
    <t>205342052</t>
  </si>
  <si>
    <t>766</t>
  </si>
  <si>
    <t>Konstrukce truhlářské</t>
  </si>
  <si>
    <t>61</t>
  </si>
  <si>
    <t>766411811</t>
  </si>
  <si>
    <t>Demontáž truhlářského obložení stěn z panelů plochy do 1,5 m2</t>
  </si>
  <si>
    <t>-1375129454</t>
  </si>
  <si>
    <t>62</t>
  </si>
  <si>
    <t>766411822</t>
  </si>
  <si>
    <t>Demontáž truhlářského obložení stěn podkladových roštů</t>
  </si>
  <si>
    <t>-1922153271</t>
  </si>
  <si>
    <t>63</t>
  </si>
  <si>
    <t>766421811</t>
  </si>
  <si>
    <t>Demontáž truhlářského obložení podhledů z panelů plochy do 1,5 m2</t>
  </si>
  <si>
    <t>-1292408095</t>
  </si>
  <si>
    <t>767</t>
  </si>
  <si>
    <t>Konstrukce zámečnické</t>
  </si>
  <si>
    <t>64</t>
  </si>
  <si>
    <t>767-Z1</t>
  </si>
  <si>
    <t>D+M systémová skleněná markýza 2200 x 1500 mm</t>
  </si>
  <si>
    <t>991135497</t>
  </si>
  <si>
    <t>Poznámka k položce:
POPIS PRVKU č.Z1
SYSTÉMOVÁ SKLENĚNÁ MARKÝZA
SE ZAVĚŠENÍM A MINERÁLNÍM SKLEM TL. 16mm
ESG bezpečnostní SKLO 2200/1500mm
NEREZ NOSNÍKY A KOTVENÍ DO FASÁDY SKRZ
ZATEPLENÍ
počet: 1ks
VUZ PD A TZ</t>
  </si>
  <si>
    <t>65</t>
  </si>
  <si>
    <t>767-D01</t>
  </si>
  <si>
    <t>D+M Vnější vstupní jednokřídlé dveře otočné 800x1970 mm</t>
  </si>
  <si>
    <t>ks</t>
  </si>
  <si>
    <t>1365742137</t>
  </si>
  <si>
    <t>Poznámka k položce:
HLINÍKOVÝ RÁM, PLNÉ, FALCOVÉ
VČETNĚ HLINÍKOVÉ ZÁRUBNĚ
KOVÁNÍ: EXTERIÉROVÉ, BEZPEČNOSTNÍ - NEREZ, KOULE/KLIKA
PROVEDENÍ: S PRAHOVOU LIŠTOU
SYSTÉM GENERÁLNÍHO KLÍČE
ZADLABACÍ ZÁMEK PZ, VLOŽKA BEZPEČNOSTNÍ FAB
BAREVNÉ ŘEŠENÍ:
 VSTUP Z RAMPY DO M.Č. 01 - CHODBA
PRAVÉ 1x
 viz PD a TZ</t>
  </si>
  <si>
    <t>767-D02</t>
  </si>
  <si>
    <t>464584242</t>
  </si>
  <si>
    <t>Poznámka k položce:
HLINÍKOVÝ RÁM, PLNÉ HLADKÉ S FALCEM
VČETNĚ HLINÍKOVÉ ZÁRUBNĚ
KOVÁNÍ: EXTERIÉROVÉ, BEZPEČNOSTNÍ - NEREZ, KOULE/KLIKA
PROVEDENÍ: S PRAHOVOU LIŠTOU
SYSTÉM GENERÁLNÍHO KLÍČE
ZADLABACÍ ZÁMEK PZ, VLOŽKA BEZPEČNOSTNÍ FAB, PANIKOVÝ ZÁMEK
VÝPLŇ HLINÍK, IZOLAČNÍ DESKA
BAREVNÉ ŘEŠENÍ:
VSTUP Z LÁVKY DO RESTAURACE
LEVÉ 1x 
ViZ PD A TZ</t>
  </si>
  <si>
    <t>67</t>
  </si>
  <si>
    <t>767-D1</t>
  </si>
  <si>
    <t>D+M Vnitřní jednokřídlé dveře otočné 700x1970 mm</t>
  </si>
  <si>
    <t>419852214</t>
  </si>
  <si>
    <t>Poznámka k položce:
PLNÉ HLADKÉ S FALCEM
VČETNĚ OCELOVÉ ZÁRUBNĚ S FALCEM PRO ZAZDÍVÁNÍ DO PŘÍČKY 100 mm
PROVEDENÍ: BEZ PRAHOVÉ LIŠTY
KOVÁNÍ: INTERIÉROVÉ - NEREZ, KLIKA, KLIKA, kulatá ROZETA
ZÁPADKA PRO WC
POVRCH: HPL
BAREVNÉ ŘEŠENÍ: DVEŘE I ZÁRUBĚŇ - ANTRACIT
PRAVÉ 4x =  Č. MÍSTNOSTI: 1.09, 1.10, 1.14, 1.17
LEVÉ 5x = Č. MÍSTNOSTI: 1.11/1.13, 1.11/1.15, 1.12, 1.18, 1.20
VIZ PD A TZ</t>
  </si>
  <si>
    <t>68</t>
  </si>
  <si>
    <t>767-D2</t>
  </si>
  <si>
    <t>D+M Vnitřní jednokřídlé dveře otočné 800x1970 mm</t>
  </si>
  <si>
    <t>1541601631</t>
  </si>
  <si>
    <t>Poznámka k položce:
PLNÉ HLADKÉ S FALCEM
VČETNĚ OCELOVÉ ZÁRUBNĚ S FALCEM PRO ZAZDÍVÁNÍ DO PŘÍČKY 100 mm
PROVEDENÍ: BEZ PRAHOVÉ LIŠTY
KOVÁNÍ: INTERIÉROVÉ - NEREZ, KLIKA, KLIKA
ZÁPADKA PRO WC
POVRCH: HPL
BAREVNÉ ŘEŠENÍ: DVEŘE I ZÁRUBĚŇ - ANTRACIT
PRAVÉ 1x =  Č. MÍSTNOSTI: 01
LEVÉ 1x = Č. MÍSTNOSTI: 04
VIZ PD A TZ</t>
  </si>
  <si>
    <t>69</t>
  </si>
  <si>
    <t>767-D3</t>
  </si>
  <si>
    <t>D+M Vnitřní jednokřídlé dveře otočné falcové 800x2100 mm</t>
  </si>
  <si>
    <t>28430457</t>
  </si>
  <si>
    <t>Poznámka k položce:
PLNÉ HLADKÉ S FALCEM
VČETNĚ OCELOVÉ ZÁRUBNĚ S FALCEM PRO ZAZDÍVÁNÍ DO PŘÍČKY 150 mm
PROVEDENÍ: BEZ PRAHOVÉ LIŠTY
KOVÁNÍ: INTERIÉROVÉ - NEREZ, KLIKA, KLIKA, kulatá ROZETA
3x SKRYTÉ PANTY TECTUS 3D - NEREZ
ZADLABACÍ ZÁMEK PZ, VLOŽKA FAB
POVRCH: HPL
BAREVNÉ ŘEŠENÍ: DVEŘE I ZÁRUBĚŇ - ANTRACIT
PRAVÉ 1x =  Č. MÍSTNOSTI: 1.07/1.16
LEVÉ 4x = Č. MÍSTNOSTI: 1.07/1.11, 1.07/1.15a, 1.08, 1.19
VIZ PD A TZ</t>
  </si>
  <si>
    <t>70</t>
  </si>
  <si>
    <t>767-D4</t>
  </si>
  <si>
    <t>D+M Vnitřní jednokřídlé dveře posuvné do pouzdra vč. pouzdra 900x2100 mm</t>
  </si>
  <si>
    <t>786801931</t>
  </si>
  <si>
    <t>Poznámka k položce:
PLNÉ HLADKÉ
VČETNĚ OCELOVÉHO POUZDRA DO PŘÍČKY 150 mm
PROVEDENÍ: BEZ PRAHOVÉ LIŠTY
KOVÁNÍ: INTERIÉROVÉ - NEREZ, ZAPUŠTĚNÁ ROZETA, ZÁMEK
ZADLABACÍ ZÁMEK PZ, VLOŽKA FAB
POVRCH: HPL
BAREVNÉ ŘEŠENÍ: DVEŘE - ANTRACIT
POSUVNÉ 3x =  Č. MÍSTNOSTI: 1.01/1.02,1.01/1.03, 1.19/1.20
VIZ PD A TZ</t>
  </si>
  <si>
    <t>71</t>
  </si>
  <si>
    <t>767-D5</t>
  </si>
  <si>
    <t>D+M Vnitřní jednokřídlé dveře kývavé 800x800 mm</t>
  </si>
  <si>
    <t>-1657382601</t>
  </si>
  <si>
    <t>Poznámka k položce:
PLNÉ HLADKÉ
PROVEDENÍ: BEZ PRAHOVÉ LIŠTY
KOVÁNÍ: INTERIÉROVÉ
POVRCH: HPL
BAREVNÉ ŘEŠENÍ: DVEŘE - ANTRACIT
KÝVAVÉ 1x = Č. MÍSTNOSTI: 01
VIZ PD A TZ</t>
  </si>
  <si>
    <t>72</t>
  </si>
  <si>
    <t>767-D6</t>
  </si>
  <si>
    <t>D+M Vnitřní jednokřídlé dveře otočné 1100x1970 mm</t>
  </si>
  <si>
    <t>1530113013</t>
  </si>
  <si>
    <t>Poznámka k položce:
PLNÉ HLADKÉ S FALCEM
VČETNĚ OCELOVÉ ZÁRUBNĚ S FALCEM PRO ZAZDÍVÁNÍ DO PŘÍČKY 150 mm
PROVEDENÍ: BEZ PRAHOVÉ LIŠTY
KOVÁNÍ: INTERIÉROVÉ - NEREZ, KOULE, KLIKA
ZADLABACÍ ZÁMEK PZ, VLOŽKA FAB
POVRCH: HPL
BAREVNÉ ŘEŠENÍ: DVEŘE I ZÁRUBĚŇ - ANTRACIT
PRAVÉ 1x =  Č. MÍSTNOSTI: 04
VIZ PD A TZ</t>
  </si>
  <si>
    <t>73</t>
  </si>
  <si>
    <t>767-Dp01</t>
  </si>
  <si>
    <t>D+M Vnitřní jednokřídlé dveře otočné s požární odolností EW30DP3-C2 800x2100 mm</t>
  </si>
  <si>
    <t>1139630400</t>
  </si>
  <si>
    <t>Poznámka k položce:
S POŽÁRNÍ ODOLNOSTÍ EW30DP3-C2
PLNÉ HLADKÉ S FALCEM
VČETNĚ OCELOVÉ ZÁRUBNĚ S FALCEM PRO ZAZDÍVÁNÍ DO PŘÍČKY 150MM
PROVEDENÍ: BEZ PRAHOVÉ LIŠTY
KOVÁNÍ: INTERIÉROVÉ - NEREZ, KLIKA, KLIKA
ZADLABACÍ ZÁMEK PZ, VLOŽKA FAB
POVRCH: HPL
BAREVNÉ ŘEŠENÍ: DVEŘE I ZÁRUBĚŇ - ANTRACIT
PRAVÉ 1x =  DO M.Č. 1.23 - STROJOVNA VZT
VIZ PD A TZ</t>
  </si>
  <si>
    <t>74</t>
  </si>
  <si>
    <t>767-Dp02</t>
  </si>
  <si>
    <t>1214260036</t>
  </si>
  <si>
    <t>Poznámka k položce:
S POŽÁRNÍ ODOLNOSTÍ EW30DP3-C2
PLNÉ HLADKÉ S FALCEM
VČETNĚ OCELOVÉ ZÁRUBNĚ S FALCEM PRO ZAZDÍVÁNÍ DO PŘÍČKY 150MM
PROVEDENÍ: BEZ PRAHOVÉ LIŠTY
KOVÁNÍ: INTERIÉROVÉ
ZADLABACÍ ZÁMEK PZ, VLOŽKA FAB
POVRCH: HPL
BAREVNÉ ŘEŠENÍ: DVEŘE I ZÁRUBĚŇ - ANTRACIT
PRAVÉ 1x = DO M.Č. 1.07 - CHODBA
VIZ PD A TZ</t>
  </si>
  <si>
    <t>75</t>
  </si>
  <si>
    <t>998767102</t>
  </si>
  <si>
    <t>Přesun hmot tonážní pro zámečnické konstrukce v objektech v přes 6 do 12 m</t>
  </si>
  <si>
    <t>-515513686</t>
  </si>
  <si>
    <t>76</t>
  </si>
  <si>
    <t>998767192</t>
  </si>
  <si>
    <t>Příplatek k přesunu hmot tonážní 767 za zvětšený přesun do 100 m</t>
  </si>
  <si>
    <t>-1653707567</t>
  </si>
  <si>
    <t>771</t>
  </si>
  <si>
    <t>Podlahy z dlaždic</t>
  </si>
  <si>
    <t>77</t>
  </si>
  <si>
    <t>771121011</t>
  </si>
  <si>
    <t>Nátěr penetrační na podlahu</t>
  </si>
  <si>
    <t>1733397920</t>
  </si>
  <si>
    <t>78</t>
  </si>
  <si>
    <t>771151024</t>
  </si>
  <si>
    <t>Samonivelační stěrka podlah pevnosti 30 MPa tl 10 mm</t>
  </si>
  <si>
    <t>2029420941</t>
  </si>
  <si>
    <t>"P3" 14,6</t>
  </si>
  <si>
    <t>79</t>
  </si>
  <si>
    <t>771573810</t>
  </si>
  <si>
    <t>Demontáž podlah z dlaždic keramických lepených</t>
  </si>
  <si>
    <t>-1244004257</t>
  </si>
  <si>
    <t>158,07</t>
  </si>
  <si>
    <t>80</t>
  </si>
  <si>
    <t>771574112</t>
  </si>
  <si>
    <t>Montáž podlah keramických hladkých lepených flexibilním lepidlem přes 9 do 12 ks/m2</t>
  </si>
  <si>
    <t>-1742303665</t>
  </si>
  <si>
    <t>81</t>
  </si>
  <si>
    <t>59761003</t>
  </si>
  <si>
    <t>dlažba keramická hutná hladká do interiéru přes 9 do 12ks/m2</t>
  </si>
  <si>
    <t>363461723</t>
  </si>
  <si>
    <t>26*1,15 'Přepočtené koeficientem množství</t>
  </si>
  <si>
    <t>82</t>
  </si>
  <si>
    <t>998771102</t>
  </si>
  <si>
    <t>Přesun hmot tonážní pro podlahy z dlaždic v objektech v přes 6 do 12 m</t>
  </si>
  <si>
    <t>-730137662</t>
  </si>
  <si>
    <t>83</t>
  </si>
  <si>
    <t>998771192</t>
  </si>
  <si>
    <t>Příplatek k přesunu hmot tonážní 771 za zvětšený přesun do 100 m</t>
  </si>
  <si>
    <t>290170799</t>
  </si>
  <si>
    <t>776</t>
  </si>
  <si>
    <t>Podlahy povlakové</t>
  </si>
  <si>
    <t>84</t>
  </si>
  <si>
    <t>776141122</t>
  </si>
  <si>
    <t>Příprava podkladu vyrovnání samonivelační stěrkou podlah pevnosti 30 MPa, tloušťky přes 3 do 5 mm</t>
  </si>
  <si>
    <t>-497004341</t>
  </si>
  <si>
    <t>66,6+92,51</t>
  </si>
  <si>
    <t>85</t>
  </si>
  <si>
    <t>776201812</t>
  </si>
  <si>
    <t>Demontáž lepených povlakových podlah s podložkou ručně</t>
  </si>
  <si>
    <t>1117790184</t>
  </si>
  <si>
    <t>86</t>
  </si>
  <si>
    <t>776221121</t>
  </si>
  <si>
    <t>Lepení elektrostaticky vodivých zátěžových dílců z PVC standardním lepidlem tl.4mm</t>
  </si>
  <si>
    <t>-1526798909</t>
  </si>
  <si>
    <t>včetně ohnutí na sokly</t>
  </si>
  <si>
    <t>1,15*(88,2++46+24,91)</t>
  </si>
  <si>
    <t>87</t>
  </si>
  <si>
    <t>284R</t>
  </si>
  <si>
    <t>Vysoce zátěžová hybridní vinylová podlahová krytina</t>
  </si>
  <si>
    <t>162772568</t>
  </si>
  <si>
    <t>Poznámka k položce:
Do místností č.:
1.01, 1.06, 1.07, 1.19, 1.20
Např.: Taralay Premium Compact
Vysoce zátěžová hybridní vinylová podlahová krytina. Rubová vrstva z recyklovaného vinylu, výztuha ze sklené sítě, lisovaná nášlapná vrstva probarvená v celkové tloušťce tvořená čipsy čistého vinylu bez plniv, lejzrem tvrzená povrchová úprava Evercare s vysokou odolností vůči chemikáliím nevyžadující aplikaci ochranných emulzí. Celková tloušťka 2mm s atibakteriální přísadou Sanosol, tlouška nášlapné vrstvy min. 1 mm, kluznost za mokra R10, reakce na oheň Bfl-s1, kročejová neprůzvučnost 8dB, součinitel smykového tření dle ČSN 744507 min. 0,5. TVOC po 28 dnech &lt; 10μg/ m3 dle ISO 16000-6. Bez obsahu těžkých kovů a ftalátů spadajících do skupiny CMR (karcinogeny, mutageny, reprotoxika dle REACH).
VIZ PD A TZ</t>
  </si>
  <si>
    <t>88,2</t>
  </si>
  <si>
    <t>88,2*1,2 'Přepočtené koeficientem množství</t>
  </si>
  <si>
    <t>88</t>
  </si>
  <si>
    <t>284R1</t>
  </si>
  <si>
    <t>Protiskluzná zátěžová vinylová heterogenní povlaková krytina</t>
  </si>
  <si>
    <t>-519724593</t>
  </si>
  <si>
    <t>Poznámka k položce:
Do místností č.:
1.02, 1.03, 1.04, 1.05
Např.: Tarasafe Plus
Protiskluzná zátěžová vinylová heterogenní povlaková krytina určená pro kuchyně a vývařovny. Konstrukce produktu - speciální textilní podložka ze syntetického vlákna (5), rubová vrstva z recyklovaného vinylu (4), výztuha ze skelného rouna (3), nášlapná vrstva z čistého vinylu probarvená v celé tloušťce (2) obsahující minerální vsyp, nikoli korund (1). Celková tloušťka 2,5mm, tloušťka nášlapné vrstvy min. 1,1mm, reakce na oheň Bfl-s1, součinitel smykového tření 0.6, kluznost za mokra dle DIN 51 130 je min. R10.
 VIZ PD A TZ</t>
  </si>
  <si>
    <t>46*1,2 'Přepočtené koeficientem množství</t>
  </si>
  <si>
    <t>89</t>
  </si>
  <si>
    <t>284R2</t>
  </si>
  <si>
    <t>Protiskluzná vinylová podlahová krytina v rolích</t>
  </si>
  <si>
    <t>809063329</t>
  </si>
  <si>
    <t>Poznámka k položce:
Do místností č.:
1.08, 1.09, 1.10, 1.11, 1.12, 1.13, 1.14, 1.15, 1.15a, 1.16, 1.17, 1.18
 např. : Tarasafe Ultra Compact
Protiskluzná vinylová podlahová krytina v rolích. Produkt je tvořen rubovou kompaktní vrstvou (4), výztužnou vrstvou ze skelných vláken (3), homogenní nášlapnou vrstvou (2), povrchovou úpravou Sparclean (1). Celková tloušťka 2 mm, tloušťka nášlapné vrstvy 0,85 mm, hmotnost 2460 g/m2, zátěžová třída 34/43, reakce na oheň Bfl-s1, kluznost za mokra dle DIN 51130 R10, kluznost dle DIN 51097 (bosá noha) B, bez obsahu těžkých kovů a ftalátů spadajících do skupiny CMR (karcinogeny, mutageny, reprotoxika dle REACH). 
 VIZ PD A TZ</t>
  </si>
  <si>
    <t>24,91</t>
  </si>
  <si>
    <t>24,91*1,2 'Přepočtené koeficientem množství</t>
  </si>
  <si>
    <t>90</t>
  </si>
  <si>
    <t>998776102</t>
  </si>
  <si>
    <t>Přesun hmot tonážní pro podlahy povlakové v objektech v přes 6 do 12 m</t>
  </si>
  <si>
    <t>464435173</t>
  </si>
  <si>
    <t>91</t>
  </si>
  <si>
    <t>998776192</t>
  </si>
  <si>
    <t>Příplatek k přesunu hmot tonážní 776 za zvětšený přesun do 100 m</t>
  </si>
  <si>
    <t>-336155744</t>
  </si>
  <si>
    <t>781</t>
  </si>
  <si>
    <t>Dokončovací práce - obklady</t>
  </si>
  <si>
    <t>92</t>
  </si>
  <si>
    <t>781473810</t>
  </si>
  <si>
    <t>Demontáž obkladů z obkladaček keramických lepených</t>
  </si>
  <si>
    <t>-348622433</t>
  </si>
  <si>
    <t>165</t>
  </si>
  <si>
    <t>93</t>
  </si>
  <si>
    <t>781474112</t>
  </si>
  <si>
    <t>Montáž obkladů vnitřních keramických hladkých přes 9 do 12 ks/m2 lepených flexibilním lepidlem</t>
  </si>
  <si>
    <t>-826931951</t>
  </si>
  <si>
    <t>2,1*(11,58+1)</t>
  </si>
  <si>
    <t>2,1*106,74</t>
  </si>
  <si>
    <t>94</t>
  </si>
  <si>
    <t>59761026</t>
  </si>
  <si>
    <t>obklad keramický hladký do 12ks/m2</t>
  </si>
  <si>
    <t>-1364063989</t>
  </si>
  <si>
    <t>250,572*1,15 'Přepočtené koeficientem množství</t>
  </si>
  <si>
    <t>95</t>
  </si>
  <si>
    <t>998781102</t>
  </si>
  <si>
    <t>Přesun hmot tonážní pro obklady keramické v objektech v přes 6 do 12 m</t>
  </si>
  <si>
    <t>570008914</t>
  </si>
  <si>
    <t>96</t>
  </si>
  <si>
    <t>998781192</t>
  </si>
  <si>
    <t>Příplatek k přesunu hmot tonážní 781 za zvětšený přesun do 100 m</t>
  </si>
  <si>
    <t>1128717334</t>
  </si>
  <si>
    <t>783</t>
  </si>
  <si>
    <t>Dokončovací práce - nátěry</t>
  </si>
  <si>
    <t>97</t>
  </si>
  <si>
    <t>783947151</t>
  </si>
  <si>
    <t>Krycí jednonásobný polyuretanový vodou ředitelný nátěr betonové podlahy(bezprašný)</t>
  </si>
  <si>
    <t>967729527</t>
  </si>
  <si>
    <t>784</t>
  </si>
  <si>
    <t>Dokončovací práce - malby a tapety</t>
  </si>
  <si>
    <t>98</t>
  </si>
  <si>
    <t>784111011</t>
  </si>
  <si>
    <t>Obroušení podkladu omítnutého v místnostech v do 3,80 m</t>
  </si>
  <si>
    <t>794154773</t>
  </si>
  <si>
    <t>99</t>
  </si>
  <si>
    <t>784121001</t>
  </si>
  <si>
    <t>Oškrabání malby v mísnostech v do 3,80 m</t>
  </si>
  <si>
    <t>-1801102966</t>
  </si>
  <si>
    <t>100</t>
  </si>
  <si>
    <t>784181101</t>
  </si>
  <si>
    <t>Základní akrylátová jednonásobná bezbarvá penetrace podkladu v místnostech v do 3,80 m</t>
  </si>
  <si>
    <t>1512168481</t>
  </si>
  <si>
    <t>1.PP - 1x pod síť a lepidlo+1x pod štuk a pod obklady</t>
  </si>
  <si>
    <t>2*3,2*(7,48+4,5+11,58+15,43)</t>
  </si>
  <si>
    <t>1.NP - 1x pod síť a lepidlo+1x pod finální vrstvu omítek a pod obklady</t>
  </si>
  <si>
    <t>2*(2*(3,84+56,23+54,584+3,584+45,216+24,207)+192)</t>
  </si>
  <si>
    <t>101</t>
  </si>
  <si>
    <t>784211101</t>
  </si>
  <si>
    <t>Dvojnásobné bílé malby ze směsí za mokra výborně oděruvzdorných v místnostech v do 3,80 m</t>
  </si>
  <si>
    <t>896716707</t>
  </si>
  <si>
    <t>31,6*3</t>
  </si>
  <si>
    <t>102</t>
  </si>
  <si>
    <t>784211143</t>
  </si>
  <si>
    <t>Příplatek k cenám 2x maleb ze směsí za mokra oděruvzdorných za provádění styku 2 barev</t>
  </si>
  <si>
    <t>-1087540524</t>
  </si>
  <si>
    <t>103</t>
  </si>
  <si>
    <t>784211151</t>
  </si>
  <si>
    <t>Příplatek k cenám 2x maleb ze směsí za mokra oděruvzdorných za barevnou malbu tónovanou přípravky</t>
  </si>
  <si>
    <t>1834993746</t>
  </si>
  <si>
    <t>02 - Technologie</t>
  </si>
  <si>
    <t>D1 - Pokyny k vyplnění výkazu výměr pro uchazeče o dodávku technologie gastro:</t>
  </si>
  <si>
    <t>D2 - 1.06 výdej</t>
  </si>
  <si>
    <t>D3 - 1.05 výdej</t>
  </si>
  <si>
    <t>D4 - 1.05 kuchyně</t>
  </si>
  <si>
    <t>D5 - 1.04 přípravna</t>
  </si>
  <si>
    <t>D6 - 1.04 mytí provozního nádobí</t>
  </si>
  <si>
    <t>D7 - 1.03 umývárna stolního nádobí</t>
  </si>
  <si>
    <t>D8 - 1.02 hrubá přípravna brambor a zeleniny a sklad</t>
  </si>
  <si>
    <t>D9 - 1.01 restaurace</t>
  </si>
  <si>
    <t>D10 - 1.15a úklid</t>
  </si>
  <si>
    <t>D11 - 1.12 šatna zaměstnanců kuchyně</t>
  </si>
  <si>
    <t>D13 - 1.20 sklad</t>
  </si>
  <si>
    <t>D14 - 0.03 organický odpad</t>
  </si>
  <si>
    <t>D15 - Inventář:</t>
  </si>
  <si>
    <t>D18 - Příslušenství k multifunkční pánvi, poz 2 v kuchyni:</t>
  </si>
  <si>
    <t>D19 - Disky ke krouhači zeleniny, poz 7 v přípravně:</t>
  </si>
  <si>
    <t>D21 - Ostatní náklady</t>
  </si>
  <si>
    <t>D1</t>
  </si>
  <si>
    <t>Pokyny k vyplnění výkazu výměr pro uchazeče o dodávku technologie gastro:</t>
  </si>
  <si>
    <t>D2</t>
  </si>
  <si>
    <t>1.06 výdej</t>
  </si>
  <si>
    <t>Chladící vitrína samoobslužná, nerez, 3 police, 3x4 dvířek, na podestavbě v. 360, podrobný popis je v TZ čl. 8 "Podmínky realizace" 1200x700x1500</t>
  </si>
  <si>
    <t>Poznámka k položce:
Jiva</t>
  </si>
  <si>
    <t>1a</t>
  </si>
  <si>
    <t>Pojezdová dráha nerez integrovaná s vitrínou 1200x300</t>
  </si>
  <si>
    <t>Stůl skříňový nerez bez polic s prostorem pro CO2 lahev a kyvety, vpravo police stolová dvoupatrová na skleničky 500x500x600 800x500x900</t>
  </si>
  <si>
    <t>3a</t>
  </si>
  <si>
    <t>Pojezdová dráha nerez integrovaná s poz 3 800x300</t>
  </si>
  <si>
    <t>Stůl skříňový nerez, posuvné dveře, vpravo police stolová dvoupatrová na šálky 400x500x450 1200x700x900</t>
  </si>
  <si>
    <t>5a</t>
  </si>
  <si>
    <t>Pojezdová dráha nerez integrovaná s poz 5 1200x300</t>
  </si>
  <si>
    <t>Manipulační vozík  na příbory a podnosy nerez, kapacita 200 podnosů, 8x GN 1/4-150 vč. boxu na ubrousky 745x770x1420</t>
  </si>
  <si>
    <t>D3</t>
  </si>
  <si>
    <t>1.05 výdej</t>
  </si>
  <si>
    <t>1.1</t>
  </si>
  <si>
    <t>Chlazený výdejní pult 2x GN 1/1 nerez, podrobný popis je v TZ čl. 8 "Podmínky realizace" 800x800x900</t>
  </si>
  <si>
    <t>2.1</t>
  </si>
  <si>
    <t>Vyhřívaný výdejní pult 3x GN 1/1 nerez, podrobný popis je v TZ čl. 8 "Podmínky realizace" 1200x800x900</t>
  </si>
  <si>
    <t>3.1</t>
  </si>
  <si>
    <t>Vyhřívaný výdejní pult 2x GN 1/1 nerez,  podrobný popis je v TZ čl. 8 "Podmínky realizace" 800x800x900</t>
  </si>
  <si>
    <t>4.1</t>
  </si>
  <si>
    <t>Výdejní stůl se 2 vestavnými podávacími šachtami s nastavitelnými tyčemi, nerez, kapacita 50 talířů, 386x386, v. 800, podrobný popis je v TZ čl. 8 "Podmínky realizace" 500x800x900</t>
  </si>
  <si>
    <t>5.1</t>
  </si>
  <si>
    <t>Neutrální pult nerez 600x800x900</t>
  </si>
  <si>
    <t>6.1</t>
  </si>
  <si>
    <t>Pojezdová dráha nerez včetně konzolí  2300x300</t>
  </si>
  <si>
    <t>7.1</t>
  </si>
  <si>
    <t>Hygienický zákryt s osvětlením, instalace na zeď, podrobný popis je v TZ čl. 8 "Podmínky realizace" 1100x300x400</t>
  </si>
  <si>
    <t>Nerez parapet na zeď 2200x120</t>
  </si>
  <si>
    <t>Pokladní blok nerez, pokladní systém není součástí dodávky 1200x920x900</t>
  </si>
  <si>
    <t>D4</t>
  </si>
  <si>
    <t>1.05 kuchyně</t>
  </si>
  <si>
    <t>1.2</t>
  </si>
  <si>
    <t>Elektrický konvektomat bojlerový – kapacita: 10x GN 1/1+1 zásuv, opačné otevírání dveří 4 bodová teplotní sonda • 5 rychlostí ventilátoru • zásuvy orientované napříč • extra zásuv navíc • Easycooking • programování - možnost vytvoření až 1000 programů s 2</t>
  </si>
  <si>
    <t>Poznámka k položce:
B1011b</t>
  </si>
  <si>
    <t>1a.1</t>
  </si>
  <si>
    <t>Podstavec s místem pro šoker výška 700</t>
  </si>
  <si>
    <t>Poznámka k položce:
HC99-5800</t>
  </si>
  <si>
    <t>1b</t>
  </si>
  <si>
    <t>Šokový zchlazovač/zmrazovač 4xGN 1/1 • Provedení z nerezové oceli AISI 304 • Vzduchem chlazená kondenzační jednotka • 60 mm polyuretanová pěnová izolace (40 kg/m3) • Manuální Soft a Hard chladící a mrazící cykly • Chladící a mrazící cykly kontrolované čas</t>
  </si>
  <si>
    <t>Poznámka k položce:
BC 411P</t>
  </si>
  <si>
    <t>2.2</t>
  </si>
  <si>
    <t>Multifunkční zařízení s následujícími parametry: Objem min.: 2x40 litrů, kapacita GN: GN 2/1  Rozměr dna max.: 2 x 375 x 580 mm, hloubka vany: 220 mm, užitná plocha: 2 x 22 dm2 Zástavbový prostor zařízení: 1546 x 850 x 1030 mm, váha: 475 kg  Celkový insta</t>
  </si>
  <si>
    <t>Poznámka k položce:
Jump 101 D</t>
  </si>
  <si>
    <t>3.2</t>
  </si>
  <si>
    <t>Elektrická varná deska tálová, zabudovaná ve varném topu na chladící podestavbě  • příkon 10kW, 400V • Počet zón pro vaření: 2 • Hygienicky vodotěsný a nečistotám odolný bezespárový zámkový systém propojitelný s ostatními sousedními spotřebiči ve varném b</t>
  </si>
  <si>
    <t>Poznámka k položce:
S-8IHF2/50</t>
  </si>
  <si>
    <t>3.jan</t>
  </si>
  <si>
    <t xml:space="preserve">Neutrální vsuvná podestavba s hygienickým bezespárým provedením •  Na nerezovém soklu150 mm (v kombinaci s horním modulem)  •  Robustní celorámová konstrukce •  Design pro snadné čištění • AISI 430 - tloušťka 2 mm, spodní rámová jednotka podporující celé </t>
  </si>
  <si>
    <t>Poznámka k položce:
8UB10SP46</t>
  </si>
  <si>
    <t>4.2</t>
  </si>
  <si>
    <t>Neutrální plocha ve varném bloku  • Hygienicky vodotěsný a nečistotám odolný bezespárový zámkový systém propojitelný s ostatními sousedními spotřebiči ve varném bloku, integrovaná zásuvka 230V 400x850x263</t>
  </si>
  <si>
    <t>Poznámka k položce:
S-8AT/40</t>
  </si>
  <si>
    <t>5.2</t>
  </si>
  <si>
    <t>Elektrická grilovací deska zabudovaná ve varném topu na chladící podestavbě  s jednou zónou, se zapuštěnou hladkou  deskou • Hygienicky vodotěsný a nečistotám odolný bezespárový zámkový systém propojitelný s ostatními sousedními spotřebiči ve varném bloku</t>
  </si>
  <si>
    <t>Poznámka k položce:
S-8EBPRI/40CII</t>
  </si>
  <si>
    <t>6.2</t>
  </si>
  <si>
    <t xml:space="preserve">Elektrická fritéza na nerezovém soklu 150  • Hygienicky vodotěsný a nečistotám odolný bezespárový zámkový systém propojitelný s ostatními sousedními spotřebiči ve varném bloku • Rozměr koše 165x470x300, celková kapacita: 18 litrů • Objemná nádrž s velkou </t>
  </si>
  <si>
    <t>Poznámka k položce:
S-8EF1/40</t>
  </si>
  <si>
    <t>7.2</t>
  </si>
  <si>
    <t>Podestavba  chladící, 2x2 zásuvky, agregát vpravo, na nerezovém soklu150 mm (v kombinaci s horním modulem) • Objem 140l • Opláštění z nerezové oceli AISI 304 - povrch Scotch-Brite • Vnější podstavec z nerezové oceli • Vnitřní část z nerezové oceli se zaob</t>
  </si>
  <si>
    <t>Poznámka k položce:
UBK 120II2CTN + 2xSW + nastavitelné nohy</t>
  </si>
  <si>
    <t>7a</t>
  </si>
  <si>
    <t>Překlenovací set (most) - konstrukční prvek doporučený s důvodu, aby varný blok neležel na chladící podestavbě,  lepšího servisu a nezávislosti chladící podestavby na varném bloku. délka 1200</t>
  </si>
  <si>
    <t>Poznámka k položce:
SBI850</t>
  </si>
  <si>
    <t>7b</t>
  </si>
  <si>
    <t>Sokl podestavby  délka 1700, výška 150</t>
  </si>
  <si>
    <t>Poznámka k položce:
součást varného bloku</t>
  </si>
  <si>
    <t>8.1</t>
  </si>
  <si>
    <t>Nerez manipulační vozík, 2 police 700x500x900</t>
  </si>
  <si>
    <t>9.1</t>
  </si>
  <si>
    <t>Nerez podlahová vpusť do vinylové podlahy včetně roštu a protizápachové uzávěry Celonerezové provedení s límcem pro uložení do vinylové podlahy, vana z nerezového plechu tl.1,25mm, protiskluzový rošt z nerezového plechu tl.2 mm, výška roštu 30 mm, vyjímat</t>
  </si>
  <si>
    <t>Poznámka k položce:
Jiva, dodávka gastro, instalace stavba</t>
  </si>
  <si>
    <t>VZT zákryt s tukovými filtry a žlábkem, osvětlení 2150x1000x450</t>
  </si>
  <si>
    <t>D5</t>
  </si>
  <si>
    <t>1.04 přípravna</t>
  </si>
  <si>
    <t>1.3</t>
  </si>
  <si>
    <t xml:space="preserve">Chladící stůl - 2 sekce – 2x 2 zásuvky, vlevo s dřezem 290x400x200 nad agregátem, nerez pracovní deska s 40 mm zadním lemem, výkonné ventilované chlazení, kompletní nerezové provedení, zaoblené vnitřní hrany, nastavitelné nožičky, elektronický regulátor, </t>
  </si>
  <si>
    <t>1a.2</t>
  </si>
  <si>
    <t xml:space="preserve">Stojánková baterie profi, model stolní, dlouhé hygienické pákové ovládání a otočné raménko d = 230 mm. Model je v robustním provedení, včetně přívodních hadic 3/8"(d = 400 mm) - max. průtok (3 bar): 15 l/min – upevňovací otvor pro baterii: min. ø35 mm. - </t>
  </si>
  <si>
    <t>Poznámka k položce:
MP</t>
  </si>
  <si>
    <t>2.3</t>
  </si>
  <si>
    <t>Chladící stůl - 3sekce – 3x 2 zásuvky, vlevo s dřezem 290x400x200 nad agregátem, nerez pracovní deska s 40 mm zadním lemem, výkonné ventilované chlazení, kompletní nerezové provedení, zaoblené vnitřní hrany, nastavitelné nožičky, elektronický regulátor, d</t>
  </si>
  <si>
    <t>2a</t>
  </si>
  <si>
    <t>3.3</t>
  </si>
  <si>
    <t>Nerez stůl skříňový, vpravo s dřezem 290x400x200 a baterií, ZL 2000x600x900</t>
  </si>
  <si>
    <t>3a.1</t>
  </si>
  <si>
    <t>4.3</t>
  </si>
  <si>
    <t>Nerez nástěnná police jednodílná 1360x350</t>
  </si>
  <si>
    <t>5.3</t>
  </si>
  <si>
    <t>Nerez nástěnná police jednodílná 1800x350</t>
  </si>
  <si>
    <t>6.3</t>
  </si>
  <si>
    <t>Nerez nástěnná police jednodílná 2000x300</t>
  </si>
  <si>
    <t>7.3</t>
  </si>
  <si>
    <t>Kombinovaný stolní robot   TECHNICKÝ POPIS  Kombinovaný robot kutr &amp; krouhač zeleniny, výkon 700 W., 230V, rychlost 500 a 1 500 otáček/ min. Nerezová nádoba kutru o objemu 4,5 litrů s hladkým nožem na dně nádoby. Krouhač zeleniny  s bočním výstupem a 2 ot</t>
  </si>
  <si>
    <t>Poznámka k položce:
RobotCoupe R402</t>
  </si>
  <si>
    <t>8.2</t>
  </si>
  <si>
    <t>Kuchyňský robot 6,9l • Materiál: celokovová konstrukce, vysoce přesné kovové převody, nerezové příslušenství • Výkon: 1,3 HP • 10 st. regulace rychlosti • Rozměry: 290 x 420 X 370 mm • Hmotnost: 13 kg • Objem: 6,9 1 • V základní sestavě: nerezová mísa 6,9</t>
  </si>
  <si>
    <t>Poznámka k položce:
KitchenAid Professional, AI-5KSM7990XESM</t>
  </si>
  <si>
    <t>10.1</t>
  </si>
  <si>
    <t>D6</t>
  </si>
  <si>
    <t>1.04 mytí provozního nádobí</t>
  </si>
  <si>
    <t>1.4</t>
  </si>
  <si>
    <t>Nerez  stůl  s 2 lisovanými dřezy 500x500x300, prolam desky, ZL 1200x700x900</t>
  </si>
  <si>
    <t>1a.3</t>
  </si>
  <si>
    <t>Tlaková sprcha s ramínkem Model se směšovací pákovou baterií pro studenou, teplou vodu a napouštěcím ramínkem ze sprchy v robustním provedení, v=900 mm, s tlakovou hadicí a vyvažovací pružinou – závěsným háčkem pro sprchu – pákové přepnutí vody do ramínka</t>
  </si>
  <si>
    <t>Poznámka k položce:
Jolly Lux</t>
  </si>
  <si>
    <t>2.4</t>
  </si>
  <si>
    <t>Nerez odkládací stůl s odkapem, ZL 800x700x900</t>
  </si>
  <si>
    <t>104</t>
  </si>
  <si>
    <t>3.4</t>
  </si>
  <si>
    <t>Nerez regálový nástavec na odkládací stůl, 3 police 700x400x900</t>
  </si>
  <si>
    <t>106</t>
  </si>
  <si>
    <t>4.4</t>
  </si>
  <si>
    <t>Nerez regál, 4 police 1000x700x1800</t>
  </si>
  <si>
    <t>108</t>
  </si>
  <si>
    <t>5.4</t>
  </si>
  <si>
    <t>110</t>
  </si>
  <si>
    <t>6.4</t>
  </si>
  <si>
    <t>Umývadlo, celonerezové nástěnné umývadlo s kolenovým ovládáním, sifonem a baterií. Nastavení teploty vody pomocí směšovacího ventilu (včetně zpětných klapek pod umývadlem) s 1/2" šroubením pro teplou a studenou vodu. Voda je spuštěna stlačením ventilu, kt</t>
  </si>
  <si>
    <t>112</t>
  </si>
  <si>
    <t>6a</t>
  </si>
  <si>
    <t>Zásobník na papírové  ručníky nerez 340x110x265</t>
  </si>
  <si>
    <t>114</t>
  </si>
  <si>
    <t>Poznámka k položce:
Sanela SLZN20</t>
  </si>
  <si>
    <t>6b</t>
  </si>
  <si>
    <t>Nerez koš nášlap na použité ručníky, 20l průměr 290x výška 450</t>
  </si>
  <si>
    <t>116</t>
  </si>
  <si>
    <t>Poznámka k položce:
Tomgast</t>
  </si>
  <si>
    <t>6c</t>
  </si>
  <si>
    <t>Zásobník na  mýdlo nerez, 1200ml 125x100x210</t>
  </si>
  <si>
    <t>118</t>
  </si>
  <si>
    <t>Poznámka k položce:
Sanela SLZN39</t>
  </si>
  <si>
    <t>D7</t>
  </si>
  <si>
    <t>1.03 umývárna stolního nádobí</t>
  </si>
  <si>
    <t>2a.1</t>
  </si>
  <si>
    <t>Nerez nástěnná police jednodílná 1000x350</t>
  </si>
  <si>
    <t>124</t>
  </si>
  <si>
    <t>Poznámka k položce:
JIVA</t>
  </si>
  <si>
    <t>3.5</t>
  </si>
  <si>
    <t>126</t>
  </si>
  <si>
    <t>4a</t>
  </si>
  <si>
    <t>Nerez nástěnná police jednodílná 1200x350</t>
  </si>
  <si>
    <t>130</t>
  </si>
  <si>
    <t>5.5</t>
  </si>
  <si>
    <t>Nerez odpadkový koš s víkem nášlapný, 2 otočná kolečka a nohy, 50l pr.380xv.615</t>
  </si>
  <si>
    <t>132</t>
  </si>
  <si>
    <t>Poznámka k položce:
MP,4290853</t>
  </si>
  <si>
    <t>6.5</t>
  </si>
  <si>
    <t>VZT zákryt nad mycí stroj s tukovými filtry, žlábkem a osvětlením 900x1000x450</t>
  </si>
  <si>
    <t>134</t>
  </si>
  <si>
    <t>7.4</t>
  </si>
  <si>
    <t>136</t>
  </si>
  <si>
    <t>D8</t>
  </si>
  <si>
    <t>1.02 hrubá přípravna brambor a zeleniny a sklad</t>
  </si>
  <si>
    <t>1.6</t>
  </si>
  <si>
    <t>Nerez pracovní stůl, police, dřez 290x400x250, ZL 760x700x900</t>
  </si>
  <si>
    <t>140</t>
  </si>
  <si>
    <t>142</t>
  </si>
  <si>
    <t>2.6</t>
  </si>
  <si>
    <t>Stolní škrabka brambor nerez, náplň 4-5 kg brambor                                                                                    Výkon: 70-100 kg/h hmotnost dávky: 4-5 kg provedení: stolní škrabka, celonerezová, korundové loupání příkon: 0,25 kW napě</t>
  </si>
  <si>
    <t>144</t>
  </si>
  <si>
    <t>Poznámka k položce:
KG -510 nerez</t>
  </si>
  <si>
    <t>2a.2</t>
  </si>
  <si>
    <t>Nerez podstavec pod škrabku, spodní police 410x560x665</t>
  </si>
  <si>
    <t>146</t>
  </si>
  <si>
    <t>3.6</t>
  </si>
  <si>
    <t>Dřevěná rohož s přechodem na stěnu 900x670x600</t>
  </si>
  <si>
    <t>148</t>
  </si>
  <si>
    <t>Poznámka k položce:
výroba</t>
  </si>
  <si>
    <t>4.6</t>
  </si>
  <si>
    <t>Chladící skříň 580 l, chladnička GN 2/1 pro gastronomii a obchod s ventilátorem. Spotřeba 652 kWh/rok – Příkon 1 A /200 W -  Objem hrubý 583 l – Objem čistý 432 l - Způsob chlazení dynamický - Teplotní rozsah +1°C až +15°C – Chladivo R600a  – Zámek – Hmot</t>
  </si>
  <si>
    <t>150</t>
  </si>
  <si>
    <t>Poznámka k položce:
GKv 5730 Liebherr</t>
  </si>
  <si>
    <t>5.6</t>
  </si>
  <si>
    <t>Nerez skladovací regál, 4 police 800x300x1890</t>
  </si>
  <si>
    <t>152</t>
  </si>
  <si>
    <t>6.6</t>
  </si>
  <si>
    <t>Nerez skladovací regál, 4 police 1000x300x1890</t>
  </si>
  <si>
    <t>154</t>
  </si>
  <si>
    <t>7.5</t>
  </si>
  <si>
    <t>156</t>
  </si>
  <si>
    <t>8.4</t>
  </si>
  <si>
    <t>Nerez kombinovaná výlevka 400x400x200 s umývadlem 440x280x140 a baterií 500x700x850</t>
  </si>
  <si>
    <t>158</t>
  </si>
  <si>
    <t>8a</t>
  </si>
  <si>
    <t>160</t>
  </si>
  <si>
    <t>8b</t>
  </si>
  <si>
    <t>Nerez koš nášlap na použité ručníky,  20l průměr 290x výška 450</t>
  </si>
  <si>
    <t>162</t>
  </si>
  <si>
    <t>8c</t>
  </si>
  <si>
    <t>164</t>
  </si>
  <si>
    <t>D9</t>
  </si>
  <si>
    <t>1.01 restaurace</t>
  </si>
  <si>
    <t>1.7</t>
  </si>
  <si>
    <t>Nerez regálový vozík na použité nádobí, 30 vsunů -zadání  výrobě podle používaných podnosů 550x740x1735</t>
  </si>
  <si>
    <t>166</t>
  </si>
  <si>
    <t>2.7</t>
  </si>
  <si>
    <t>Likvidace odpadků, dřez +odpadkový koš - interiér</t>
  </si>
  <si>
    <t>168</t>
  </si>
  <si>
    <t>Poznámka k položce:
interiér</t>
  </si>
  <si>
    <t>D10</t>
  </si>
  <si>
    <t>1.15a úklid</t>
  </si>
  <si>
    <t>1.8</t>
  </si>
  <si>
    <t>Výlevka s nástěnnou baterií 500x600x850</t>
  </si>
  <si>
    <t>170</t>
  </si>
  <si>
    <t>Poznámka k položce:
ZTI</t>
  </si>
  <si>
    <t>2.8</t>
  </si>
  <si>
    <t>Závěsná skříňka lamino 800x300x700</t>
  </si>
  <si>
    <t>172</t>
  </si>
  <si>
    <t>D11</t>
  </si>
  <si>
    <t>1.12 šatna zaměstnanců kuchyně</t>
  </si>
  <si>
    <t>1.9</t>
  </si>
  <si>
    <t>Šatní skříň, vrchní a spodní  rozdělení na část "čistou" a "špinavou", tyč na ramínka 300x600x2000</t>
  </si>
  <si>
    <t>174</t>
  </si>
  <si>
    <t>D13</t>
  </si>
  <si>
    <t>1.20 sklad</t>
  </si>
  <si>
    <t>1.11</t>
  </si>
  <si>
    <t>180</t>
  </si>
  <si>
    <t>2.10</t>
  </si>
  <si>
    <t>Mrazící skříň – Spotřeba 383 kWh/rok – Rozměry (v x š x h) 1730 x 750 x 750 mm – Objem brutto 513 l – Užitný objem 472 l – Množství ke zmrazení 30kg/24 h – Sklad. doba při poruše 30 h – Pracovní teplota okolí SN (+10 až +32 °C) -T (+18 až +43 °C) -Teplotn</t>
  </si>
  <si>
    <t>182</t>
  </si>
  <si>
    <t>Poznámka k položce:
Liebherr G 5216</t>
  </si>
  <si>
    <t>3.7</t>
  </si>
  <si>
    <t>Skladovací regál bílý komaxit, 4 police • nosnost jedné regálové police při plošném zatížení je max. 150 kg, • nosnost jednoho regálového sloupce je max. 750 kg, • regálové police mohou být v pozinkovaném provedení nebo lakované práškovou barvou, • bílá p</t>
  </si>
  <si>
    <t>184</t>
  </si>
  <si>
    <t>Poznámka k položce:
Kredo BETA</t>
  </si>
  <si>
    <t>D14</t>
  </si>
  <si>
    <t>0.03 organický odpad</t>
  </si>
  <si>
    <t>1.12</t>
  </si>
  <si>
    <t>Chladící komora na odpad Celonerezová chladicí komora na odpad, 1 nádoba 240l. Ventilované chlazení, vestavěný agregát, automatické odtávání a odpařování kondenzátu, digitální termostat, horní víka pro vhazování odpadu, antibakteriální nerezová úprava vni</t>
  </si>
  <si>
    <t>186</t>
  </si>
  <si>
    <t>Poznámka k položce:
JK 79-017</t>
  </si>
  <si>
    <t>2.11</t>
  </si>
  <si>
    <t>Výlevka s nástěnnou baterií 350x500x400</t>
  </si>
  <si>
    <t>188</t>
  </si>
  <si>
    <t>3.8</t>
  </si>
  <si>
    <t>Samonavíjecí buben včetně rozprašovací pistole Buben celonerezové konstrukce se samonavíjením hadice. Hadice se šroubením 1/2"je ukončena pistolí s mosazným tělem, teplota vody 90°C. 250x500x480</t>
  </si>
  <si>
    <t>190</t>
  </si>
  <si>
    <t>3a.2</t>
  </si>
  <si>
    <t>Nástěnná směšovací baterie pro poz 3 rozteč 150</t>
  </si>
  <si>
    <t>Poznámka k položce:
Siko</t>
  </si>
  <si>
    <t>4.7</t>
  </si>
  <si>
    <t>194</t>
  </si>
  <si>
    <t>D15</t>
  </si>
  <si>
    <t>Inventář:</t>
  </si>
  <si>
    <t>Pol1</t>
  </si>
  <si>
    <t>Nerezová profesionální váha do 3 a 6 kg vodovzdorná Krytí IP69, dvou rozsahové dělení, při váživosti do3 kg - přesnost 1 g a do 6 kg - přesnost 2 g. Rozměr vážní plochy: 240x205. Velký LCD displej, pětimístný, výška číslic 25 mm. Rychlé ustálení hodnoty n</t>
  </si>
  <si>
    <t>196</t>
  </si>
  <si>
    <t>Poznámka k položce:
CAS FW-500-6DR</t>
  </si>
  <si>
    <t>D18</t>
  </si>
  <si>
    <t>Příslušenství k multifunkční pánvi, poz 2 v kuchyni:</t>
  </si>
  <si>
    <t>Pol8</t>
  </si>
  <si>
    <t>Rameno na automatický zdvih košů</t>
  </si>
  <si>
    <t>210</t>
  </si>
  <si>
    <t>Pol11</t>
  </si>
  <si>
    <t>Rošt 1/1 na pomalé úpravy</t>
  </si>
  <si>
    <t>216</t>
  </si>
  <si>
    <t>Pol12</t>
  </si>
  <si>
    <t>Špachtle bez  držadla</t>
  </si>
  <si>
    <t>218</t>
  </si>
  <si>
    <t>Pol13</t>
  </si>
  <si>
    <t>Síto</t>
  </si>
  <si>
    <t>220</t>
  </si>
  <si>
    <t>Poznámka k položce:
D</t>
  </si>
  <si>
    <t>Pol14</t>
  </si>
  <si>
    <t>Manipulační elektricko-akumulátorový vozík se zdvihem</t>
  </si>
  <si>
    <t>222</t>
  </si>
  <si>
    <t>D19</t>
  </si>
  <si>
    <t>Disky ke krouhači zeleniny, poz 7 v přípravně:</t>
  </si>
  <si>
    <t>Pol16</t>
  </si>
  <si>
    <t>Plátkovač 2  mm</t>
  </si>
  <si>
    <t>226</t>
  </si>
  <si>
    <t>Poznámka k položce:
27555</t>
  </si>
  <si>
    <t>Pol17</t>
  </si>
  <si>
    <t>Plátkovač 4 mm</t>
  </si>
  <si>
    <t>228</t>
  </si>
  <si>
    <t>Poznámka k položce:
27566</t>
  </si>
  <si>
    <t>Pol18</t>
  </si>
  <si>
    <t>Strouhač 1,5mm</t>
  </si>
  <si>
    <t>230</t>
  </si>
  <si>
    <t>Poznámka k položce:
27588</t>
  </si>
  <si>
    <t>Pol19</t>
  </si>
  <si>
    <t>Nudličkovač 4x4</t>
  </si>
  <si>
    <t>232</t>
  </si>
  <si>
    <t>Poznámka k položce:
27047</t>
  </si>
  <si>
    <t>Pol20</t>
  </si>
  <si>
    <t>Kostičkovač 10x10x10 ( 2 disky - plátkovač a mřížka)</t>
  </si>
  <si>
    <t>234</t>
  </si>
  <si>
    <t>Poznámka k položce:
27114</t>
  </si>
  <si>
    <t>Pol21</t>
  </si>
  <si>
    <t>Nástroj na čistění kostičkovače</t>
  </si>
  <si>
    <t>236</t>
  </si>
  <si>
    <t>Poznámka k položce:
39881</t>
  </si>
  <si>
    <t>Pol22</t>
  </si>
  <si>
    <t>Nástěnný držák pro disky</t>
  </si>
  <si>
    <t>238</t>
  </si>
  <si>
    <t>Poznámka k položce:
107810</t>
  </si>
  <si>
    <t>D21</t>
  </si>
  <si>
    <t>Pol45</t>
  </si>
  <si>
    <t>Zpracování vývodových plánů, montáž, výchozí revize, doprava,  zaučení obsluhy, kuchařský trénink konvektomat a  multifunkce</t>
  </si>
  <si>
    <t>284</t>
  </si>
  <si>
    <t>03 - Silnoproudá elektroinstalace</t>
  </si>
  <si>
    <t xml:space="preserve">    741 - Elektroinstalace - silnoproud</t>
  </si>
  <si>
    <t xml:space="preserve">    742 - Elektroinstalace - telefonní a datové rozvody</t>
  </si>
  <si>
    <t>612135101</t>
  </si>
  <si>
    <t>Hrubá výplň rýh ve stěnách maltou jakékoli šířky rýhy</t>
  </si>
  <si>
    <t>1383696026</t>
  </si>
  <si>
    <t xml:space="preserve">71*0,3*0,3 "krabičky </t>
  </si>
  <si>
    <t xml:space="preserve">180*0,23 "rýha š. 30 mm </t>
  </si>
  <si>
    <t xml:space="preserve">90*0,3 "rýha š. 30 mm </t>
  </si>
  <si>
    <t xml:space="preserve">40*0,3 "rýha š. 30 mm </t>
  </si>
  <si>
    <t>973031616</t>
  </si>
  <si>
    <t>Vysekání kapes ve zdivu cihelném na MV nebo MVC pro špalíky do 100x100x50 mm</t>
  </si>
  <si>
    <t>512517852</t>
  </si>
  <si>
    <t>974031121</t>
  </si>
  <si>
    <t>Vysekání rýh ve zdivu cihelném hl do 30 mm š do 30 mm</t>
  </si>
  <si>
    <t>-458727840</t>
  </si>
  <si>
    <t>974031123</t>
  </si>
  <si>
    <t>Vysekání rýh ve zdivu cihelném hl do 30 mm š do 100 mm</t>
  </si>
  <si>
    <t>-965868682</t>
  </si>
  <si>
    <t>974031133</t>
  </si>
  <si>
    <t>Vysekání rýh ve zdivu cihelném hl do 50 mm š do 100 mm</t>
  </si>
  <si>
    <t>1161044902</t>
  </si>
  <si>
    <t>741</t>
  </si>
  <si>
    <t>Elektroinstalace - silnoproud</t>
  </si>
  <si>
    <t>741110501</t>
  </si>
  <si>
    <t>Montáž lišta a kanálek protahovací šířky do 60 mm</t>
  </si>
  <si>
    <t>-479881814</t>
  </si>
  <si>
    <t>34575491</t>
  </si>
  <si>
    <t>žlab kabelový pozinkovaný 2m/ks 50X62</t>
  </si>
  <si>
    <t>439449532</t>
  </si>
  <si>
    <t>34575491.1R</t>
  </si>
  <si>
    <t>Příslušenství k žlabu kabelového50X62 (ohyby, spojky, konzolky atd.)</t>
  </si>
  <si>
    <t>-1174073763</t>
  </si>
  <si>
    <t>741110502</t>
  </si>
  <si>
    <t>Montáž lišta a kanálek protahovací šířky přes 60 do 120 mm</t>
  </si>
  <si>
    <t>348364190</t>
  </si>
  <si>
    <t>34575492</t>
  </si>
  <si>
    <t>žlab kabelový pozinkovaný 2m/ks 50X125</t>
  </si>
  <si>
    <t>-2001373894</t>
  </si>
  <si>
    <t>34575492.1R</t>
  </si>
  <si>
    <t>Příslušenství k žlabu kabelového50X125 (ohyby, spojky, konzolky atd.)</t>
  </si>
  <si>
    <t>898612986</t>
  </si>
  <si>
    <t>741110554</t>
  </si>
  <si>
    <t>Montáž lišta a kanálek - utěsnění protipožární šířky do 120 mm</t>
  </si>
  <si>
    <t>-578518719</t>
  </si>
  <si>
    <t>741112061</t>
  </si>
  <si>
    <t>Montáž krabice přístrojová zapuštěná plastová kruhová</t>
  </si>
  <si>
    <t>654702954</t>
  </si>
  <si>
    <t>4510008081</t>
  </si>
  <si>
    <t>Krabice přístrojová pod omítku, KU 68-1901 KA</t>
  </si>
  <si>
    <t>1160011161</t>
  </si>
  <si>
    <t>Poznámka k položce:
hloubka: 43 mm, teplotní odolnost: (-5 ;+60 °C), průměr: 73,5 mm, jmenovité napětí: &lt; 400 V, jmenovitý proud: &lt; 16 A, průměr frézovaného (vrtaného) otvoru: 80 mm</t>
  </si>
  <si>
    <t>741120001</t>
  </si>
  <si>
    <t>Montáž vodič Cu izolovaný plný a laněný žíla 0,35-6 mm2 pod omítku (např. CY)</t>
  </si>
  <si>
    <t>1129822921</t>
  </si>
  <si>
    <t>34141027</t>
  </si>
  <si>
    <t>vodič propojovací flexibilní jádro Cu lanované izolace PVC 450/750V (H07V-K) 1x6mm2</t>
  </si>
  <si>
    <t>1199755982</t>
  </si>
  <si>
    <t>380*1,15 "Přepočtené koeficientem množství</t>
  </si>
  <si>
    <t>741122015</t>
  </si>
  <si>
    <t>Montáž kabel Cu bez ukončení uložený pod omítku plný kulatý 3x1,5 mm2 (např. CYKY)</t>
  </si>
  <si>
    <t>744264171</t>
  </si>
  <si>
    <t>34111030</t>
  </si>
  <si>
    <t>kabel instalační jádro Cu plné izolace PVC plášť PVC 450/750V (CYKY) 3x1,5mm2</t>
  </si>
  <si>
    <t>-662745300</t>
  </si>
  <si>
    <t>840*1,15 "Přepočtené koeficientem množství</t>
  </si>
  <si>
    <t>741122016</t>
  </si>
  <si>
    <t>Montáž kabel Cu bez ukončení uložený pod omítku plný kulatý 3x2,5 až 6 mm2 (např. CYKY)</t>
  </si>
  <si>
    <t>-580438554</t>
  </si>
  <si>
    <t>34111036</t>
  </si>
  <si>
    <t>kabel instalační jádro Cu plné izolace PVC plášť PVC 450/750V (CYKY) 3x2,5mm2</t>
  </si>
  <si>
    <t>1941084861</t>
  </si>
  <si>
    <t>530*1,15 "Přepočtené koeficientem množství</t>
  </si>
  <si>
    <t>741122031</t>
  </si>
  <si>
    <t>Montáž kabel Cu bez ukončení uložený pod omítku plný kulatý 5x1,5 až 2,5 mm2 (např. CYKY)</t>
  </si>
  <si>
    <t>767679085</t>
  </si>
  <si>
    <t>34111094</t>
  </si>
  <si>
    <t>kabel instalační jádro Cu plné izolace PVC plášť PVC 450/750V (CYKY) 5x2,5mm2</t>
  </si>
  <si>
    <t>700259511</t>
  </si>
  <si>
    <t>330*1,15 "Přepočtené koeficientem množství</t>
  </si>
  <si>
    <t>741122032</t>
  </si>
  <si>
    <t>Montáž kabel Cu bez ukončení uložený pod omítku plný kulatý 5x4 až 6 mm2 (např. CYKY)</t>
  </si>
  <si>
    <t>-1118970843</t>
  </si>
  <si>
    <t>34111098</t>
  </si>
  <si>
    <t>kabel instalační jádro Cu plné izolace PVC plášť PVC 450/750V (CYKY) 5x4mm2</t>
  </si>
  <si>
    <t>-239067645</t>
  </si>
  <si>
    <t>210*1,15 "Přepočtené koeficientem množství</t>
  </si>
  <si>
    <t>34111100</t>
  </si>
  <si>
    <t>kabel instalační jádro Cu plné izolace PVC plášť PVC 450/750V (CYKY) 5x6mm2</t>
  </si>
  <si>
    <t>996599572</t>
  </si>
  <si>
    <t>70*1,15 "Přepočtené koeficientem množství</t>
  </si>
  <si>
    <t>741122233</t>
  </si>
  <si>
    <t>Montáž kabel Cu plný kulatý žíla 5x10 mm2 uložený volně (např. CYKY)</t>
  </si>
  <si>
    <t>383301973</t>
  </si>
  <si>
    <t>34113034</t>
  </si>
  <si>
    <t>kabel instalační jádro Cu plné izolace PVC plášť PVC 450/750V (CYKY) 5x10mm2</t>
  </si>
  <si>
    <t>-1849493837</t>
  </si>
  <si>
    <t>35*1,15 "Přepočtené koeficientem množství</t>
  </si>
  <si>
    <t>741122235R</t>
  </si>
  <si>
    <t>Montáž kabel Cu plný kulatý žíla 5x50 mm2 uložený volně (např. CYKY)</t>
  </si>
  <si>
    <t>224714741</t>
  </si>
  <si>
    <t>34113136</t>
  </si>
  <si>
    <t>kabel silový jádro Cu izolace PVC plášť PVC 0,6/1kV (1-CYKY) 5x50mm2</t>
  </si>
  <si>
    <t>-477732504</t>
  </si>
  <si>
    <t>30*1,15 "Přepočtené koeficientem množství</t>
  </si>
  <si>
    <t>741130001</t>
  </si>
  <si>
    <t>Ukončení vodič izolovaný do 2,5mm2 v rozváděči nebo na přístroji</t>
  </si>
  <si>
    <t>221340536</t>
  </si>
  <si>
    <t>741130004</t>
  </si>
  <si>
    <t>Ukončení vodič izolovaný do 6 mm2 v rozváděči nebo na přístroji</t>
  </si>
  <si>
    <t>884316665</t>
  </si>
  <si>
    <t>741130005</t>
  </si>
  <si>
    <t>Ukončení vodič izolovaný do 10 mm2 v rozváděči nebo na přístroji</t>
  </si>
  <si>
    <t>-1787176647</t>
  </si>
  <si>
    <t>741130011</t>
  </si>
  <si>
    <t>Ukončení vodič izolovaný do 50 mm2 v rozváděči nebo na přístroji</t>
  </si>
  <si>
    <t>-1197569503</t>
  </si>
  <si>
    <t>741210101</t>
  </si>
  <si>
    <t>Montáž rozváděčů litinových, hliníkových nebo plastových sestava do 50 kg</t>
  </si>
  <si>
    <t>1203918037</t>
  </si>
  <si>
    <t>741DOD000</t>
  </si>
  <si>
    <t xml:space="preserve">Napojení z hlavní rozvodny </t>
  </si>
  <si>
    <t>1555505513</t>
  </si>
  <si>
    <t>741DOD001</t>
  </si>
  <si>
    <t>dodávka rozvaděče RG, včetně výroby a výrobní dokumentace</t>
  </si>
  <si>
    <t>159749638</t>
  </si>
  <si>
    <t>741310000R</t>
  </si>
  <si>
    <t>Montáž STOP tlačítka, včetně dodávky</t>
  </si>
  <si>
    <t>38599904</t>
  </si>
  <si>
    <t>741310101</t>
  </si>
  <si>
    <t>Montáž vypínač (polo)zapuštěný bezšroubové připojení 1-jednopólový</t>
  </si>
  <si>
    <t>2143783760</t>
  </si>
  <si>
    <t>2 "1.PP</t>
  </si>
  <si>
    <t>12 "1.NP</t>
  </si>
  <si>
    <t>10.070.410</t>
  </si>
  <si>
    <t>Tělo ABB 3559-A01345 spínače č.1</t>
  </si>
  <si>
    <t>864490618</t>
  </si>
  <si>
    <t>1215941</t>
  </si>
  <si>
    <t>KRYT SPINACE JEDNODUCHY 3559H-A00651 03</t>
  </si>
  <si>
    <t>1395239092</t>
  </si>
  <si>
    <t>1000004582</t>
  </si>
  <si>
    <t>ABB 3901H-A05010 68 Rámeček jednonásobný Levit</t>
  </si>
  <si>
    <t>-1855716796</t>
  </si>
  <si>
    <t>741310122</t>
  </si>
  <si>
    <t>Montáž přepínač (polo)zapuštěný bezšroubové připojení 6-střídavý</t>
  </si>
  <si>
    <t>-900033738</t>
  </si>
  <si>
    <t>4 "1.NP</t>
  </si>
  <si>
    <t>10.070.413</t>
  </si>
  <si>
    <t>Tělo ABB 3559-A06345 spínače č.6</t>
  </si>
  <si>
    <t>1555570761</t>
  </si>
  <si>
    <t>-762164519</t>
  </si>
  <si>
    <t>-1369268307</t>
  </si>
  <si>
    <t>741310125</t>
  </si>
  <si>
    <t>Montáž přepínač (polo)zapuštěný bezšroubové připojení 6+6-dvojitý střídavý</t>
  </si>
  <si>
    <t>1848505007</t>
  </si>
  <si>
    <t>2 "1.NP</t>
  </si>
  <si>
    <t>ABB.3559A53345</t>
  </si>
  <si>
    <t>Přístroj přepínače střídavého a ovládače přepínacího, řazení 6+6/0</t>
  </si>
  <si>
    <t>1384695130</t>
  </si>
  <si>
    <t>1238441</t>
  </si>
  <si>
    <t>KRYT SPINACE DELENY 3559H-A00652 01</t>
  </si>
  <si>
    <t>1352453323</t>
  </si>
  <si>
    <t>-702913982</t>
  </si>
  <si>
    <t>741310403</t>
  </si>
  <si>
    <t>Montáž spínač tří/čtyřpólový nástěnný do 63 A prostředí normální</t>
  </si>
  <si>
    <t>418842688</t>
  </si>
  <si>
    <t>741DOD003</t>
  </si>
  <si>
    <t>dodávka Hlavního vypínače třípolového</t>
  </si>
  <si>
    <t>-1592801552</t>
  </si>
  <si>
    <t>741311004</t>
  </si>
  <si>
    <t>Montáž čidlo pohybu nástěnné se zapojením vodičů</t>
  </si>
  <si>
    <t>-378232352</t>
  </si>
  <si>
    <t>741DOD004</t>
  </si>
  <si>
    <t xml:space="preserve">dodávka pohybového senzoru nástěného </t>
  </si>
  <si>
    <t>-334460116</t>
  </si>
  <si>
    <t>741313001</t>
  </si>
  <si>
    <t>Montáž zásuvka (polo)zapuštěná bezšroubové připojení 2P+PE se zapojením vodičů</t>
  </si>
  <si>
    <t>-1005683982</t>
  </si>
  <si>
    <t>15 "1.NP</t>
  </si>
  <si>
    <t>1738160</t>
  </si>
  <si>
    <t>ZASUVKA 5519H-A02357 03</t>
  </si>
  <si>
    <t>-562938676</t>
  </si>
  <si>
    <t>219351071</t>
  </si>
  <si>
    <t>741313005</t>
  </si>
  <si>
    <t>Montáž zásuvka (polo)zapuštěná bezšroubové připojení 2P + PE s přepěťovou ochranou</t>
  </si>
  <si>
    <t>1207002485</t>
  </si>
  <si>
    <t>ABB.5526HA0236903</t>
  </si>
  <si>
    <t>Zásuvka bezpečnostní s proudovým chráničem FI-DOS</t>
  </si>
  <si>
    <t>1637196576</t>
  </si>
  <si>
    <t>1783596731</t>
  </si>
  <si>
    <t>741313082</t>
  </si>
  <si>
    <t>Montáž zásuvka chráněná v krabici šroubové připojení 2P+PE prostředí venkovní, mokré</t>
  </si>
  <si>
    <t>285350361</t>
  </si>
  <si>
    <t>6 "1.PP</t>
  </si>
  <si>
    <t>1663743</t>
  </si>
  <si>
    <t>ZASUVKA S VICKEM IP44 5519H-A02997 03</t>
  </si>
  <si>
    <t>463286012</t>
  </si>
  <si>
    <t>1420063504</t>
  </si>
  <si>
    <t>741313122</t>
  </si>
  <si>
    <t>Montáž zásuvek průmyslových spojovacích provedení IP 67 3P+N+PE 32 A</t>
  </si>
  <si>
    <t>1290343228</t>
  </si>
  <si>
    <t>5 "1.NP</t>
  </si>
  <si>
    <t>35811311</t>
  </si>
  <si>
    <t>zásuvka spojovací 32A - 5pól, řazení 3P+N+PE IP67, šroubové svorky</t>
  </si>
  <si>
    <t>-1997554950</t>
  </si>
  <si>
    <t>741370034</t>
  </si>
  <si>
    <t>Montáž svítidlo žárovkové bytové nástěnné přisazené 2 zdroje nouzové</t>
  </si>
  <si>
    <t>1911033865</t>
  </si>
  <si>
    <t>3 "1.PP</t>
  </si>
  <si>
    <t>18 "1.NP</t>
  </si>
  <si>
    <t>741DOD001.7</t>
  </si>
  <si>
    <t>Svítidlo NOUZOVÉ, včetně piktogramu</t>
  </si>
  <si>
    <t>1779385800</t>
  </si>
  <si>
    <t>741372061</t>
  </si>
  <si>
    <t>Montáž svítidlo LED bytové přisazené stropní panelové do 0,09 m2</t>
  </si>
  <si>
    <t>976335223</t>
  </si>
  <si>
    <t>1 "1.PP svítidlo</t>
  </si>
  <si>
    <t xml:space="preserve">1 "1.NP svítidlo </t>
  </si>
  <si>
    <t>741DOD001.0</t>
  </si>
  <si>
    <t>Svítidlo 1 - LED kruhové 27W/2930lm</t>
  </si>
  <si>
    <t>-1930132380</t>
  </si>
  <si>
    <t>1 "1.PP</t>
  </si>
  <si>
    <t>1 "1.NP</t>
  </si>
  <si>
    <t>741372062</t>
  </si>
  <si>
    <t>Montáž svítidlo LED bytové přisazené stropní panelové do 0,36 m2</t>
  </si>
  <si>
    <t>2013143284</t>
  </si>
  <si>
    <t>4 "1.NP svítidlo 3</t>
  </si>
  <si>
    <t>3 "1.PP svítidlo 4</t>
  </si>
  <si>
    <t>11 "1.NP svítidlo 4</t>
  </si>
  <si>
    <t>10 "1NP svítidlo 5</t>
  </si>
  <si>
    <t>741DOD001.3</t>
  </si>
  <si>
    <t>Svítidlo 3 - LED prachotěsné svítidlo 30 W, 4500lm/840, 4000K,  IP66, vyzařovací úhel 120 °, Ra&gt;80, rozměry 1258x70,5x66,5 mm, materiál plast/hliník.</t>
  </si>
  <si>
    <t>1118288652</t>
  </si>
  <si>
    <t>741DOD001.4</t>
  </si>
  <si>
    <t>Svítidlo 4 - LED prachotěsné svítidlo 43 W,6400lm/840, 4000K, P66, vyzařovací úhel 120 °, Ra&gt;80, rozměry 1558x70,5x66,5 mm, materiál plast/hliník.</t>
  </si>
  <si>
    <t>1245469275</t>
  </si>
  <si>
    <t>741DOD001.5</t>
  </si>
  <si>
    <t>Svítidlo 5 - LED závěsné svítidlo 40W, 3400lm/840, 4000K, IP20, vyzařovací úhel 100°, CRI&gt;80,  rozměry ø400x59,5mm + závěs 1,1m, včetně transparentního třížilového šňůrového přívodu, materiál hliník/plast.</t>
  </si>
  <si>
    <t>-1234842852</t>
  </si>
  <si>
    <t>10 "1.NP svítidlo 5</t>
  </si>
  <si>
    <t>741372101</t>
  </si>
  <si>
    <t>Montáž svítidlo LED bytové vestavné podhledové bodové</t>
  </si>
  <si>
    <t>82557202</t>
  </si>
  <si>
    <t>741DOD001.2</t>
  </si>
  <si>
    <t>Svítidlo 2 - LED podhledové svítidlo 25W, 2350lm/840, 4000K, vyzařovací úhel 90°, Ra&gt;80, rozměry ø 230x72, materiál hliník/plast, IP44.</t>
  </si>
  <si>
    <t>1614003974</t>
  </si>
  <si>
    <t>741372112</t>
  </si>
  <si>
    <t>Montáž svítidlo LED bytové vestavné podhledové čtvercové do 0,36 m2</t>
  </si>
  <si>
    <t>2049282392</t>
  </si>
  <si>
    <t>7 "1.NP svítidlo 1</t>
  </si>
  <si>
    <t>2 "1.NP svítidlo 6</t>
  </si>
  <si>
    <t>741DOD001.1</t>
  </si>
  <si>
    <t>Svítidlo 1 - LED podhledové svítidlo 18W, 1550lm/840, 4000K, vyzařovací úhel 90°, Ra&gt;80, rozměry ø 165x68, materiál hliník/plast, IP44.</t>
  </si>
  <si>
    <t>-1366091</t>
  </si>
  <si>
    <t>7 "1.NP</t>
  </si>
  <si>
    <t>741DOD001.6</t>
  </si>
  <si>
    <t>Svítidlo 6 - LED svítidlo vestavné, UGR&lt;19, PMMA mikroprismatická struktura difusoru pro výrazné potlačení oslnění s odolností proti žloutnutí,  40W, 3800lm/840, 4000K, IP20, rozměry 595x595x10 mm. Svítidlo bez blikání díky speciálnímu driveru. Masivnější</t>
  </si>
  <si>
    <t>882456885</t>
  </si>
  <si>
    <t>741MTZ001.1</t>
  </si>
  <si>
    <t>Vývod s 3m gumovým kabelem pro napojení spotřebiče 230V, včetně zapojení spotřebiče (elektromotor žaluzii, kotel, atd.)</t>
  </si>
  <si>
    <t>1978210699</t>
  </si>
  <si>
    <t>14 "1.NP</t>
  </si>
  <si>
    <t>3 "1.NP pro osvětlení</t>
  </si>
  <si>
    <t>741MTZ001.2</t>
  </si>
  <si>
    <t>Vývod s 3m gumovým kabelem pro napojení spotřebiče 400V, včetně zapojení spotřebiče (elektromotor žaluzii, kotel, atd.)</t>
  </si>
  <si>
    <t>-1930094243</t>
  </si>
  <si>
    <t>9 "1.NP</t>
  </si>
  <si>
    <t>741410000R</t>
  </si>
  <si>
    <t>Montáž ochrannného propojení, včetně dodávky materiálu</t>
  </si>
  <si>
    <t>-827606604</t>
  </si>
  <si>
    <t>741500000R</t>
  </si>
  <si>
    <t>Montáž a dodávka podružného materiálu</t>
  </si>
  <si>
    <t>-1811610815</t>
  </si>
  <si>
    <t>741810003</t>
  </si>
  <si>
    <t>Celková prohlídka elektrického rozvodu a zařízení do 1 milionu Kč</t>
  </si>
  <si>
    <t>-1220055507</t>
  </si>
  <si>
    <t>742</t>
  </si>
  <si>
    <t>Elektroinstalace - telefonní a datové rozvody</t>
  </si>
  <si>
    <t>742121002</t>
  </si>
  <si>
    <t>Montáž kabelů sdělovacích pro vnitřní rozvody přes 15 žil</t>
  </si>
  <si>
    <t>-102005061</t>
  </si>
  <si>
    <t>1137918</t>
  </si>
  <si>
    <t xml:space="preserve">KABELUTP CAT.6 PVC BOX 305M </t>
  </si>
  <si>
    <t>-2089963971</t>
  </si>
  <si>
    <t>742330042</t>
  </si>
  <si>
    <t>Montáž datové dvouzásuvky</t>
  </si>
  <si>
    <t>-1818011959</t>
  </si>
  <si>
    <t>742DOD005.</t>
  </si>
  <si>
    <t>dodávka datové dvouzásuvky RJ 45</t>
  </si>
  <si>
    <t>764795866</t>
  </si>
  <si>
    <t>742DOD007</t>
  </si>
  <si>
    <t>dodávka patch kabel do 2m, cat. 6</t>
  </si>
  <si>
    <t>-779835438</t>
  </si>
  <si>
    <t>04 - Elektrická požární signalizace ( EPS )</t>
  </si>
  <si>
    <t xml:space="preserve">    742 - Elektroinstalace - slaboproud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</si>
  <si>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</si>
  <si>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</si>
  <si>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</si>
  <si>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HZS - Hodinové zúčtovací sazby</t>
  </si>
  <si>
    <t>741110556</t>
  </si>
  <si>
    <t>Montáž lišta a kanálek - utěsnění protipožární šířky do 250 mm, vč. certifikace</t>
  </si>
  <si>
    <t>2024366673</t>
  </si>
  <si>
    <t>dodávka materiálu na protipožární ucpávku</t>
  </si>
  <si>
    <t>-169617432</t>
  </si>
  <si>
    <t>Elektroinstalace - slaboproud</t>
  </si>
  <si>
    <t>742110041</t>
  </si>
  <si>
    <t>Montáž lišt vkládacích pro slaboproud</t>
  </si>
  <si>
    <t>-572760064</t>
  </si>
  <si>
    <t>34571010</t>
  </si>
  <si>
    <t>lišta elektroinstalační vkládací 18x13mm</t>
  </si>
  <si>
    <t>2038188108</t>
  </si>
  <si>
    <t>10*1,05 "Přepočtené koeficientem množství</t>
  </si>
  <si>
    <t>742DOD004</t>
  </si>
  <si>
    <t>dodávka příslušenství k lištám (roh vnitřní, vnější atd.)</t>
  </si>
  <si>
    <t>-1302866151</t>
  </si>
  <si>
    <t>742110102</t>
  </si>
  <si>
    <t>Montáž kabelového žlabu pro slaboproud drátěného 150/100 mm</t>
  </si>
  <si>
    <t>-1389144946</t>
  </si>
  <si>
    <t>1135652</t>
  </si>
  <si>
    <t>DRATENY KABELOVY ZLAB DZ 60X100 BF /3M/</t>
  </si>
  <si>
    <t>841774391</t>
  </si>
  <si>
    <t>742DOD003</t>
  </si>
  <si>
    <t>dodávka příslušenství k drátěnému žlabu</t>
  </si>
  <si>
    <t>-351217819</t>
  </si>
  <si>
    <t>742110122</t>
  </si>
  <si>
    <t>Montáž nosníku s konzolami nebo závitovými tyčemi pro slaboproud šířky 150 mm</t>
  </si>
  <si>
    <t>916856032</t>
  </si>
  <si>
    <t>742111001</t>
  </si>
  <si>
    <t>Montáž příchytky pro kabely samostatné ohniodolné pro slaboproud</t>
  </si>
  <si>
    <t>-693610683</t>
  </si>
  <si>
    <t>1135305</t>
  </si>
  <si>
    <t>KABEL. PRICHYTKA JEDNOSTRANNA 6712 POGMT</t>
  </si>
  <si>
    <t>-1982581259</t>
  </si>
  <si>
    <t>1179721</t>
  </si>
  <si>
    <t>KOTVA DO BETONU FNA 6X30/5 3498468</t>
  </si>
  <si>
    <t>420732584</t>
  </si>
  <si>
    <t>742121001</t>
  </si>
  <si>
    <t>Montáž kabelů sdělovacích pro vnitřní rozvody do 15 žil</t>
  </si>
  <si>
    <t>-220755496</t>
  </si>
  <si>
    <t>34121233</t>
  </si>
  <si>
    <t>kabel sdělovací stíněný laminovanou Al fólií s příložným Cu drátem jádro Cu plné izolace PVC plášť PVC 300V (J-Y(St)Y…Lg) 2x2x0,8mm2</t>
  </si>
  <si>
    <t>372444411</t>
  </si>
  <si>
    <t>320*1,2 "Přepočtené koeficientem množství</t>
  </si>
  <si>
    <t>1004366</t>
  </si>
  <si>
    <t>KABEL PRAFLAGUARD F 2X2X0,8 PH120-R</t>
  </si>
  <si>
    <t>-991948204</t>
  </si>
  <si>
    <t>742210005</t>
  </si>
  <si>
    <t>Montáž čelního panelu do ústředny EPS</t>
  </si>
  <si>
    <t>-1002871602</t>
  </si>
  <si>
    <t>742210021</t>
  </si>
  <si>
    <t>Montáž požárně odolné skříňky EI/EV, 30/F P pro ústřednu EPS</t>
  </si>
  <si>
    <t>1728033231</t>
  </si>
  <si>
    <t>ADI.0035232.URS</t>
  </si>
  <si>
    <t>Analogová adresovatelná ústředna EPS s modulární koncepcí, max. 1536 adres, včetně DSY-2, DOV-1, DZD-1, DSB-2</t>
  </si>
  <si>
    <t>2050907208</t>
  </si>
  <si>
    <t>742DOD001</t>
  </si>
  <si>
    <t>Dodávka DLI-1 deska linková, 2 izolované kruhové linky, max. 256 adres</t>
  </si>
  <si>
    <t>611182567</t>
  </si>
  <si>
    <t>742DOD002</t>
  </si>
  <si>
    <t>Dodávka DVV-1 deska vstupně výstupní</t>
  </si>
  <si>
    <t>-433461775</t>
  </si>
  <si>
    <t>ADI.0035304.URS</t>
  </si>
  <si>
    <t>Vstupní jednotka (4x IN)</t>
  </si>
  <si>
    <t>958656131</t>
  </si>
  <si>
    <t>742210031</t>
  </si>
  <si>
    <t>Montáž napájecího zdroje pro ústřednu EPS dle EN54-4</t>
  </si>
  <si>
    <t>-1472056297</t>
  </si>
  <si>
    <t>742210041</t>
  </si>
  <si>
    <t>Montáž akumulátoru 2x12 V pro ústřednu EPS</t>
  </si>
  <si>
    <t>140254560</t>
  </si>
  <si>
    <t>ADI.0033218.URS</t>
  </si>
  <si>
    <t>Akumulátor 12V/12Ah ohniodolný, konektor Faston 187, životnost až 5 let, VdS</t>
  </si>
  <si>
    <t>-1824731120</t>
  </si>
  <si>
    <t>742210124</t>
  </si>
  <si>
    <t>Montáž kouřového hlásiče lineárního infračerveného s odrazkou</t>
  </si>
  <si>
    <t>-826890353</t>
  </si>
  <si>
    <t>ADI.0035259.URS</t>
  </si>
  <si>
    <t>Hlásič kouře optický interaktivní s izolátorem</t>
  </si>
  <si>
    <t>-1058964837</t>
  </si>
  <si>
    <t>742210127</t>
  </si>
  <si>
    <t>Montáž hlásiče plamene Ex</t>
  </si>
  <si>
    <t>1515351733</t>
  </si>
  <si>
    <t>ADI.0035263.URS</t>
  </si>
  <si>
    <t>Hlásič multisenzorový interaktivní s izolátorem</t>
  </si>
  <si>
    <t>-1822067967</t>
  </si>
  <si>
    <t>ADI.0035261.URS</t>
  </si>
  <si>
    <t>Hlásič teplotní interaktivní</t>
  </si>
  <si>
    <t>429639198</t>
  </si>
  <si>
    <t>742210131</t>
  </si>
  <si>
    <t>Montáž soklu hlásiče nebo patice</t>
  </si>
  <si>
    <t>-1670263354</t>
  </si>
  <si>
    <t>ADI.0035264.URS</t>
  </si>
  <si>
    <t>Patice pro interaktivní hlásiče</t>
  </si>
  <si>
    <t>-470342877</t>
  </si>
  <si>
    <t>742210151</t>
  </si>
  <si>
    <t>Montáž tlačítkového hlásiče se sklíčkem</t>
  </si>
  <si>
    <t>-1677245170</t>
  </si>
  <si>
    <t>ADI.0061376.URS</t>
  </si>
  <si>
    <t>Tlačítkový hlásič adresovatelný/konvenční</t>
  </si>
  <si>
    <t>489360052</t>
  </si>
  <si>
    <t>742210261</t>
  </si>
  <si>
    <t>Montáž sirény nebo majáku nebo signalizace</t>
  </si>
  <si>
    <t>1117614262</t>
  </si>
  <si>
    <t>ADI.0035794.URS</t>
  </si>
  <si>
    <t>EN54-3 červená siréna s doplňkovou červenou opt. signalizací, vysoká patice</t>
  </si>
  <si>
    <t>-1446755350</t>
  </si>
  <si>
    <t>742220053</t>
  </si>
  <si>
    <t>Montáž krabice propojovací pro magnetický kontakt</t>
  </si>
  <si>
    <t>-892703753</t>
  </si>
  <si>
    <t>742DOD005</t>
  </si>
  <si>
    <t>dodávka propojovací na omítku, vč. DIN lišty a svorek na DIN lištu</t>
  </si>
  <si>
    <t>-173672946</t>
  </si>
  <si>
    <t>Práce a dodávky M</t>
  </si>
  <si>
    <t>22-M</t>
  </si>
  <si>
    <t>Montáže technologických zařízení pro dopravní stavby</t>
  </si>
  <si>
    <t>220260101</t>
  </si>
  <si>
    <t>Montáž krabicové rozvodky ACIDUR s 1 až 2 vývody</t>
  </si>
  <si>
    <t>-1170179438</t>
  </si>
  <si>
    <t>10.074.510</t>
  </si>
  <si>
    <t>Krabice 6455-26P acidur 21 PVC IP67</t>
  </si>
  <si>
    <t>256</t>
  </si>
  <si>
    <t>-397762271</t>
  </si>
  <si>
    <t>46-M</t>
  </si>
  <si>
    <t>Zemní práce při extr.mont.pracích</t>
  </si>
  <si>
    <t>460932121</t>
  </si>
  <si>
    <t>Osazení hmoždinek pro elektroinstalace včetně vyvrtání otvoru ve stěnách betonových nebo kamenných průměru do 8 mm</t>
  </si>
  <si>
    <t>-392043995</t>
  </si>
  <si>
    <t>56280112</t>
  </si>
  <si>
    <t>hmoždinky univerzální 8x50</t>
  </si>
  <si>
    <t>100 kus</t>
  </si>
  <si>
    <t>128</t>
  </si>
  <si>
    <t>495642259</t>
  </si>
  <si>
    <t>250*0,01 "Přepočtené koeficientem množství</t>
  </si>
  <si>
    <t>468081413</t>
  </si>
  <si>
    <t>Vybourání otvorů pro elektroinstalace ve zdivu betonovém plochy do 0,02 m2, tloušťky do 45 cm</t>
  </si>
  <si>
    <t>-12111080</t>
  </si>
  <si>
    <t>468082212</t>
  </si>
  <si>
    <t>Vybourání otvorů pro elektroinstalace stropech a klenbách želbet plochy do 0,09 m2, tloušťky do 20 cm</t>
  </si>
  <si>
    <t>-190414829</t>
  </si>
  <si>
    <t>HZS</t>
  </si>
  <si>
    <t>Hodinové zúčtovací sazby</t>
  </si>
  <si>
    <t>HZS3222</t>
  </si>
  <si>
    <t>Hodinová zúčtovací sazba montér slaboproudých zařízení odborný (demontáže stáv. EPS)</t>
  </si>
  <si>
    <t>hod</t>
  </si>
  <si>
    <t>512</t>
  </si>
  <si>
    <t>-709202998</t>
  </si>
  <si>
    <t>013274000</t>
  </si>
  <si>
    <t>Pasportizace objektu před započetím prací</t>
  </si>
  <si>
    <t>…</t>
  </si>
  <si>
    <t>1163684597</t>
  </si>
  <si>
    <t>044002000</t>
  </si>
  <si>
    <t>Revize</t>
  </si>
  <si>
    <t>1701496396</t>
  </si>
  <si>
    <t>05 - VZT</t>
  </si>
  <si>
    <t>D1 - Zařízení</t>
  </si>
  <si>
    <t>D2 - Zařízení č.1-bistro</t>
  </si>
  <si>
    <t xml:space="preserve">    1023-1 - BUŇKOVÝ TLUMIČ HLUKU s děrovaným plechem</t>
  </si>
  <si>
    <t xml:space="preserve">    1053-35 - TEXTILNÍ VYÚSTKA KRUHOVÁ</t>
  </si>
  <si>
    <t xml:space="preserve">    1008-8178 - REGULAČNÍ KLAPKA JEDNOLISTÁ KRUHOVÁ ovládání ruční kovové DEC NA SPIRO</t>
  </si>
  <si>
    <t xml:space="preserve">    1231-19318 - REGULAČNÍ KLAPKY /netěsná,  ovládaní ruční/</t>
  </si>
  <si>
    <t xml:space="preserve">    1231-21081 - KLAPKA DO POTRUBÍ KRUHOVÁ</t>
  </si>
  <si>
    <t xml:space="preserve">    1003-4422 - KOMFORTNÍ VYÚSTKA PRO KRUHOVÉ POTRUBÍ</t>
  </si>
  <si>
    <t xml:space="preserve">    1231-14484 - PROTIDEŠŤOVÉ ŽALUZIE ŠIROKÉ HLINÍKOVÉ</t>
  </si>
  <si>
    <t xml:space="preserve">    1231-22432 - TLUMIČE HLUKU S POTRUBÍM /šírka vložky 10/</t>
  </si>
  <si>
    <t xml:space="preserve">    1020-1 - Čtverhranný vzduchotechnický systém z vyztužených trub a tvarových kusů. Třída těsnosti B resp C při</t>
  </si>
  <si>
    <t xml:space="preserve">    1021-1 - Kruhový vzduchotechnický systém s certifikaci EUROVENT sestávající ze spirálově vinutých trub a tvar</t>
  </si>
  <si>
    <t xml:space="preserve">    1103-3 - ZÁVĚSY, ZÁVĚSNÉ LIŠTY, ZÁVITOVÉ TYČE,ZÁVĚSY, KRUHOVÉ ZÁVĚSY,HMOŽDINKY</t>
  </si>
  <si>
    <t>D3 - Ostatní</t>
  </si>
  <si>
    <t>D4 - Zařízení č.2-sanitární zař.</t>
  </si>
  <si>
    <t xml:space="preserve">    1003-200 - DIAGONÁLNÍ VENTILÁTOR DO KRUHOVÉHO POTRUBÍ</t>
  </si>
  <si>
    <t xml:space="preserve">    1003-1251 - RYCHLOUPÍNACÍ SPONA</t>
  </si>
  <si>
    <t xml:space="preserve">    1003-805 - ZPĚTNÁ KLAPKA</t>
  </si>
  <si>
    <t xml:space="preserve">    1003-555 - PLASTOVÝ TALÍŘOVÝ VENTIL UNIVERZÁLNÍ</t>
  </si>
  <si>
    <t>D5 - Zařízení č.2-sanitární zař. - celkem</t>
  </si>
  <si>
    <t>D6 - Zařízení č.3-lapol 1.PP</t>
  </si>
  <si>
    <t xml:space="preserve">    D7 - DIAGONÁLNÍ VENTILÁTOR DO KRUHOVÉHO POTRUBÍ </t>
  </si>
  <si>
    <t xml:space="preserve">    1231-2857 - KRYCÍ MŘÍŽKY /kruhová/</t>
  </si>
  <si>
    <t xml:space="preserve">    1003-3020 - VĚTRACÍ MŘÍŽKA SE SÍTEM</t>
  </si>
  <si>
    <t>D8 - Izolace tepelné</t>
  </si>
  <si>
    <t xml:space="preserve">    1101-55 - TEPELNÉ SAMOLEPÍCÍ KAUČUKOVÁ IZOLACE S AL. POLEPEM</t>
  </si>
  <si>
    <t>D9 - Izolace protipožární</t>
  </si>
  <si>
    <t xml:space="preserve">    1101-85 - PROTIPOŽ.IZOLACE POTRUBÍ DLE OZNAČENÍ NA VÝKRESU: IZOLACE DESKOU Z MIN.PLSTI 1x POLEP. AL FOLIÍ</t>
  </si>
  <si>
    <t>D10 - Izolace protipožární - celkem</t>
  </si>
  <si>
    <t>D11 - Hodinové zúčtovací sazby</t>
  </si>
  <si>
    <t>Zařízení</t>
  </si>
  <si>
    <t>Zařízení č.1-bistro</t>
  </si>
  <si>
    <t>Pol46</t>
  </si>
  <si>
    <t>VZT jednotka s deskovým rekuperátorem, účinnost 89 %. Přívod: filtrace F7, topný registr 22 kW, teplotní spád 70/50°C, tlaková ztráta výměníku 1,32 kPa, ventilátor přiváděného vzduchu 5400 m3/h, ext.tlak 350 Pa, příkon 2,5 kW, proud 4 A, napětí 400 V, poh</t>
  </si>
  <si>
    <t>1023-1</t>
  </si>
  <si>
    <t>BUŇKOVÝ TLUMIČ HLUKU s děrovaným plechem</t>
  </si>
  <si>
    <t>1023-3</t>
  </si>
  <si>
    <t>200x355x1000 . 2 jeden konec tupé zakončení</t>
  </si>
  <si>
    <t>1053-35</t>
  </si>
  <si>
    <t>TEXTILNÍ VYÚSTKA KRUHOVÁ</t>
  </si>
  <si>
    <t>1053-39</t>
  </si>
  <si>
    <t>Tvar Kruhový, Rozměr 450 mm, Celková délka 11000 mm, První konec Začátek, Druhý konec Zaslepení, 2ks Zip 450, Průtok 2800 m3/h, Použitelný přetlak 100 Pa, Tlaková ztráta třením = 2 Pa. Tkanina PMS - 100 % polyester, nekonečné vlákno (multifilament), hmotn</t>
  </si>
  <si>
    <t>1053-22</t>
  </si>
  <si>
    <t>Tvar Kruhový, Rozměr 450 mm, Celková délka 5500 mm, První konec Začátek, Druhý konec Zaslepení, 1ks  Zip 450, Průtok 2800 m3/h, Použitelný přetlak 100 Pa, Tlaková ztráta třením = 1 Pa. Tkanina PMS - 100 % polyester, nekonečné vlákno (multifilament), hmotn</t>
  </si>
  <si>
    <t>1008-8178</t>
  </si>
  <si>
    <t>REGULAČNÍ KLAPKA JEDNOLISTÁ KRUHOVÁ ovládání ruční kovové DEC NA SPIRO</t>
  </si>
  <si>
    <t>1008-2799</t>
  </si>
  <si>
    <t>DN 450 TPJ 68-12-92</t>
  </si>
  <si>
    <t>1008-2772</t>
  </si>
  <si>
    <t>DN 180 TPJ 68-12-92</t>
  </si>
  <si>
    <t>1231-19318</t>
  </si>
  <si>
    <t>REGULAČNÍ KLAPKY /netěsná,  ovládaní ruční/</t>
  </si>
  <si>
    <t>1231-19386</t>
  </si>
  <si>
    <t>RK-315x355-R</t>
  </si>
  <si>
    <t>1231-19464</t>
  </si>
  <si>
    <t>RK-500x355-R</t>
  </si>
  <si>
    <t>1231-21081</t>
  </si>
  <si>
    <t>KLAPKA DO POTRUBÍ KRUHOVÁ</t>
  </si>
  <si>
    <t>1231-21082</t>
  </si>
  <si>
    <t>KK-P-100</t>
  </si>
  <si>
    <t>1003-4422</t>
  </si>
  <si>
    <t>KOMFORTNÍ VYÚSTKA PRO KRUHOVÉ POTRUBÍ</t>
  </si>
  <si>
    <t>1003-13099</t>
  </si>
  <si>
    <t>KV-K1-R1 325*75  vyústka TPJ 48-12-95 s regulací</t>
  </si>
  <si>
    <t>1231-14484</t>
  </si>
  <si>
    <t>PROTIDEŠŤOVÉ ŽALUZIE ŠIROKÉ HLINÍKOVÉ</t>
  </si>
  <si>
    <t>1231-14557</t>
  </si>
  <si>
    <t>PZALS-900x500</t>
  </si>
  <si>
    <t>1231-22432</t>
  </si>
  <si>
    <t>TLUMIČE HLUKU S POTRUBÍM /šírka vložky 10/</t>
  </si>
  <si>
    <t>1231-22576</t>
  </si>
  <si>
    <t>THP-900x500-1000/5 5 vložiek</t>
  </si>
  <si>
    <t>1231-22472</t>
  </si>
  <si>
    <t>THP-1000x500-500/5 5 vložiek</t>
  </si>
  <si>
    <t>1020-1</t>
  </si>
  <si>
    <t>Čtverhranný vzduchotechnický systém z vyztužených trub a tvarových kusů. Třída těsnosti B resp C při</t>
  </si>
  <si>
    <t>1020-25</t>
  </si>
  <si>
    <t>do obvodu 1500 rovné</t>
  </si>
  <si>
    <t>bm</t>
  </si>
  <si>
    <t>1020-39</t>
  </si>
  <si>
    <t>do obvodu 1890 30% tvarovek</t>
  </si>
  <si>
    <t>1020-51</t>
  </si>
  <si>
    <t>do obvodu 2630 40% tvarovek</t>
  </si>
  <si>
    <t>1020-66</t>
  </si>
  <si>
    <t>do obvodu 3500 80% tvarovek</t>
  </si>
  <si>
    <t>1020-77</t>
  </si>
  <si>
    <t>do obvodu 4000 80% tvarovek</t>
  </si>
  <si>
    <t>1020-90</t>
  </si>
  <si>
    <t>do obvodu 4460 100% tvarovek</t>
  </si>
  <si>
    <t>1021-1</t>
  </si>
  <si>
    <t>Kruhový vzduchotechnický systém s certifikaci EUROVENT sestávající ze spirálově vinutých trub a tvar</t>
  </si>
  <si>
    <t>1021-3</t>
  </si>
  <si>
    <t>do průměru100 rovné</t>
  </si>
  <si>
    <t>1021-25</t>
  </si>
  <si>
    <t>do průměru200 rovné</t>
  </si>
  <si>
    <t>1021-47</t>
  </si>
  <si>
    <t>do průměru400 rovné</t>
  </si>
  <si>
    <t>1021-58</t>
  </si>
  <si>
    <t>do průměru560 rovné</t>
  </si>
  <si>
    <t>1103-3</t>
  </si>
  <si>
    <t>ZÁVĚSY, ZÁVĚSNÉ LIŠTY, ZÁVITOVÉ TYČE,ZÁVĚSY, KRUHOVÉ ZÁVĚSY,HMOŽDINKY</t>
  </si>
  <si>
    <t>1103-6</t>
  </si>
  <si>
    <t>( 2,6% z dodávky potrubí)</t>
  </si>
  <si>
    <t>Ostatní</t>
  </si>
  <si>
    <t>025</t>
  </si>
  <si>
    <t>Doprava z dodávky zařízení VZT</t>
  </si>
  <si>
    <t>%</t>
  </si>
  <si>
    <t>611664997</t>
  </si>
  <si>
    <t>036</t>
  </si>
  <si>
    <t>Přesuny</t>
  </si>
  <si>
    <t>-1887722039</t>
  </si>
  <si>
    <t>0058</t>
  </si>
  <si>
    <t>PPV z montáže a nátěrů</t>
  </si>
  <si>
    <t>1934692515</t>
  </si>
  <si>
    <t>0145</t>
  </si>
  <si>
    <t>Zednicé výpomoci z montáže a nátěrů</t>
  </si>
  <si>
    <t>-1661715024</t>
  </si>
  <si>
    <t>Zařízení č.2-sanitární zař.</t>
  </si>
  <si>
    <t>1003-200</t>
  </si>
  <si>
    <t>DIAGONÁLNÍ VENTILÁTOR DO KRUHOVÉHO POTRUBÍ</t>
  </si>
  <si>
    <t>1003-14601</t>
  </si>
  <si>
    <t>Vo=360 M3/H, TLAK 80 Pa, příkon 53 W, proud 0,21 A, napětí 230 V,  IP44 ultra tichý ventilátor s doběhem</t>
  </si>
  <si>
    <t>1003-1251</t>
  </si>
  <si>
    <t>RYCHLOUPÍNACÍ SPONA</t>
  </si>
  <si>
    <t>1003-1255</t>
  </si>
  <si>
    <t>DN 160  rychloup.spona</t>
  </si>
  <si>
    <t>1003-805</t>
  </si>
  <si>
    <t>ZPĚTNÁ KLAPKA</t>
  </si>
  <si>
    <t>1003-808</t>
  </si>
  <si>
    <t>DN 160 ED zpětná klapka motýlková těsná</t>
  </si>
  <si>
    <t>1003-555</t>
  </si>
  <si>
    <t>PLASTOVÝ TALÍŘOVÝ VENTIL UNIVERZÁLNÍ</t>
  </si>
  <si>
    <t>1003-557</t>
  </si>
  <si>
    <t>IT 125  tal.vent.pl.univerzál</t>
  </si>
  <si>
    <t>1003-594</t>
  </si>
  <si>
    <t>IT 160 tal.vent.pl.univerzál</t>
  </si>
  <si>
    <t>1021-15</t>
  </si>
  <si>
    <t>do průměru140 10% tvarovek</t>
  </si>
  <si>
    <t>1021-28</t>
  </si>
  <si>
    <t>do průměru200 30% tvarovek</t>
  </si>
  <si>
    <t>Zařízení č.2-sanitární zař. - celkem</t>
  </si>
  <si>
    <t>Zařízení č.3-lapol 1.PP</t>
  </si>
  <si>
    <t xml:space="preserve">DIAGONÁLNÍ VENTILÁTOR DO KRUHOVÉHO POTRUBÍ </t>
  </si>
  <si>
    <t>1003-14601.1</t>
  </si>
  <si>
    <t>Vo=150 M3/H, TLAK 50 Pa, příkon 27 W, proud 0,12 A, napětí 230 V,  IP44 ultra tichý ventilátor</t>
  </si>
  <si>
    <t>1003-1252</t>
  </si>
  <si>
    <t>DN 100  rychloup.spona</t>
  </si>
  <si>
    <t>1003-806</t>
  </si>
  <si>
    <t>DN 100 ED zpětná klapka motýlková</t>
  </si>
  <si>
    <t>1231-2857</t>
  </si>
  <si>
    <t>KRYCÍ MŘÍŽKY /kruhová/</t>
  </si>
  <si>
    <t>1231-2858</t>
  </si>
  <si>
    <t>KM-K-100</t>
  </si>
  <si>
    <t>1003-13066</t>
  </si>
  <si>
    <t>KV-K1   225*75  vyústka TPJ 48-12-95, regulace R1</t>
  </si>
  <si>
    <t>1003-3020</t>
  </si>
  <si>
    <t>VĚTRACÍ MŘÍŽKA SE SÍTEM</t>
  </si>
  <si>
    <t>1003-3021</t>
  </si>
  <si>
    <t>LG 100 ED  větrací mřížka</t>
  </si>
  <si>
    <t>1101-55</t>
  </si>
  <si>
    <t>TEPELNÉ SAMOLEPÍCÍ KAUČUKOVÁ IZOLACE S AL. POLEPEM</t>
  </si>
  <si>
    <t>1101-59</t>
  </si>
  <si>
    <t>Použití pro teplotní rozsah      do +85°C Tepelná vodivost λ podle EN 12667 (DIN 52612)   0,034 W/(m-K) při -20°C 0,036 W/(m-K)         při 0°C 0,038 W/(m-K)         při +20°C Tepelná vodivost λ podle L10 EN 12667 (DIN 52612)   0,040 W/(m-K) při +40°C Hoř</t>
  </si>
  <si>
    <t>Izolace protipožární</t>
  </si>
  <si>
    <t>1101-85</t>
  </si>
  <si>
    <t>PROTIPOŽ.IZOLACE POTRUBÍ DLE OZNAČENÍ NA VÝKRESU: IZOLACE DESKOU Z MIN.PLSTI 1x POLEP. AL FOLIÍ</t>
  </si>
  <si>
    <t>1101-89</t>
  </si>
  <si>
    <t>Pro izolaci bude použita minerální deska která je součástí certifikovaného protipožárního systému výrobce (EI 60 S dle ČSN EN 1366-1), pro ochranu vzduchotechnických potrubí podle normy ČSN EN 1366-1 s klasifikací EI 60 S (čtyřhranné potrubí typu A - půso</t>
  </si>
  <si>
    <t>Izolace protipožární - celkem</t>
  </si>
  <si>
    <t>Pol47</t>
  </si>
  <si>
    <t>Zprovoznění, seřízení a vyzkoušení zařízení-Před předáním. Vyhotovení zápisu s popisem postupu zprovoznění, výsledků seřízení, výsledků zkoušek, atd. Zařízení musí být před předáním bez závad.</t>
  </si>
  <si>
    <t>Pol48</t>
  </si>
  <si>
    <t>Zaučení obsluhy mimo jiné dle návodů výrobců tak, aby obsluha měla celkové technické a funkční informace o zařízení vytápění a uměla jej obsluhovat a reagovat na možné problémy a závady. O zaučení musí být mezi stranami sepsán protokol s obsahem bodů zauč</t>
  </si>
  <si>
    <t>Pol49</t>
  </si>
  <si>
    <t>Funkční zkoušky včetně vystavení protokolů o zkouškách</t>
  </si>
  <si>
    <t>Pol50</t>
  </si>
  <si>
    <t>Vyregulování průtoků vzduchu včetně vystavení protokolu</t>
  </si>
  <si>
    <t>Pol56</t>
  </si>
  <si>
    <t>D+M Popisy a označení rozvodů a zařízení-Popisy a označení především rozvodů, ventilátorů, klapek, filtrů a ovládacích prvků MaR, atd. a např. ČSN 13 0072, tak aby byla umožněna snadná orientace v zařízení VZT pro obsluhu, údržbu a servis</t>
  </si>
  <si>
    <t>Pol57</t>
  </si>
  <si>
    <t>Likvidace odpadů-Kompletní systém sběru, třídění, odvozu a likvidace odpadu v souladu se zák. č.185/2001 Sb. v platném znění a vyhl. č.381/2001 Sb. v platném znění</t>
  </si>
  <si>
    <t>Pol59</t>
  </si>
  <si>
    <t>Koordinační činnost</t>
  </si>
  <si>
    <t>Pol60</t>
  </si>
  <si>
    <t>Doprava</t>
  </si>
  <si>
    <t>06 - VYTÁPĚNÍ</t>
  </si>
  <si>
    <t xml:space="preserve">    D2 - Strojovny</t>
  </si>
  <si>
    <t xml:space="preserve">    D3 - Potrubí</t>
  </si>
  <si>
    <t xml:space="preserve">    D4 - Demontáž</t>
  </si>
  <si>
    <t>D5 - Hodinové zúčtovací sazby</t>
  </si>
  <si>
    <t>01R</t>
  </si>
  <si>
    <t>Doprava uz dodávky zařízení</t>
  </si>
  <si>
    <t>327152046</t>
  </si>
  <si>
    <t>02R</t>
  </si>
  <si>
    <t>Přesun</t>
  </si>
  <si>
    <t>-889198583</t>
  </si>
  <si>
    <t>03R</t>
  </si>
  <si>
    <t>PPV z montáže a nátěrů zařízení</t>
  </si>
  <si>
    <t>200868891</t>
  </si>
  <si>
    <t>04R</t>
  </si>
  <si>
    <t>Zednické výpomoci z montáže a nátěru zařízení</t>
  </si>
  <si>
    <t>-732964748</t>
  </si>
  <si>
    <t>Strojovny</t>
  </si>
  <si>
    <t>732-42</t>
  </si>
  <si>
    <t>D+M čerpadlová skupina směšovací (Q=22 000 W, tlaková ztráta 1320 Pa, teplotní spád 70/50°C včetně všech armatůr dle výkresové části.) El. pohon je dodávkou MaR.</t>
  </si>
  <si>
    <t>998 73-2201</t>
  </si>
  <si>
    <t>Přesun hmot pro strojovny, stanovený % sazbou z ceny vodorovné dopravní vzdálenosti do 50 m v objektu výšky do 60 m.</t>
  </si>
  <si>
    <t>Potrubí</t>
  </si>
  <si>
    <t>733 22 - 3304</t>
  </si>
  <si>
    <t>D+M Potrubí z trubek měděných spojovaných lisováním DN 25</t>
  </si>
  <si>
    <t>733 22 - 4205</t>
  </si>
  <si>
    <t>Příplatek k ceně za potrubí vedené ve strojovně</t>
  </si>
  <si>
    <t>733 22 - 4225</t>
  </si>
  <si>
    <t>Příplatek za zhotovení přípojky do DN 25</t>
  </si>
  <si>
    <t>733 29 -1101</t>
  </si>
  <si>
    <t>Zkouška těsnosti potrubí z trubek měděných</t>
  </si>
  <si>
    <t>Pol62</t>
  </si>
  <si>
    <t>D+M pancéřová hadice DN 25 mm</t>
  </si>
  <si>
    <t>733 81 - 1222</t>
  </si>
  <si>
    <t>Ochrana poptrubí termoizolačními trubicemi tloušťky do 9 mm vnitřního průměru do 45 mm</t>
  </si>
  <si>
    <t>998 73 - 3201</t>
  </si>
  <si>
    <t>Demontáž</t>
  </si>
  <si>
    <t>Pol63</t>
  </si>
  <si>
    <t>Demontáž stávajícího zařízení, potrubí, armatůry - připojené na stávající výměník VZT jednotky.</t>
  </si>
  <si>
    <t>733 19 - 1928</t>
  </si>
  <si>
    <t>Navaření odbočky na stávající potrubí do DN 50 mm</t>
  </si>
  <si>
    <t>Pol64</t>
  </si>
  <si>
    <t>Pol69</t>
  </si>
  <si>
    <t>Pol70</t>
  </si>
  <si>
    <t>Zařízení staveniště-Především v souladu s NV č. 591/2006 Sb.</t>
  </si>
  <si>
    <t>07 - ZTI - Vodovod</t>
  </si>
  <si>
    <t>D1 - VODOVOD</t>
  </si>
  <si>
    <t xml:space="preserve">    D2 - Celoplastové vodovodní potrubí PP-RCT, vč. tvarovek, upevnění a izolace tl.9 mm</t>
  </si>
  <si>
    <t xml:space="preserve">    D3 - Celoplastové vodovodní potrubí PP-RCT, vč. tvarovek, upevnění a izolace tl.20 mm</t>
  </si>
  <si>
    <t xml:space="preserve">    D4 - Uzavírací ventil z mosazi</t>
  </si>
  <si>
    <t xml:space="preserve">    D5 - Uzavírací ventil s vypouštěním z mosazi</t>
  </si>
  <si>
    <t xml:space="preserve">    D6 - Zpětný ventil z mosazi</t>
  </si>
  <si>
    <t xml:space="preserve">    D7 - Rohový ventil se sítkem</t>
  </si>
  <si>
    <t xml:space="preserve">    D8 - Pojistná armatura k ohřívači vody</t>
  </si>
  <si>
    <t>D9 - ZAŘIZOVACÍ PŘEDMĚTY</t>
  </si>
  <si>
    <t>VODOVOD</t>
  </si>
  <si>
    <t>Celoplastové vodovodní potrubí PP-RCT, vč. tvarovek, upevnění a izolace tl.9 mm</t>
  </si>
  <si>
    <t>Pol71</t>
  </si>
  <si>
    <t>DN15 (20x2,3)</t>
  </si>
  <si>
    <t>Pol72</t>
  </si>
  <si>
    <t>DN20 (25x2,8)</t>
  </si>
  <si>
    <t>Pol73</t>
  </si>
  <si>
    <t>DN25 (32x3,6)</t>
  </si>
  <si>
    <t>Pol74</t>
  </si>
  <si>
    <t>DN32 (40x4,5)</t>
  </si>
  <si>
    <t>Celoplastové vodovodní potrubí PP-RCT, vč. tvarovek, upevnění a izolace tl.20 mm</t>
  </si>
  <si>
    <t>Pol75</t>
  </si>
  <si>
    <t>DN40 (50x5,6)</t>
  </si>
  <si>
    <t>Uzavírací ventil z mosazi</t>
  </si>
  <si>
    <t>Pol76</t>
  </si>
  <si>
    <t>UV15</t>
  </si>
  <si>
    <t>Pol77</t>
  </si>
  <si>
    <t>UV20</t>
  </si>
  <si>
    <t>Uzavírací ventil s vypouštěním z mosazi</t>
  </si>
  <si>
    <t>Pol78</t>
  </si>
  <si>
    <t>UVv20</t>
  </si>
  <si>
    <t>Pol79</t>
  </si>
  <si>
    <t>UVv40</t>
  </si>
  <si>
    <t>Zpětný ventil z mosazi</t>
  </si>
  <si>
    <t>Pol80</t>
  </si>
  <si>
    <t>ZV20</t>
  </si>
  <si>
    <t>Rohový ventil se sítkem</t>
  </si>
  <si>
    <t>Pol81</t>
  </si>
  <si>
    <t>RV1 (1,2" x 3/8")</t>
  </si>
  <si>
    <t>Pol82</t>
  </si>
  <si>
    <t>RV2 (1,2" x 3/4")</t>
  </si>
  <si>
    <t>Pol83</t>
  </si>
  <si>
    <t>Výtokový pračkový ventil PK DN15 se zpětnou klapkou a PO ventilem</t>
  </si>
  <si>
    <t>Pol84</t>
  </si>
  <si>
    <t>Výtokový ventil VV DN15</t>
  </si>
  <si>
    <t>Pol85</t>
  </si>
  <si>
    <t>Podružný vodoměr DN25</t>
  </si>
  <si>
    <t>Pojistná armatura k ohřívači vody</t>
  </si>
  <si>
    <t>Pol86</t>
  </si>
  <si>
    <t>PV15</t>
  </si>
  <si>
    <t>Pol87</t>
  </si>
  <si>
    <t>PV20</t>
  </si>
  <si>
    <t>Pol88</t>
  </si>
  <si>
    <t>Redukční ventil mosazný ReV DN40</t>
  </si>
  <si>
    <t>Pol89</t>
  </si>
  <si>
    <t>Zásobníkový ohřívač vody 5l, 2kW/230W</t>
  </si>
  <si>
    <t>Pol90</t>
  </si>
  <si>
    <t>Zásobníkový ohřívač vody pro svislou montáž 50l, 2kW/230V</t>
  </si>
  <si>
    <t>Pol91</t>
  </si>
  <si>
    <t>Zásobníkový ohřívač vody pro svislou montáž 200l, 4kW/400W</t>
  </si>
  <si>
    <t>Pol92</t>
  </si>
  <si>
    <t>Zásobníkový ohřívač vody pro vodorovnou montáž 200l,  4kW/400W</t>
  </si>
  <si>
    <t>Pol93</t>
  </si>
  <si>
    <t>Tlaková zkouška, proplach a dezinfekce rozvodu</t>
  </si>
  <si>
    <t>ZAŘIZOVACÍ PŘEDMĚTY</t>
  </si>
  <si>
    <t>Pol94</t>
  </si>
  <si>
    <t>Umyvadlo U1 v desce, včetně baterie, sifonu a příslušenství</t>
  </si>
  <si>
    <t>Pol95</t>
  </si>
  <si>
    <t>Umyvadlo U2, včetně baterie, sifonu a příslušenství</t>
  </si>
  <si>
    <t>Pol96</t>
  </si>
  <si>
    <t>Závěsný klozet WC, včetně sedátka</t>
  </si>
  <si>
    <t>Pol97</t>
  </si>
  <si>
    <t>Montážní prvek pro závěsné WC, včetně rohového ventilu a ovládacího tlačítka</t>
  </si>
  <si>
    <t>Pol98</t>
  </si>
  <si>
    <t>Pisoár P s odsávacím sifonem a radarovým splachováním</t>
  </si>
  <si>
    <t>Pol99</t>
  </si>
  <si>
    <t>Napájecí zdroj pro pisoáry</t>
  </si>
  <si>
    <t>Pol100</t>
  </si>
  <si>
    <t>Montážní prvek pro pisoár, včetně rohového ventilu</t>
  </si>
  <si>
    <t>Pol101</t>
  </si>
  <si>
    <t>Výlevka VL1 včetně mřížky a baterie, svislý odpad</t>
  </si>
  <si>
    <t>Pol102</t>
  </si>
  <si>
    <t>Výlevka VL2 včetně mřížky a baterie, vodorovný odpad</t>
  </si>
  <si>
    <t>08 - ZTI-Kanalizace</t>
  </si>
  <si>
    <t>D1 - KANALIZACE</t>
  </si>
  <si>
    <t xml:space="preserve">    D2 - Kanalizační plastové potrubí PE svařované elektrospojkami, případně na tupo, pro odvod tukové kanali</t>
  </si>
  <si>
    <t xml:space="preserve">    D3 - Hrdlové plastové potrubí PP typ HT pro odvod splaškové a odvětrávací rozvody kanalizace včetně tvaro</t>
  </si>
  <si>
    <t xml:space="preserve">    D4 - Kanalizační nerezové potrubí s těsnícími kroužky EPDM, včetně tvarovek, upevňovacích objímek, ochran</t>
  </si>
  <si>
    <t xml:space="preserve">    D5 - Tlakové PEHD kanalizační potrubí PN10, SDR17 (výtlaky), včetně tvarovek, upevňovacích objímek, ochra</t>
  </si>
  <si>
    <t xml:space="preserve">    D6 - Šoupátko s přírubami (Š)</t>
  </si>
  <si>
    <t xml:space="preserve">    D7 - Zpětná armatura (ZK)</t>
  </si>
  <si>
    <t xml:space="preserve">    D8 - Zápachová uzávěra - sifon</t>
  </si>
  <si>
    <t>KANALIZACE</t>
  </si>
  <si>
    <t>Kanalizační plastové potrubí PE svařované elektrospojkami, případně na tupo, pro odvod tukové kanali</t>
  </si>
  <si>
    <t>Pol103</t>
  </si>
  <si>
    <t>DN 32</t>
  </si>
  <si>
    <t>Pol104</t>
  </si>
  <si>
    <t>DN 40</t>
  </si>
  <si>
    <t>Pol105</t>
  </si>
  <si>
    <t>DN 50</t>
  </si>
  <si>
    <t>Pol106</t>
  </si>
  <si>
    <t>DN 75</t>
  </si>
  <si>
    <t>Pol107</t>
  </si>
  <si>
    <t>DN 100</t>
  </si>
  <si>
    <t>Pol108</t>
  </si>
  <si>
    <t>DN 125</t>
  </si>
  <si>
    <t>Pol109</t>
  </si>
  <si>
    <t>DN 150</t>
  </si>
  <si>
    <t>Hrdlové plastové potrubí PP typ HT pro odvod splaškové a odvětrávací rozvody kanalizace včetně tvaro</t>
  </si>
  <si>
    <t>Pol110</t>
  </si>
  <si>
    <t>Pol111</t>
  </si>
  <si>
    <t>Pol112</t>
  </si>
  <si>
    <t>Pol113</t>
  </si>
  <si>
    <t>Pol114</t>
  </si>
  <si>
    <t>Kanalizační nerezové potrubí s těsnícími kroužky EPDM, včetně tvarovek, upevňovacích objímek, ochran</t>
  </si>
  <si>
    <t>Pol115</t>
  </si>
  <si>
    <t>Pol116</t>
  </si>
  <si>
    <t>Tlakové PEHD kanalizační potrubí PN10, SDR17 (výtlaky), včetně tvarovek, upevňovacích objímek, ochra</t>
  </si>
  <si>
    <t>Pol117</t>
  </si>
  <si>
    <t>PE 90x5,4 mm</t>
  </si>
  <si>
    <t>Pol118</t>
  </si>
  <si>
    <t>PE 50x3,0 mm</t>
  </si>
  <si>
    <t>Pol119</t>
  </si>
  <si>
    <t>Šoupátko závitové DN 40 (Š)</t>
  </si>
  <si>
    <t>Šoupátko s přírubami (Š)</t>
  </si>
  <si>
    <t>Pol120</t>
  </si>
  <si>
    <t>DN 80</t>
  </si>
  <si>
    <t>Pol121</t>
  </si>
  <si>
    <t>Zpětná armatura (ZK)</t>
  </si>
  <si>
    <t>Pol122</t>
  </si>
  <si>
    <t>Pol123</t>
  </si>
  <si>
    <t>Pol124</t>
  </si>
  <si>
    <t>Třícestný ventil DN 40 (TV)</t>
  </si>
  <si>
    <t>Pol125</t>
  </si>
  <si>
    <t>Podlahová vpust (PV) s horizontálním odtokem DN50, vodní zápachovou uzávěrou, izolační přírubou dle skladby podlahy, nerezovým rámem a mřížkou (Q=0,8 l/s)</t>
  </si>
  <si>
    <t>Pol126</t>
  </si>
  <si>
    <t>Přivzdušňovací ventil podomítkový - DN75 (PV)</t>
  </si>
  <si>
    <t>Pol127</t>
  </si>
  <si>
    <t>Kalich pro úkapy s mechanickou zapachovou uzávěrkou (ZU)</t>
  </si>
  <si>
    <t>Pol128</t>
  </si>
  <si>
    <t>Vodní zápachová uzávěrka pro odvod kondenzátu (ZUk)</t>
  </si>
  <si>
    <t>Zápachová uzávěra - sifon</t>
  </si>
  <si>
    <t>Pol129</t>
  </si>
  <si>
    <t>DN75</t>
  </si>
  <si>
    <t>Pol130</t>
  </si>
  <si>
    <t>DN50</t>
  </si>
  <si>
    <t>Pol131</t>
  </si>
  <si>
    <t>Dvojitá čerpací stanice, 4kW/400V, H=6m, Q=1,5l/s, vhodné pro použití za odlučovačem tuků s bublinkovým provzdušňováním, ovládací zařízení čerpadla na stěnu (ČS)</t>
  </si>
  <si>
    <t>Pol132</t>
  </si>
  <si>
    <t>Oválný vnitřní lapák tuků pro 250 jídel/den (NS5,5), s přípojkou pro přímé odsávání, s automatickým vysokotlakým čištěním, s řídící jednotkou ovládanou z fasády (LT)</t>
  </si>
  <si>
    <t>Pol133</t>
  </si>
  <si>
    <t>Nádoba na odběr vzorků, DN150 (NOV)</t>
  </si>
  <si>
    <t>Pol134</t>
  </si>
  <si>
    <t>Ruční membránové čerpadlo (RČ)</t>
  </si>
  <si>
    <t>Pol135</t>
  </si>
  <si>
    <t>Lapač hrubých nečistot DN150 (LHN)</t>
  </si>
  <si>
    <t>Pol136</t>
  </si>
  <si>
    <t>Dálkové ovládání na fasádu pro LT</t>
  </si>
  <si>
    <t>Pol137</t>
  </si>
  <si>
    <t>Bajonetové připojení na fasádě</t>
  </si>
  <si>
    <t>Pol138</t>
  </si>
  <si>
    <t>Připojovací skříň na fasádu</t>
  </si>
  <si>
    <t>Pol139</t>
  </si>
  <si>
    <t>Zkoušky těsnosti potrubí objektu vodou</t>
  </si>
  <si>
    <t>09 - Mobiliář a nábytek</t>
  </si>
  <si>
    <t>OST - Ostatní</t>
  </si>
  <si>
    <t xml:space="preserve">    O01 - Ostatní</t>
  </si>
  <si>
    <t>OST</t>
  </si>
  <si>
    <t>O01</t>
  </si>
  <si>
    <t>628-R1</t>
  </si>
  <si>
    <t>D+M jídelní žídle bílá</t>
  </si>
  <si>
    <t>-1880598248</t>
  </si>
  <si>
    <t>Poznámka k položce:
moderní židle ve skandinávském stylu netradičně řešená podnož ze stabilního bukového dřeva s černými kovovými výztuhami
sedák židle je vyroben z odolného polypropylenu, nosnost 120 kg, konstrukce dřevo/plast, celková výška 83cm, výška sedáku 43cm, hloubka sedáku 40cm, šířka sedáku 46cm
např  židle SANDY, bílá</t>
  </si>
  <si>
    <t>628-R2</t>
  </si>
  <si>
    <t>D+M stolová podnož ocelová s povrchovou úpravou</t>
  </si>
  <si>
    <t>2137545641</t>
  </si>
  <si>
    <t xml:space="preserve">Poznámka k položce:
Celková výška 72 cm, rozměr základny 40 x 40 cm, rozměr trubky 6 x 6 cm, hmotnost 16,5 kg, barevná úprava černý KOMAXIT RAL 9005 mat.
včetně kotevních a spojovacích prvků
např Stolová podnož 4713/60 ST - LINO DESIGN
</t>
  </si>
  <si>
    <t>628-R3</t>
  </si>
  <si>
    <t>D+M Stolová deska dřevěnná - masiv dub s povrchovou úpravou</t>
  </si>
  <si>
    <t>-207212722</t>
  </si>
  <si>
    <t>Poznámka k položce:
Materiál dub masiv, povrchová úprava tvrdý voskový olej. Rozměr 60 x 60 cm, tl. 40mm
včetně kotevních a spojovacích prvků</t>
  </si>
  <si>
    <t>628-R4.1</t>
  </si>
  <si>
    <t>D+M Kancelářská židle</t>
  </si>
  <si>
    <t>-12640957</t>
  </si>
  <si>
    <t>Poznámka k položce:
Poznámka k položce:
 například Kancelářská židle LYRA NET 213,F80-N6 - Opěrák síť (kancelarskezidle.com)
Kancelářská otočná židle na hliníkové podnoži. Opěrák je čalouněný samonosnou síťovinou. Plastové části jsou v bílé barvě. Včetně područek.
Záruka 5 let, Výšková nastavitelnost ano, Minimální výška sedáku 41 cm, Maximální výška sedáku, 51 cm, Hmotnost 14 kg, Područky ano, Minimální výška 93 cm, Maximální výška 104 cm, Šířka 64 cm
Kříž/kostra hliníkový kříž, Mechanika houpací, Maximální nosnost 120 kg, Šířka sedáku 48 cm, Materiál sedáku látka, Materiál opěráku síťovina, područky - pevné</t>
  </si>
  <si>
    <t>628-R5</t>
  </si>
  <si>
    <t>D+M Pracovní stůl s kontejnerem</t>
  </si>
  <si>
    <t>2143297302</t>
  </si>
  <si>
    <t>Poznámka k položce:
Poznámka k položce:
Melaminová stolová deska, barva jantarový dub
lakované kovová podnož, barva stříbrná.Rozměry: 140 x 80 x 74 cm</t>
  </si>
  <si>
    <t>628-R6</t>
  </si>
  <si>
    <t>D+M Šatní skříń (po 3 dvířkách)</t>
  </si>
  <si>
    <t>-1176050393</t>
  </si>
  <si>
    <t>Poznámka k položce:
Poznámka k položce:Dřevěná šatní skříňka, 3 oddíly, 1900x900x420 mm, bříza | B2B Partner</t>
  </si>
  <si>
    <t>628-R7</t>
  </si>
  <si>
    <t>D+M Skříń na šanony</t>
  </si>
  <si>
    <t>1266283270</t>
  </si>
  <si>
    <t>Poznámka k položce:
Poznámka k položce:50 x 90 cm, výška 190 cm
skříňka vyrobena z oboustranné laminované dřevotřísky. Hrany jsou lemovány odolnou plastovou ABS hranou. Uzamykání skříňky je řešeno pomocí cylindrického zámku.
Dezén bříza
skříň je vyrobená z oboustranně laminované dřevotřísky (o síle 18 mm)
hrany jsou lemovány odolnou plastovou hranou ABS o síle 1 mm</t>
  </si>
  <si>
    <t>628-R4</t>
  </si>
  <si>
    <t>1646827489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</si>
</sst>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26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27</v>
      </c>
      <c r="AK11" s="31" t="s">
        <v>28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29</v>
      </c>
      <c r="AK13" s="31" t="s">
        <v>25</v>
      </c>
      <c r="AN13" s="33" t="s">
        <v>30</v>
      </c>
      <c r="AR13" s="21"/>
      <c r="BE13" s="30"/>
      <c r="BS13" s="18" t="s">
        <v>6</v>
      </c>
    </row>
    <row r="14" spans="2:71" ht="12">
      <c r="B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N14" s="33" t="s">
        <v>30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31</v>
      </c>
      <c r="AK16" s="31" t="s">
        <v>25</v>
      </c>
      <c r="AN16" s="26" t="s">
        <v>32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33</v>
      </c>
      <c r="AK17" s="31" t="s">
        <v>28</v>
      </c>
      <c r="AN17" s="26" t="s">
        <v>1</v>
      </c>
      <c r="AR17" s="21"/>
      <c r="BE17" s="30"/>
      <c r="BS17" s="18" t="s">
        <v>34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35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36</v>
      </c>
      <c r="AK20" s="31" t="s">
        <v>28</v>
      </c>
      <c r="AN20" s="26" t="s">
        <v>1</v>
      </c>
      <c r="AR20" s="21"/>
      <c r="BE20" s="30"/>
      <c r="BS20" s="18" t="s">
        <v>34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37</v>
      </c>
      <c r="AR22" s="21"/>
      <c r="BE22" s="30"/>
    </row>
    <row r="23" spans="2:57" s="1" customFormat="1" ht="84" customHeight="1">
      <c r="B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43</v>
      </c>
      <c r="E29" s="3"/>
      <c r="F29" s="31" t="s">
        <v>44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45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46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47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48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49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50</v>
      </c>
      <c r="U35" s="49"/>
      <c r="V35" s="49"/>
      <c r="W35" s="49"/>
      <c r="X35" s="51" t="s">
        <v>51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52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53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55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54</v>
      </c>
      <c r="AI60" s="40"/>
      <c r="AJ60" s="40"/>
      <c r="AK60" s="40"/>
      <c r="AL60" s="40"/>
      <c r="AM60" s="57" t="s">
        <v>55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56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57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55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54</v>
      </c>
      <c r="AI75" s="40"/>
      <c r="AJ75" s="40"/>
      <c r="AK75" s="40"/>
      <c r="AL75" s="40"/>
      <c r="AM75" s="57" t="s">
        <v>55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20210923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REKONSTRUKCE GASTROPROVOZU OBJEKTU PARNÍK ul. Gen. Janouška 902, Praha 9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ul. Gen. Janouška 902, Praha 6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23. 9. 2021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25.6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>Městská část Praha 14 Bratří Venclíků 1073,Praha 9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31</v>
      </c>
      <c r="AJ89" s="37"/>
      <c r="AK89" s="37"/>
      <c r="AL89" s="37"/>
      <c r="AM89" s="69" t="str">
        <f>IF(E17="","",E17)</f>
        <v>A6 atelier, s.r.o., Patočkova 978/20,169 00 Praha6</v>
      </c>
      <c r="AN89" s="4"/>
      <c r="AO89" s="4"/>
      <c r="AP89" s="4"/>
      <c r="AQ89" s="37"/>
      <c r="AR89" s="38"/>
      <c r="AS89" s="70" t="s">
        <v>59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29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35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60</v>
      </c>
      <c r="D92" s="79"/>
      <c r="E92" s="79"/>
      <c r="F92" s="79"/>
      <c r="G92" s="79"/>
      <c r="H92" s="80"/>
      <c r="I92" s="81" t="s">
        <v>61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62</v>
      </c>
      <c r="AH92" s="79"/>
      <c r="AI92" s="79"/>
      <c r="AJ92" s="79"/>
      <c r="AK92" s="79"/>
      <c r="AL92" s="79"/>
      <c r="AM92" s="79"/>
      <c r="AN92" s="81" t="s">
        <v>63</v>
      </c>
      <c r="AO92" s="79"/>
      <c r="AP92" s="83"/>
      <c r="AQ92" s="84" t="s">
        <v>64</v>
      </c>
      <c r="AR92" s="38"/>
      <c r="AS92" s="85" t="s">
        <v>65</v>
      </c>
      <c r="AT92" s="86" t="s">
        <v>66</v>
      </c>
      <c r="AU92" s="86" t="s">
        <v>67</v>
      </c>
      <c r="AV92" s="86" t="s">
        <v>68</v>
      </c>
      <c r="AW92" s="86" t="s">
        <v>69</v>
      </c>
      <c r="AX92" s="86" t="s">
        <v>70</v>
      </c>
      <c r="AY92" s="86" t="s">
        <v>71</v>
      </c>
      <c r="AZ92" s="86" t="s">
        <v>72</v>
      </c>
      <c r="BA92" s="86" t="s">
        <v>73</v>
      </c>
      <c r="BB92" s="86" t="s">
        <v>74</v>
      </c>
      <c r="BC92" s="86" t="s">
        <v>75</v>
      </c>
      <c r="BD92" s="87" t="s">
        <v>76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77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ROUND(SUM(AG95:AG104),2)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ROUND(SUM(AS95:AS104),2)</f>
        <v>0</v>
      </c>
      <c r="AT94" s="98">
        <f>ROUND(SUM(AV94:AW94),2)</f>
        <v>0</v>
      </c>
      <c r="AU94" s="99">
        <f>ROUND(SUM(AU95:AU104),5)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ROUND(SUM(AZ95:AZ104),2)</f>
        <v>0</v>
      </c>
      <c r="BA94" s="98">
        <f>ROUND(SUM(BA95:BA104),2)</f>
        <v>0</v>
      </c>
      <c r="BB94" s="98">
        <f>ROUND(SUM(BB95:BB104),2)</f>
        <v>0</v>
      </c>
      <c r="BC94" s="98">
        <f>ROUND(SUM(BC95:BC104),2)</f>
        <v>0</v>
      </c>
      <c r="BD94" s="100">
        <f>ROUND(SUM(BD95:BD104),2)</f>
        <v>0</v>
      </c>
      <c r="BE94" s="6"/>
      <c r="BS94" s="101" t="s">
        <v>78</v>
      </c>
      <c r="BT94" s="101" t="s">
        <v>79</v>
      </c>
      <c r="BU94" s="102" t="s">
        <v>80</v>
      </c>
      <c r="BV94" s="101" t="s">
        <v>81</v>
      </c>
      <c r="BW94" s="101" t="s">
        <v>4</v>
      </c>
      <c r="BX94" s="101" t="s">
        <v>82</v>
      </c>
      <c r="CL94" s="101" t="s">
        <v>1</v>
      </c>
    </row>
    <row r="95" spans="1:91" s="7" customFormat="1" ht="16.5" customHeight="1">
      <c r="A95" s="103" t="s">
        <v>83</v>
      </c>
      <c r="B95" s="104"/>
      <c r="C95" s="105"/>
      <c r="D95" s="106" t="s">
        <v>84</v>
      </c>
      <c r="E95" s="106"/>
      <c r="F95" s="106"/>
      <c r="G95" s="106"/>
      <c r="H95" s="106"/>
      <c r="I95" s="107"/>
      <c r="J95" s="106" t="s">
        <v>85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'00 - Vedlejší Rozpočtové 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86</v>
      </c>
      <c r="AR95" s="104"/>
      <c r="AS95" s="110">
        <v>0</v>
      </c>
      <c r="AT95" s="111">
        <f>ROUND(SUM(AV95:AW95),2)</f>
        <v>0</v>
      </c>
      <c r="AU95" s="112">
        <f>'00 - Vedlejší Rozpočtové ...'!P121</f>
        <v>0</v>
      </c>
      <c r="AV95" s="111">
        <f>'00 - Vedlejší Rozpočtové ...'!J33</f>
        <v>0</v>
      </c>
      <c r="AW95" s="111">
        <f>'00 - Vedlejší Rozpočtové ...'!J34</f>
        <v>0</v>
      </c>
      <c r="AX95" s="111">
        <f>'00 - Vedlejší Rozpočtové ...'!J35</f>
        <v>0</v>
      </c>
      <c r="AY95" s="111">
        <f>'00 - Vedlejší Rozpočtové ...'!J36</f>
        <v>0</v>
      </c>
      <c r="AZ95" s="111">
        <f>'00 - Vedlejší Rozpočtové ...'!F33</f>
        <v>0</v>
      </c>
      <c r="BA95" s="111">
        <f>'00 - Vedlejší Rozpočtové ...'!F34</f>
        <v>0</v>
      </c>
      <c r="BB95" s="111">
        <f>'00 - Vedlejší Rozpočtové ...'!F35</f>
        <v>0</v>
      </c>
      <c r="BC95" s="111">
        <f>'00 - Vedlejší Rozpočtové ...'!F36</f>
        <v>0</v>
      </c>
      <c r="BD95" s="113">
        <f>'00 - Vedlejší Rozpočtové ...'!F37</f>
        <v>0</v>
      </c>
      <c r="BE95" s="7"/>
      <c r="BT95" s="114" t="s">
        <v>87</v>
      </c>
      <c r="BV95" s="114" t="s">
        <v>81</v>
      </c>
      <c r="BW95" s="114" t="s">
        <v>88</v>
      </c>
      <c r="BX95" s="114" t="s">
        <v>4</v>
      </c>
      <c r="CL95" s="114" t="s">
        <v>1</v>
      </c>
      <c r="CM95" s="114" t="s">
        <v>89</v>
      </c>
    </row>
    <row r="96" spans="1:91" s="7" customFormat="1" ht="16.5" customHeight="1">
      <c r="A96" s="103" t="s">
        <v>83</v>
      </c>
      <c r="B96" s="104"/>
      <c r="C96" s="105"/>
      <c r="D96" s="106" t="s">
        <v>90</v>
      </c>
      <c r="E96" s="106"/>
      <c r="F96" s="106"/>
      <c r="G96" s="106"/>
      <c r="H96" s="106"/>
      <c r="I96" s="107"/>
      <c r="J96" s="106" t="s">
        <v>91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'01 - Stavební část'!J30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86</v>
      </c>
      <c r="AR96" s="104"/>
      <c r="AS96" s="110">
        <v>0</v>
      </c>
      <c r="AT96" s="111">
        <f>ROUND(SUM(AV96:AW96),2)</f>
        <v>0</v>
      </c>
      <c r="AU96" s="112">
        <f>'01 - Stavební část'!P135</f>
        <v>0</v>
      </c>
      <c r="AV96" s="111">
        <f>'01 - Stavební část'!J33</f>
        <v>0</v>
      </c>
      <c r="AW96" s="111">
        <f>'01 - Stavební část'!J34</f>
        <v>0</v>
      </c>
      <c r="AX96" s="111">
        <f>'01 - Stavební část'!J35</f>
        <v>0</v>
      </c>
      <c r="AY96" s="111">
        <f>'01 - Stavební část'!J36</f>
        <v>0</v>
      </c>
      <c r="AZ96" s="111">
        <f>'01 - Stavební část'!F33</f>
        <v>0</v>
      </c>
      <c r="BA96" s="111">
        <f>'01 - Stavební část'!F34</f>
        <v>0</v>
      </c>
      <c r="BB96" s="111">
        <f>'01 - Stavební část'!F35</f>
        <v>0</v>
      </c>
      <c r="BC96" s="111">
        <f>'01 - Stavební část'!F36</f>
        <v>0</v>
      </c>
      <c r="BD96" s="113">
        <f>'01 - Stavební část'!F37</f>
        <v>0</v>
      </c>
      <c r="BE96" s="7"/>
      <c r="BT96" s="114" t="s">
        <v>87</v>
      </c>
      <c r="BV96" s="114" t="s">
        <v>81</v>
      </c>
      <c r="BW96" s="114" t="s">
        <v>92</v>
      </c>
      <c r="BX96" s="114" t="s">
        <v>4</v>
      </c>
      <c r="CL96" s="114" t="s">
        <v>1</v>
      </c>
      <c r="CM96" s="114" t="s">
        <v>89</v>
      </c>
    </row>
    <row r="97" spans="1:91" s="7" customFormat="1" ht="16.5" customHeight="1">
      <c r="A97" s="103" t="s">
        <v>83</v>
      </c>
      <c r="B97" s="104"/>
      <c r="C97" s="105"/>
      <c r="D97" s="106" t="s">
        <v>93</v>
      </c>
      <c r="E97" s="106"/>
      <c r="F97" s="106"/>
      <c r="G97" s="106"/>
      <c r="H97" s="106"/>
      <c r="I97" s="107"/>
      <c r="J97" s="106" t="s">
        <v>94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'02 - Technologie'!J30</f>
        <v>0</v>
      </c>
      <c r="AH97" s="107"/>
      <c r="AI97" s="107"/>
      <c r="AJ97" s="107"/>
      <c r="AK97" s="107"/>
      <c r="AL97" s="107"/>
      <c r="AM97" s="107"/>
      <c r="AN97" s="108">
        <f>SUM(AG97,AT97)</f>
        <v>0</v>
      </c>
      <c r="AO97" s="107"/>
      <c r="AP97" s="107"/>
      <c r="AQ97" s="109" t="s">
        <v>86</v>
      </c>
      <c r="AR97" s="104"/>
      <c r="AS97" s="110">
        <v>0</v>
      </c>
      <c r="AT97" s="111">
        <f>ROUND(SUM(AV97:AW97),2)</f>
        <v>0</v>
      </c>
      <c r="AU97" s="112">
        <f>'02 - Technologie'!P133</f>
        <v>0</v>
      </c>
      <c r="AV97" s="111">
        <f>'02 - Technologie'!J33</f>
        <v>0</v>
      </c>
      <c r="AW97" s="111">
        <f>'02 - Technologie'!J34</f>
        <v>0</v>
      </c>
      <c r="AX97" s="111">
        <f>'02 - Technologie'!J35</f>
        <v>0</v>
      </c>
      <c r="AY97" s="111">
        <f>'02 - Technologie'!J36</f>
        <v>0</v>
      </c>
      <c r="AZ97" s="111">
        <f>'02 - Technologie'!F33</f>
        <v>0</v>
      </c>
      <c r="BA97" s="111">
        <f>'02 - Technologie'!F34</f>
        <v>0</v>
      </c>
      <c r="BB97" s="111">
        <f>'02 - Technologie'!F35</f>
        <v>0</v>
      </c>
      <c r="BC97" s="111">
        <f>'02 - Technologie'!F36</f>
        <v>0</v>
      </c>
      <c r="BD97" s="113">
        <f>'02 - Technologie'!F37</f>
        <v>0</v>
      </c>
      <c r="BE97" s="7"/>
      <c r="BT97" s="114" t="s">
        <v>87</v>
      </c>
      <c r="BV97" s="114" t="s">
        <v>81</v>
      </c>
      <c r="BW97" s="114" t="s">
        <v>95</v>
      </c>
      <c r="BX97" s="114" t="s">
        <v>4</v>
      </c>
      <c r="CL97" s="114" t="s">
        <v>1</v>
      </c>
      <c r="CM97" s="114" t="s">
        <v>89</v>
      </c>
    </row>
    <row r="98" spans="1:91" s="7" customFormat="1" ht="16.5" customHeight="1">
      <c r="A98" s="103" t="s">
        <v>83</v>
      </c>
      <c r="B98" s="104"/>
      <c r="C98" s="105"/>
      <c r="D98" s="106" t="s">
        <v>96</v>
      </c>
      <c r="E98" s="106"/>
      <c r="F98" s="106"/>
      <c r="G98" s="106"/>
      <c r="H98" s="106"/>
      <c r="I98" s="107"/>
      <c r="J98" s="106" t="s">
        <v>97</v>
      </c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8">
        <f>'03 - Silnoproudá elektroi...'!J30</f>
        <v>0</v>
      </c>
      <c r="AH98" s="107"/>
      <c r="AI98" s="107"/>
      <c r="AJ98" s="107"/>
      <c r="AK98" s="107"/>
      <c r="AL98" s="107"/>
      <c r="AM98" s="107"/>
      <c r="AN98" s="108">
        <f>SUM(AG98,AT98)</f>
        <v>0</v>
      </c>
      <c r="AO98" s="107"/>
      <c r="AP98" s="107"/>
      <c r="AQ98" s="109" t="s">
        <v>86</v>
      </c>
      <c r="AR98" s="104"/>
      <c r="AS98" s="110">
        <v>0</v>
      </c>
      <c r="AT98" s="111">
        <f>ROUND(SUM(AV98:AW98),2)</f>
        <v>0</v>
      </c>
      <c r="AU98" s="112">
        <f>'03 - Silnoproudá elektroi...'!P122</f>
        <v>0</v>
      </c>
      <c r="AV98" s="111">
        <f>'03 - Silnoproudá elektroi...'!J33</f>
        <v>0</v>
      </c>
      <c r="AW98" s="111">
        <f>'03 - Silnoproudá elektroi...'!J34</f>
        <v>0</v>
      </c>
      <c r="AX98" s="111">
        <f>'03 - Silnoproudá elektroi...'!J35</f>
        <v>0</v>
      </c>
      <c r="AY98" s="111">
        <f>'03 - Silnoproudá elektroi...'!J36</f>
        <v>0</v>
      </c>
      <c r="AZ98" s="111">
        <f>'03 - Silnoproudá elektroi...'!F33</f>
        <v>0</v>
      </c>
      <c r="BA98" s="111">
        <f>'03 - Silnoproudá elektroi...'!F34</f>
        <v>0</v>
      </c>
      <c r="BB98" s="111">
        <f>'03 - Silnoproudá elektroi...'!F35</f>
        <v>0</v>
      </c>
      <c r="BC98" s="111">
        <f>'03 - Silnoproudá elektroi...'!F36</f>
        <v>0</v>
      </c>
      <c r="BD98" s="113">
        <f>'03 - Silnoproudá elektroi...'!F37</f>
        <v>0</v>
      </c>
      <c r="BE98" s="7"/>
      <c r="BT98" s="114" t="s">
        <v>87</v>
      </c>
      <c r="BV98" s="114" t="s">
        <v>81</v>
      </c>
      <c r="BW98" s="114" t="s">
        <v>98</v>
      </c>
      <c r="BX98" s="114" t="s">
        <v>4</v>
      </c>
      <c r="CL98" s="114" t="s">
        <v>1</v>
      </c>
      <c r="CM98" s="114" t="s">
        <v>89</v>
      </c>
    </row>
    <row r="99" spans="1:91" s="7" customFormat="1" ht="16.5" customHeight="1">
      <c r="A99" s="103" t="s">
        <v>83</v>
      </c>
      <c r="B99" s="104"/>
      <c r="C99" s="105"/>
      <c r="D99" s="106" t="s">
        <v>99</v>
      </c>
      <c r="E99" s="106"/>
      <c r="F99" s="106"/>
      <c r="G99" s="106"/>
      <c r="H99" s="106"/>
      <c r="I99" s="107"/>
      <c r="J99" s="106" t="s">
        <v>100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8">
        <f>'04 - Elektrická požární s...'!J30</f>
        <v>0</v>
      </c>
      <c r="AH99" s="107"/>
      <c r="AI99" s="107"/>
      <c r="AJ99" s="107"/>
      <c r="AK99" s="107"/>
      <c r="AL99" s="107"/>
      <c r="AM99" s="107"/>
      <c r="AN99" s="108">
        <f>SUM(AG99,AT99)</f>
        <v>0</v>
      </c>
      <c r="AO99" s="107"/>
      <c r="AP99" s="107"/>
      <c r="AQ99" s="109" t="s">
        <v>86</v>
      </c>
      <c r="AR99" s="104"/>
      <c r="AS99" s="110">
        <v>0</v>
      </c>
      <c r="AT99" s="111">
        <f>ROUND(SUM(AV99:AW99),2)</f>
        <v>0</v>
      </c>
      <c r="AU99" s="112">
        <f>'04 - Elektrická požární s...'!P126</f>
        <v>0</v>
      </c>
      <c r="AV99" s="111">
        <f>'04 - Elektrická požární s...'!J33</f>
        <v>0</v>
      </c>
      <c r="AW99" s="111">
        <f>'04 - Elektrická požární s...'!J34</f>
        <v>0</v>
      </c>
      <c r="AX99" s="111">
        <f>'04 - Elektrická požární s...'!J35</f>
        <v>0</v>
      </c>
      <c r="AY99" s="111">
        <f>'04 - Elektrická požární s...'!J36</f>
        <v>0</v>
      </c>
      <c r="AZ99" s="111">
        <f>'04 - Elektrická požární s...'!F33</f>
        <v>0</v>
      </c>
      <c r="BA99" s="111">
        <f>'04 - Elektrická požární s...'!F34</f>
        <v>0</v>
      </c>
      <c r="BB99" s="111">
        <f>'04 - Elektrická požární s...'!F35</f>
        <v>0</v>
      </c>
      <c r="BC99" s="111">
        <f>'04 - Elektrická požární s...'!F36</f>
        <v>0</v>
      </c>
      <c r="BD99" s="113">
        <f>'04 - Elektrická požární s...'!F37</f>
        <v>0</v>
      </c>
      <c r="BE99" s="7"/>
      <c r="BT99" s="114" t="s">
        <v>87</v>
      </c>
      <c r="BV99" s="114" t="s">
        <v>81</v>
      </c>
      <c r="BW99" s="114" t="s">
        <v>101</v>
      </c>
      <c r="BX99" s="114" t="s">
        <v>4</v>
      </c>
      <c r="CL99" s="114" t="s">
        <v>1</v>
      </c>
      <c r="CM99" s="114" t="s">
        <v>89</v>
      </c>
    </row>
    <row r="100" spans="1:91" s="7" customFormat="1" ht="16.5" customHeight="1">
      <c r="A100" s="103" t="s">
        <v>83</v>
      </c>
      <c r="B100" s="104"/>
      <c r="C100" s="105"/>
      <c r="D100" s="106" t="s">
        <v>102</v>
      </c>
      <c r="E100" s="106"/>
      <c r="F100" s="106"/>
      <c r="G100" s="106"/>
      <c r="H100" s="106"/>
      <c r="I100" s="107"/>
      <c r="J100" s="106" t="s">
        <v>103</v>
      </c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8">
        <f>'05 - VZT'!J30</f>
        <v>0</v>
      </c>
      <c r="AH100" s="107"/>
      <c r="AI100" s="107"/>
      <c r="AJ100" s="107"/>
      <c r="AK100" s="107"/>
      <c r="AL100" s="107"/>
      <c r="AM100" s="107"/>
      <c r="AN100" s="108">
        <f>SUM(AG100,AT100)</f>
        <v>0</v>
      </c>
      <c r="AO100" s="107"/>
      <c r="AP100" s="107"/>
      <c r="AQ100" s="109" t="s">
        <v>86</v>
      </c>
      <c r="AR100" s="104"/>
      <c r="AS100" s="110">
        <v>0</v>
      </c>
      <c r="AT100" s="111">
        <f>ROUND(SUM(AV100:AW100),2)</f>
        <v>0</v>
      </c>
      <c r="AU100" s="112">
        <f>'05 - VZT'!P153</f>
        <v>0</v>
      </c>
      <c r="AV100" s="111">
        <f>'05 - VZT'!J33</f>
        <v>0</v>
      </c>
      <c r="AW100" s="111">
        <f>'05 - VZT'!J34</f>
        <v>0</v>
      </c>
      <c r="AX100" s="111">
        <f>'05 - VZT'!J35</f>
        <v>0</v>
      </c>
      <c r="AY100" s="111">
        <f>'05 - VZT'!J36</f>
        <v>0</v>
      </c>
      <c r="AZ100" s="111">
        <f>'05 - VZT'!F33</f>
        <v>0</v>
      </c>
      <c r="BA100" s="111">
        <f>'05 - VZT'!F34</f>
        <v>0</v>
      </c>
      <c r="BB100" s="111">
        <f>'05 - VZT'!F35</f>
        <v>0</v>
      </c>
      <c r="BC100" s="111">
        <f>'05 - VZT'!F36</f>
        <v>0</v>
      </c>
      <c r="BD100" s="113">
        <f>'05 - VZT'!F37</f>
        <v>0</v>
      </c>
      <c r="BE100" s="7"/>
      <c r="BT100" s="114" t="s">
        <v>87</v>
      </c>
      <c r="BV100" s="114" t="s">
        <v>81</v>
      </c>
      <c r="BW100" s="114" t="s">
        <v>104</v>
      </c>
      <c r="BX100" s="114" t="s">
        <v>4</v>
      </c>
      <c r="CL100" s="114" t="s">
        <v>1</v>
      </c>
      <c r="CM100" s="114" t="s">
        <v>89</v>
      </c>
    </row>
    <row r="101" spans="1:91" s="7" customFormat="1" ht="16.5" customHeight="1">
      <c r="A101" s="103" t="s">
        <v>83</v>
      </c>
      <c r="B101" s="104"/>
      <c r="C101" s="105"/>
      <c r="D101" s="106" t="s">
        <v>105</v>
      </c>
      <c r="E101" s="106"/>
      <c r="F101" s="106"/>
      <c r="G101" s="106"/>
      <c r="H101" s="106"/>
      <c r="I101" s="107"/>
      <c r="J101" s="106" t="s">
        <v>106</v>
      </c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8">
        <f>'06 - VYTÁPĚNÍ'!J30</f>
        <v>0</v>
      </c>
      <c r="AH101" s="107"/>
      <c r="AI101" s="107"/>
      <c r="AJ101" s="107"/>
      <c r="AK101" s="107"/>
      <c r="AL101" s="107"/>
      <c r="AM101" s="107"/>
      <c r="AN101" s="108">
        <f>SUM(AG101,AT101)</f>
        <v>0</v>
      </c>
      <c r="AO101" s="107"/>
      <c r="AP101" s="107"/>
      <c r="AQ101" s="109" t="s">
        <v>86</v>
      </c>
      <c r="AR101" s="104"/>
      <c r="AS101" s="110">
        <v>0</v>
      </c>
      <c r="AT101" s="111">
        <f>ROUND(SUM(AV101:AW101),2)</f>
        <v>0</v>
      </c>
      <c r="AU101" s="112">
        <f>'06 - VYTÁPĚNÍ'!P121</f>
        <v>0</v>
      </c>
      <c r="AV101" s="111">
        <f>'06 - VYTÁPĚNÍ'!J33</f>
        <v>0</v>
      </c>
      <c r="AW101" s="111">
        <f>'06 - VYTÁPĚNÍ'!J34</f>
        <v>0</v>
      </c>
      <c r="AX101" s="111">
        <f>'06 - VYTÁPĚNÍ'!J35</f>
        <v>0</v>
      </c>
      <c r="AY101" s="111">
        <f>'06 - VYTÁPĚNÍ'!J36</f>
        <v>0</v>
      </c>
      <c r="AZ101" s="111">
        <f>'06 - VYTÁPĚNÍ'!F33</f>
        <v>0</v>
      </c>
      <c r="BA101" s="111">
        <f>'06 - VYTÁPĚNÍ'!F34</f>
        <v>0</v>
      </c>
      <c r="BB101" s="111">
        <f>'06 - VYTÁPĚNÍ'!F35</f>
        <v>0</v>
      </c>
      <c r="BC101" s="111">
        <f>'06 - VYTÁPĚNÍ'!F36</f>
        <v>0</v>
      </c>
      <c r="BD101" s="113">
        <f>'06 - VYTÁPĚNÍ'!F37</f>
        <v>0</v>
      </c>
      <c r="BE101" s="7"/>
      <c r="BT101" s="114" t="s">
        <v>87</v>
      </c>
      <c r="BV101" s="114" t="s">
        <v>81</v>
      </c>
      <c r="BW101" s="114" t="s">
        <v>107</v>
      </c>
      <c r="BX101" s="114" t="s">
        <v>4</v>
      </c>
      <c r="CL101" s="114" t="s">
        <v>1</v>
      </c>
      <c r="CM101" s="114" t="s">
        <v>89</v>
      </c>
    </row>
    <row r="102" spans="1:91" s="7" customFormat="1" ht="16.5" customHeight="1">
      <c r="A102" s="103" t="s">
        <v>83</v>
      </c>
      <c r="B102" s="104"/>
      <c r="C102" s="105"/>
      <c r="D102" s="106" t="s">
        <v>108</v>
      </c>
      <c r="E102" s="106"/>
      <c r="F102" s="106"/>
      <c r="G102" s="106"/>
      <c r="H102" s="106"/>
      <c r="I102" s="107"/>
      <c r="J102" s="106" t="s">
        <v>109</v>
      </c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8">
        <f>'07 - ZTI - Vodovod'!J30</f>
        <v>0</v>
      </c>
      <c r="AH102" s="107"/>
      <c r="AI102" s="107"/>
      <c r="AJ102" s="107"/>
      <c r="AK102" s="107"/>
      <c r="AL102" s="107"/>
      <c r="AM102" s="107"/>
      <c r="AN102" s="108">
        <f>SUM(AG102,AT102)</f>
        <v>0</v>
      </c>
      <c r="AO102" s="107"/>
      <c r="AP102" s="107"/>
      <c r="AQ102" s="109" t="s">
        <v>86</v>
      </c>
      <c r="AR102" s="104"/>
      <c r="AS102" s="110">
        <v>0</v>
      </c>
      <c r="AT102" s="111">
        <f>ROUND(SUM(AV102:AW102),2)</f>
        <v>0</v>
      </c>
      <c r="AU102" s="112">
        <f>'07 - ZTI - Vodovod'!P125</f>
        <v>0</v>
      </c>
      <c r="AV102" s="111">
        <f>'07 - ZTI - Vodovod'!J33</f>
        <v>0</v>
      </c>
      <c r="AW102" s="111">
        <f>'07 - ZTI - Vodovod'!J34</f>
        <v>0</v>
      </c>
      <c r="AX102" s="111">
        <f>'07 - ZTI - Vodovod'!J35</f>
        <v>0</v>
      </c>
      <c r="AY102" s="111">
        <f>'07 - ZTI - Vodovod'!J36</f>
        <v>0</v>
      </c>
      <c r="AZ102" s="111">
        <f>'07 - ZTI - Vodovod'!F33</f>
        <v>0</v>
      </c>
      <c r="BA102" s="111">
        <f>'07 - ZTI - Vodovod'!F34</f>
        <v>0</v>
      </c>
      <c r="BB102" s="111">
        <f>'07 - ZTI - Vodovod'!F35</f>
        <v>0</v>
      </c>
      <c r="BC102" s="111">
        <f>'07 - ZTI - Vodovod'!F36</f>
        <v>0</v>
      </c>
      <c r="BD102" s="113">
        <f>'07 - ZTI - Vodovod'!F37</f>
        <v>0</v>
      </c>
      <c r="BE102" s="7"/>
      <c r="BT102" s="114" t="s">
        <v>87</v>
      </c>
      <c r="BV102" s="114" t="s">
        <v>81</v>
      </c>
      <c r="BW102" s="114" t="s">
        <v>110</v>
      </c>
      <c r="BX102" s="114" t="s">
        <v>4</v>
      </c>
      <c r="CL102" s="114" t="s">
        <v>1</v>
      </c>
      <c r="CM102" s="114" t="s">
        <v>89</v>
      </c>
    </row>
    <row r="103" spans="1:91" s="7" customFormat="1" ht="16.5" customHeight="1">
      <c r="A103" s="103" t="s">
        <v>83</v>
      </c>
      <c r="B103" s="104"/>
      <c r="C103" s="105"/>
      <c r="D103" s="106" t="s">
        <v>111</v>
      </c>
      <c r="E103" s="106"/>
      <c r="F103" s="106"/>
      <c r="G103" s="106"/>
      <c r="H103" s="106"/>
      <c r="I103" s="107"/>
      <c r="J103" s="106" t="s">
        <v>112</v>
      </c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8">
        <f>'08 - ZTI-Kanalizace'!J30</f>
        <v>0</v>
      </c>
      <c r="AH103" s="107"/>
      <c r="AI103" s="107"/>
      <c r="AJ103" s="107"/>
      <c r="AK103" s="107"/>
      <c r="AL103" s="107"/>
      <c r="AM103" s="107"/>
      <c r="AN103" s="108">
        <f>SUM(AG103,AT103)</f>
        <v>0</v>
      </c>
      <c r="AO103" s="107"/>
      <c r="AP103" s="107"/>
      <c r="AQ103" s="109" t="s">
        <v>86</v>
      </c>
      <c r="AR103" s="104"/>
      <c r="AS103" s="110">
        <v>0</v>
      </c>
      <c r="AT103" s="111">
        <f>ROUND(SUM(AV103:AW103),2)</f>
        <v>0</v>
      </c>
      <c r="AU103" s="112">
        <f>'08 - ZTI-Kanalizace'!P124</f>
        <v>0</v>
      </c>
      <c r="AV103" s="111">
        <f>'08 - ZTI-Kanalizace'!J33</f>
        <v>0</v>
      </c>
      <c r="AW103" s="111">
        <f>'08 - ZTI-Kanalizace'!J34</f>
        <v>0</v>
      </c>
      <c r="AX103" s="111">
        <f>'08 - ZTI-Kanalizace'!J35</f>
        <v>0</v>
      </c>
      <c r="AY103" s="111">
        <f>'08 - ZTI-Kanalizace'!J36</f>
        <v>0</v>
      </c>
      <c r="AZ103" s="111">
        <f>'08 - ZTI-Kanalizace'!F33</f>
        <v>0</v>
      </c>
      <c r="BA103" s="111">
        <f>'08 - ZTI-Kanalizace'!F34</f>
        <v>0</v>
      </c>
      <c r="BB103" s="111">
        <f>'08 - ZTI-Kanalizace'!F35</f>
        <v>0</v>
      </c>
      <c r="BC103" s="111">
        <f>'08 - ZTI-Kanalizace'!F36</f>
        <v>0</v>
      </c>
      <c r="BD103" s="113">
        <f>'08 - ZTI-Kanalizace'!F37</f>
        <v>0</v>
      </c>
      <c r="BE103" s="7"/>
      <c r="BT103" s="114" t="s">
        <v>87</v>
      </c>
      <c r="BV103" s="114" t="s">
        <v>81</v>
      </c>
      <c r="BW103" s="114" t="s">
        <v>113</v>
      </c>
      <c r="BX103" s="114" t="s">
        <v>4</v>
      </c>
      <c r="CL103" s="114" t="s">
        <v>1</v>
      </c>
      <c r="CM103" s="114" t="s">
        <v>89</v>
      </c>
    </row>
    <row r="104" spans="1:91" s="7" customFormat="1" ht="16.5" customHeight="1">
      <c r="A104" s="103" t="s">
        <v>83</v>
      </c>
      <c r="B104" s="104"/>
      <c r="C104" s="105"/>
      <c r="D104" s="106" t="s">
        <v>114</v>
      </c>
      <c r="E104" s="106"/>
      <c r="F104" s="106"/>
      <c r="G104" s="106"/>
      <c r="H104" s="106"/>
      <c r="I104" s="107"/>
      <c r="J104" s="106" t="s">
        <v>115</v>
      </c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8">
        <f>'09 - Mobiliář a nábytek'!J30</f>
        <v>0</v>
      </c>
      <c r="AH104" s="107"/>
      <c r="AI104" s="107"/>
      <c r="AJ104" s="107"/>
      <c r="AK104" s="107"/>
      <c r="AL104" s="107"/>
      <c r="AM104" s="107"/>
      <c r="AN104" s="108">
        <f>SUM(AG104,AT104)</f>
        <v>0</v>
      </c>
      <c r="AO104" s="107"/>
      <c r="AP104" s="107"/>
      <c r="AQ104" s="109" t="s">
        <v>86</v>
      </c>
      <c r="AR104" s="104"/>
      <c r="AS104" s="115">
        <v>0</v>
      </c>
      <c r="AT104" s="116">
        <f>ROUND(SUM(AV104:AW104),2)</f>
        <v>0</v>
      </c>
      <c r="AU104" s="117">
        <f>'09 - Mobiliář a nábytek'!P118</f>
        <v>0</v>
      </c>
      <c r="AV104" s="116">
        <f>'09 - Mobiliář a nábytek'!J33</f>
        <v>0</v>
      </c>
      <c r="AW104" s="116">
        <f>'09 - Mobiliář a nábytek'!J34</f>
        <v>0</v>
      </c>
      <c r="AX104" s="116">
        <f>'09 - Mobiliář a nábytek'!J35</f>
        <v>0</v>
      </c>
      <c r="AY104" s="116">
        <f>'09 - Mobiliář a nábytek'!J36</f>
        <v>0</v>
      </c>
      <c r="AZ104" s="116">
        <f>'09 - Mobiliář a nábytek'!F33</f>
        <v>0</v>
      </c>
      <c r="BA104" s="116">
        <f>'09 - Mobiliář a nábytek'!F34</f>
        <v>0</v>
      </c>
      <c r="BB104" s="116">
        <f>'09 - Mobiliář a nábytek'!F35</f>
        <v>0</v>
      </c>
      <c r="BC104" s="116">
        <f>'09 - Mobiliář a nábytek'!F36</f>
        <v>0</v>
      </c>
      <c r="BD104" s="118">
        <f>'09 - Mobiliář a nábytek'!F37</f>
        <v>0</v>
      </c>
      <c r="BE104" s="7"/>
      <c r="BT104" s="114" t="s">
        <v>87</v>
      </c>
      <c r="BV104" s="114" t="s">
        <v>81</v>
      </c>
      <c r="BW104" s="114" t="s">
        <v>116</v>
      </c>
      <c r="BX104" s="114" t="s">
        <v>4</v>
      </c>
      <c r="CL104" s="114" t="s">
        <v>1</v>
      </c>
      <c r="CM104" s="114" t="s">
        <v>89</v>
      </c>
    </row>
    <row r="105" spans="1:57" s="2" customFormat="1" ht="30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s="2" customFormat="1" ht="6.95" customHeight="1">
      <c r="A106" s="37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38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</sheetData>
  <mergeCells count="7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94:AP94"/>
  </mergeCells>
  <hyperlinks>
    <hyperlink ref="A95" location="'00 - Vedlejší Rozpočtové ...'!C2" display="/"/>
    <hyperlink ref="A96" location="'01 - Stavební část'!C2" display="/"/>
    <hyperlink ref="A97" location="'02 - Technologie'!C2" display="/"/>
    <hyperlink ref="A98" location="'03 - Silnoproudá elektroi...'!C2" display="/"/>
    <hyperlink ref="A99" location="'04 - Elektrická požární s...'!C2" display="/"/>
    <hyperlink ref="A100" location="'05 - VZT'!C2" display="/"/>
    <hyperlink ref="A101" location="'06 - VYTÁPĚNÍ'!C2" display="/"/>
    <hyperlink ref="A102" location="'07 - ZTI - Vodovod'!C2" display="/"/>
    <hyperlink ref="A103" location="'08 - ZTI-Kanalizace'!C2" display="/"/>
    <hyperlink ref="A104" location="'09 - Mobiliář a nábytek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117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1834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23. 9. 2021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120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ROUND(J124,2)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ROUND((SUM(BE124:BE169)),2)</f>
        <v>0</v>
      </c>
      <c r="G33" s="37"/>
      <c r="H33" s="37"/>
      <c r="I33" s="127">
        <v>0.21</v>
      </c>
      <c r="J33" s="126">
        <f>ROUND(((SUM(BE124:BE169))*I33),2)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ROUND((SUM(BF124:BF169)),2)</f>
        <v>0</v>
      </c>
      <c r="G34" s="37"/>
      <c r="H34" s="37"/>
      <c r="I34" s="127">
        <v>0.15</v>
      </c>
      <c r="J34" s="126">
        <f>ROUND(((SUM(BF124:BF169))*I34),2)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ROUND((SUM(BG124:BG169)),2)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ROUND((SUM(BH124:BH169)),2)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ROUND((SUM(BI124:BI169)),2)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08 - ZTI-Kanalizace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23. 9. 2021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122</v>
      </c>
      <c r="D94" s="128"/>
      <c r="E94" s="128"/>
      <c r="F94" s="128"/>
      <c r="G94" s="128"/>
      <c r="H94" s="128"/>
      <c r="I94" s="128"/>
      <c r="J94" s="137" t="s">
        <v>123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124</v>
      </c>
      <c r="D96" s="37"/>
      <c r="E96" s="37"/>
      <c r="F96" s="37"/>
      <c r="G96" s="37"/>
      <c r="H96" s="37"/>
      <c r="I96" s="37"/>
      <c r="J96" s="95">
        <f>J124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125</v>
      </c>
    </row>
    <row r="97" spans="1:31" s="9" customFormat="1" ht="24.95" customHeight="1">
      <c r="A97" s="9"/>
      <c r="B97" s="139"/>
      <c r="C97" s="9"/>
      <c r="D97" s="140" t="s">
        <v>1835</v>
      </c>
      <c r="E97" s="141"/>
      <c r="F97" s="141"/>
      <c r="G97" s="141"/>
      <c r="H97" s="141"/>
      <c r="I97" s="141"/>
      <c r="J97" s="142">
        <f>J125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1836</v>
      </c>
      <c r="E98" s="145"/>
      <c r="F98" s="145"/>
      <c r="G98" s="145"/>
      <c r="H98" s="145"/>
      <c r="I98" s="145"/>
      <c r="J98" s="146">
        <f>J126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1837</v>
      </c>
      <c r="E99" s="145"/>
      <c r="F99" s="145"/>
      <c r="G99" s="145"/>
      <c r="H99" s="145"/>
      <c r="I99" s="145"/>
      <c r="J99" s="146">
        <f>J134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1838</v>
      </c>
      <c r="E100" s="145"/>
      <c r="F100" s="145"/>
      <c r="G100" s="145"/>
      <c r="H100" s="145"/>
      <c r="I100" s="145"/>
      <c r="J100" s="146">
        <f>J140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1839</v>
      </c>
      <c r="E101" s="145"/>
      <c r="F101" s="145"/>
      <c r="G101" s="145"/>
      <c r="H101" s="145"/>
      <c r="I101" s="145"/>
      <c r="J101" s="146">
        <f>J143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1840</v>
      </c>
      <c r="E102" s="145"/>
      <c r="F102" s="145"/>
      <c r="G102" s="145"/>
      <c r="H102" s="145"/>
      <c r="I102" s="145"/>
      <c r="J102" s="146">
        <f>J147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1841</v>
      </c>
      <c r="E103" s="145"/>
      <c r="F103" s="145"/>
      <c r="G103" s="145"/>
      <c r="H103" s="145"/>
      <c r="I103" s="145"/>
      <c r="J103" s="146">
        <f>J150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1842</v>
      </c>
      <c r="E104" s="145"/>
      <c r="F104" s="145"/>
      <c r="G104" s="145"/>
      <c r="H104" s="145"/>
      <c r="I104" s="145"/>
      <c r="J104" s="146">
        <f>J158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131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6.25" customHeight="1">
      <c r="A114" s="37"/>
      <c r="B114" s="38"/>
      <c r="C114" s="37"/>
      <c r="D114" s="37"/>
      <c r="E114" s="120" t="str">
        <f>E7</f>
        <v>REKONSTRUKCE GASTROPROVOZU OBJEKTU PARNÍK ul. Gen. Janouška 902, Praha 9</v>
      </c>
      <c r="F114" s="31"/>
      <c r="G114" s="31"/>
      <c r="H114" s="31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118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7"/>
      <c r="D116" s="37"/>
      <c r="E116" s="66" t="str">
        <f>E9</f>
        <v>08 - ZTI-Kanalizace</v>
      </c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7"/>
      <c r="E118" s="37"/>
      <c r="F118" s="26" t="str">
        <f>F12</f>
        <v>ul. Gen. Janouška 902, Praha 6</v>
      </c>
      <c r="G118" s="37"/>
      <c r="H118" s="37"/>
      <c r="I118" s="31" t="s">
        <v>22</v>
      </c>
      <c r="J118" s="68" t="str">
        <f>IF(J12="","",J12)</f>
        <v>23. 9. 2021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40.05" customHeight="1">
      <c r="A120" s="37"/>
      <c r="B120" s="38"/>
      <c r="C120" s="31" t="s">
        <v>24</v>
      </c>
      <c r="D120" s="37"/>
      <c r="E120" s="37"/>
      <c r="F120" s="26" t="str">
        <f>E15</f>
        <v>Městská část Praha 14 Bratří Venclíků 1073,Praha 9</v>
      </c>
      <c r="G120" s="37"/>
      <c r="H120" s="37"/>
      <c r="I120" s="31" t="s">
        <v>31</v>
      </c>
      <c r="J120" s="35" t="str">
        <f>E21</f>
        <v>A6 atelier, s.r.o., Patočkova 978/20,169 00 Praha6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29</v>
      </c>
      <c r="D121" s="37"/>
      <c r="E121" s="37"/>
      <c r="F121" s="26" t="str">
        <f>IF(E18="","",E18)</f>
        <v>Vyplň údaj</v>
      </c>
      <c r="G121" s="37"/>
      <c r="H121" s="37"/>
      <c r="I121" s="31" t="s">
        <v>35</v>
      </c>
      <c r="J121" s="35" t="str">
        <f>E24</f>
        <v xml:space="preserve"> 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47"/>
      <c r="B123" s="148"/>
      <c r="C123" s="149" t="s">
        <v>132</v>
      </c>
      <c r="D123" s="150" t="s">
        <v>64</v>
      </c>
      <c r="E123" s="150" t="s">
        <v>60</v>
      </c>
      <c r="F123" s="150" t="s">
        <v>61</v>
      </c>
      <c r="G123" s="150" t="s">
        <v>133</v>
      </c>
      <c r="H123" s="150" t="s">
        <v>134</v>
      </c>
      <c r="I123" s="150" t="s">
        <v>135</v>
      </c>
      <c r="J123" s="151" t="s">
        <v>123</v>
      </c>
      <c r="K123" s="152" t="s">
        <v>136</v>
      </c>
      <c r="L123" s="153"/>
      <c r="M123" s="85" t="s">
        <v>1</v>
      </c>
      <c r="N123" s="86" t="s">
        <v>43</v>
      </c>
      <c r="O123" s="86" t="s">
        <v>137</v>
      </c>
      <c r="P123" s="86" t="s">
        <v>138</v>
      </c>
      <c r="Q123" s="86" t="s">
        <v>139</v>
      </c>
      <c r="R123" s="86" t="s">
        <v>140</v>
      </c>
      <c r="S123" s="86" t="s">
        <v>141</v>
      </c>
      <c r="T123" s="87" t="s">
        <v>142</v>
      </c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</row>
    <row r="124" spans="1:63" s="2" customFormat="1" ht="22.8" customHeight="1">
      <c r="A124" s="37"/>
      <c r="B124" s="38"/>
      <c r="C124" s="92" t="s">
        <v>143</v>
      </c>
      <c r="D124" s="37"/>
      <c r="E124" s="37"/>
      <c r="F124" s="37"/>
      <c r="G124" s="37"/>
      <c r="H124" s="37"/>
      <c r="I124" s="37"/>
      <c r="J124" s="154">
        <f>BK124</f>
        <v>0</v>
      </c>
      <c r="K124" s="37"/>
      <c r="L124" s="38"/>
      <c r="M124" s="88"/>
      <c r="N124" s="72"/>
      <c r="O124" s="89"/>
      <c r="P124" s="155">
        <f>P125</f>
        <v>0</v>
      </c>
      <c r="Q124" s="89"/>
      <c r="R124" s="155">
        <f>R125</f>
        <v>0</v>
      </c>
      <c r="S124" s="89"/>
      <c r="T124" s="156">
        <f>T125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78</v>
      </c>
      <c r="AU124" s="18" t="s">
        <v>125</v>
      </c>
      <c r="BK124" s="157">
        <f>BK125</f>
        <v>0</v>
      </c>
    </row>
    <row r="125" spans="1:63" s="12" customFormat="1" ht="25.9" customHeight="1">
      <c r="A125" s="12"/>
      <c r="B125" s="158"/>
      <c r="C125" s="12"/>
      <c r="D125" s="159" t="s">
        <v>78</v>
      </c>
      <c r="E125" s="160" t="s">
        <v>762</v>
      </c>
      <c r="F125" s="160" t="s">
        <v>1843</v>
      </c>
      <c r="G125" s="12"/>
      <c r="H125" s="12"/>
      <c r="I125" s="161"/>
      <c r="J125" s="162">
        <f>BK125</f>
        <v>0</v>
      </c>
      <c r="K125" s="12"/>
      <c r="L125" s="158"/>
      <c r="M125" s="163"/>
      <c r="N125" s="164"/>
      <c r="O125" s="164"/>
      <c r="P125" s="165">
        <f>P126+P134+P140+P143+P147+P150+P158</f>
        <v>0</v>
      </c>
      <c r="Q125" s="164"/>
      <c r="R125" s="165">
        <f>R126+R134+R140+R143+R147+R150+R158</f>
        <v>0</v>
      </c>
      <c r="S125" s="164"/>
      <c r="T125" s="166">
        <f>T126+T134+T140+T143+T147+T150+T158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9" t="s">
        <v>87</v>
      </c>
      <c r="AT125" s="167" t="s">
        <v>78</v>
      </c>
      <c r="AU125" s="167" t="s">
        <v>79</v>
      </c>
      <c r="AY125" s="159" t="s">
        <v>147</v>
      </c>
      <c r="BK125" s="168">
        <f>BK126+BK134+BK140+BK143+BK147+BK150+BK158</f>
        <v>0</v>
      </c>
    </row>
    <row r="126" spans="1:63" s="12" customFormat="1" ht="22.8" customHeight="1">
      <c r="A126" s="12"/>
      <c r="B126" s="158"/>
      <c r="C126" s="12"/>
      <c r="D126" s="159" t="s">
        <v>78</v>
      </c>
      <c r="E126" s="169" t="s">
        <v>764</v>
      </c>
      <c r="F126" s="169" t="s">
        <v>1844</v>
      </c>
      <c r="G126" s="12"/>
      <c r="H126" s="12"/>
      <c r="I126" s="161"/>
      <c r="J126" s="170">
        <f>BK126</f>
        <v>0</v>
      </c>
      <c r="K126" s="12"/>
      <c r="L126" s="158"/>
      <c r="M126" s="163"/>
      <c r="N126" s="164"/>
      <c r="O126" s="164"/>
      <c r="P126" s="165">
        <f>SUM(P127:P133)</f>
        <v>0</v>
      </c>
      <c r="Q126" s="164"/>
      <c r="R126" s="165">
        <f>SUM(R127:R133)</f>
        <v>0</v>
      </c>
      <c r="S126" s="164"/>
      <c r="T126" s="166">
        <f>SUM(T127:T133)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9" t="s">
        <v>87</v>
      </c>
      <c r="AT126" s="167" t="s">
        <v>78</v>
      </c>
      <c r="AU126" s="167" t="s">
        <v>87</v>
      </c>
      <c r="AY126" s="159" t="s">
        <v>147</v>
      </c>
      <c r="BK126" s="168">
        <f>SUM(BK127:BK133)</f>
        <v>0</v>
      </c>
    </row>
    <row r="127" spans="1:65" s="2" customFormat="1" ht="16.5" customHeight="1">
      <c r="A127" s="37"/>
      <c r="B127" s="171"/>
      <c r="C127" s="172" t="s">
        <v>87</v>
      </c>
      <c r="D127" s="172" t="s">
        <v>150</v>
      </c>
      <c r="E127" s="173" t="s">
        <v>1845</v>
      </c>
      <c r="F127" s="174" t="s">
        <v>1846</v>
      </c>
      <c r="G127" s="175" t="s">
        <v>343</v>
      </c>
      <c r="H127" s="176">
        <v>4</v>
      </c>
      <c r="I127" s="177"/>
      <c r="J127" s="178">
        <f>ROUND(I127*H127,2)</f>
        <v>0</v>
      </c>
      <c r="K127" s="179"/>
      <c r="L127" s="38"/>
      <c r="M127" s="180" t="s">
        <v>1</v>
      </c>
      <c r="N127" s="181" t="s">
        <v>44</v>
      </c>
      <c r="O127" s="76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4" t="s">
        <v>166</v>
      </c>
      <c r="AT127" s="184" t="s">
        <v>150</v>
      </c>
      <c r="AU127" s="184" t="s">
        <v>89</v>
      </c>
      <c r="AY127" s="18" t="s">
        <v>147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8" t="s">
        <v>87</v>
      </c>
      <c r="BK127" s="185">
        <f>ROUND(I127*H127,2)</f>
        <v>0</v>
      </c>
      <c r="BL127" s="18" t="s">
        <v>166</v>
      </c>
      <c r="BM127" s="184" t="s">
        <v>89</v>
      </c>
    </row>
    <row r="128" spans="1:65" s="2" customFormat="1" ht="16.5" customHeight="1">
      <c r="A128" s="37"/>
      <c r="B128" s="171"/>
      <c r="C128" s="172" t="s">
        <v>89</v>
      </c>
      <c r="D128" s="172" t="s">
        <v>150</v>
      </c>
      <c r="E128" s="173" t="s">
        <v>1847</v>
      </c>
      <c r="F128" s="174" t="s">
        <v>1848</v>
      </c>
      <c r="G128" s="175" t="s">
        <v>343</v>
      </c>
      <c r="H128" s="176">
        <v>4</v>
      </c>
      <c r="I128" s="177"/>
      <c r="J128" s="178">
        <f>ROUND(I128*H128,2)</f>
        <v>0</v>
      </c>
      <c r="K128" s="179"/>
      <c r="L128" s="38"/>
      <c r="M128" s="180" t="s">
        <v>1</v>
      </c>
      <c r="N128" s="181" t="s">
        <v>44</v>
      </c>
      <c r="O128" s="76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4" t="s">
        <v>166</v>
      </c>
      <c r="AT128" s="184" t="s">
        <v>150</v>
      </c>
      <c r="AU128" s="184" t="s">
        <v>89</v>
      </c>
      <c r="AY128" s="18" t="s">
        <v>147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8" t="s">
        <v>87</v>
      </c>
      <c r="BK128" s="185">
        <f>ROUND(I128*H128,2)</f>
        <v>0</v>
      </c>
      <c r="BL128" s="18" t="s">
        <v>166</v>
      </c>
      <c r="BM128" s="184" t="s">
        <v>166</v>
      </c>
    </row>
    <row r="129" spans="1:65" s="2" customFormat="1" ht="16.5" customHeight="1">
      <c r="A129" s="37"/>
      <c r="B129" s="171"/>
      <c r="C129" s="172" t="s">
        <v>161</v>
      </c>
      <c r="D129" s="172" t="s">
        <v>150</v>
      </c>
      <c r="E129" s="173" t="s">
        <v>1849</v>
      </c>
      <c r="F129" s="174" t="s">
        <v>1850</v>
      </c>
      <c r="G129" s="175" t="s">
        <v>343</v>
      </c>
      <c r="H129" s="176">
        <v>14</v>
      </c>
      <c r="I129" s="177"/>
      <c r="J129" s="178">
        <f>ROUND(I129*H129,2)</f>
        <v>0</v>
      </c>
      <c r="K129" s="179"/>
      <c r="L129" s="38"/>
      <c r="M129" s="180" t="s">
        <v>1</v>
      </c>
      <c r="N129" s="181" t="s">
        <v>44</v>
      </c>
      <c r="O129" s="76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4" t="s">
        <v>166</v>
      </c>
      <c r="AT129" s="184" t="s">
        <v>150</v>
      </c>
      <c r="AU129" s="184" t="s">
        <v>89</v>
      </c>
      <c r="AY129" s="18" t="s">
        <v>147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8" t="s">
        <v>87</v>
      </c>
      <c r="BK129" s="185">
        <f>ROUND(I129*H129,2)</f>
        <v>0</v>
      </c>
      <c r="BL129" s="18" t="s">
        <v>166</v>
      </c>
      <c r="BM129" s="184" t="s">
        <v>175</v>
      </c>
    </row>
    <row r="130" spans="1:65" s="2" customFormat="1" ht="16.5" customHeight="1">
      <c r="A130" s="37"/>
      <c r="B130" s="171"/>
      <c r="C130" s="172" t="s">
        <v>166</v>
      </c>
      <c r="D130" s="172" t="s">
        <v>150</v>
      </c>
      <c r="E130" s="173" t="s">
        <v>1851</v>
      </c>
      <c r="F130" s="174" t="s">
        <v>1852</v>
      </c>
      <c r="G130" s="175" t="s">
        <v>343</v>
      </c>
      <c r="H130" s="176">
        <v>8</v>
      </c>
      <c r="I130" s="177"/>
      <c r="J130" s="178">
        <f>ROUND(I130*H130,2)</f>
        <v>0</v>
      </c>
      <c r="K130" s="179"/>
      <c r="L130" s="38"/>
      <c r="M130" s="180" t="s">
        <v>1</v>
      </c>
      <c r="N130" s="181" t="s">
        <v>44</v>
      </c>
      <c r="O130" s="76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4" t="s">
        <v>166</v>
      </c>
      <c r="AT130" s="184" t="s">
        <v>150</v>
      </c>
      <c r="AU130" s="184" t="s">
        <v>89</v>
      </c>
      <c r="AY130" s="18" t="s">
        <v>147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8" t="s">
        <v>87</v>
      </c>
      <c r="BK130" s="185">
        <f>ROUND(I130*H130,2)</f>
        <v>0</v>
      </c>
      <c r="BL130" s="18" t="s">
        <v>166</v>
      </c>
      <c r="BM130" s="184" t="s">
        <v>213</v>
      </c>
    </row>
    <row r="131" spans="1:65" s="2" customFormat="1" ht="16.5" customHeight="1">
      <c r="A131" s="37"/>
      <c r="B131" s="171"/>
      <c r="C131" s="172" t="s">
        <v>146</v>
      </c>
      <c r="D131" s="172" t="s">
        <v>150</v>
      </c>
      <c r="E131" s="173" t="s">
        <v>1853</v>
      </c>
      <c r="F131" s="174" t="s">
        <v>1854</v>
      </c>
      <c r="G131" s="175" t="s">
        <v>343</v>
      </c>
      <c r="H131" s="176">
        <v>18</v>
      </c>
      <c r="I131" s="177"/>
      <c r="J131" s="178">
        <f>ROUND(I131*H131,2)</f>
        <v>0</v>
      </c>
      <c r="K131" s="179"/>
      <c r="L131" s="38"/>
      <c r="M131" s="180" t="s">
        <v>1</v>
      </c>
      <c r="N131" s="181" t="s">
        <v>44</v>
      </c>
      <c r="O131" s="76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4" t="s">
        <v>166</v>
      </c>
      <c r="AT131" s="184" t="s">
        <v>150</v>
      </c>
      <c r="AU131" s="184" t="s">
        <v>89</v>
      </c>
      <c r="AY131" s="18" t="s">
        <v>147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8" t="s">
        <v>87</v>
      </c>
      <c r="BK131" s="185">
        <f>ROUND(I131*H131,2)</f>
        <v>0</v>
      </c>
      <c r="BL131" s="18" t="s">
        <v>166</v>
      </c>
      <c r="BM131" s="184" t="s">
        <v>256</v>
      </c>
    </row>
    <row r="132" spans="1:65" s="2" customFormat="1" ht="16.5" customHeight="1">
      <c r="A132" s="37"/>
      <c r="B132" s="171"/>
      <c r="C132" s="172" t="s">
        <v>175</v>
      </c>
      <c r="D132" s="172" t="s">
        <v>150</v>
      </c>
      <c r="E132" s="173" t="s">
        <v>1855</v>
      </c>
      <c r="F132" s="174" t="s">
        <v>1856</v>
      </c>
      <c r="G132" s="175" t="s">
        <v>343</v>
      </c>
      <c r="H132" s="176">
        <v>7</v>
      </c>
      <c r="I132" s="177"/>
      <c r="J132" s="178">
        <f>ROUND(I132*H132,2)</f>
        <v>0</v>
      </c>
      <c r="K132" s="179"/>
      <c r="L132" s="38"/>
      <c r="M132" s="180" t="s">
        <v>1</v>
      </c>
      <c r="N132" s="181" t="s">
        <v>44</v>
      </c>
      <c r="O132" s="76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4" t="s">
        <v>166</v>
      </c>
      <c r="AT132" s="184" t="s">
        <v>150</v>
      </c>
      <c r="AU132" s="184" t="s">
        <v>89</v>
      </c>
      <c r="AY132" s="18" t="s">
        <v>147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8" t="s">
        <v>87</v>
      </c>
      <c r="BK132" s="185">
        <f>ROUND(I132*H132,2)</f>
        <v>0</v>
      </c>
      <c r="BL132" s="18" t="s">
        <v>166</v>
      </c>
      <c r="BM132" s="184" t="s">
        <v>267</v>
      </c>
    </row>
    <row r="133" spans="1:65" s="2" customFormat="1" ht="16.5" customHeight="1">
      <c r="A133" s="37"/>
      <c r="B133" s="171"/>
      <c r="C133" s="172" t="s">
        <v>238</v>
      </c>
      <c r="D133" s="172" t="s">
        <v>150</v>
      </c>
      <c r="E133" s="173" t="s">
        <v>1857</v>
      </c>
      <c r="F133" s="174" t="s">
        <v>1858</v>
      </c>
      <c r="G133" s="175" t="s">
        <v>343</v>
      </c>
      <c r="H133" s="176">
        <v>15</v>
      </c>
      <c r="I133" s="177"/>
      <c r="J133" s="178">
        <f>ROUND(I133*H133,2)</f>
        <v>0</v>
      </c>
      <c r="K133" s="179"/>
      <c r="L133" s="38"/>
      <c r="M133" s="180" t="s">
        <v>1</v>
      </c>
      <c r="N133" s="181" t="s">
        <v>44</v>
      </c>
      <c r="O133" s="76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166</v>
      </c>
      <c r="AT133" s="184" t="s">
        <v>150</v>
      </c>
      <c r="AU133" s="184" t="s">
        <v>89</v>
      </c>
      <c r="AY133" s="18" t="s">
        <v>147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8" t="s">
        <v>87</v>
      </c>
      <c r="BK133" s="185">
        <f>ROUND(I133*H133,2)</f>
        <v>0</v>
      </c>
      <c r="BL133" s="18" t="s">
        <v>166</v>
      </c>
      <c r="BM133" s="184" t="s">
        <v>279</v>
      </c>
    </row>
    <row r="134" spans="1:63" s="12" customFormat="1" ht="22.8" customHeight="1">
      <c r="A134" s="12"/>
      <c r="B134" s="158"/>
      <c r="C134" s="12"/>
      <c r="D134" s="159" t="s">
        <v>78</v>
      </c>
      <c r="E134" s="169" t="s">
        <v>777</v>
      </c>
      <c r="F134" s="169" t="s">
        <v>1859</v>
      </c>
      <c r="G134" s="12"/>
      <c r="H134" s="12"/>
      <c r="I134" s="161"/>
      <c r="J134" s="170">
        <f>BK134</f>
        <v>0</v>
      </c>
      <c r="K134" s="12"/>
      <c r="L134" s="158"/>
      <c r="M134" s="163"/>
      <c r="N134" s="164"/>
      <c r="O134" s="164"/>
      <c r="P134" s="165">
        <f>SUM(P135:P139)</f>
        <v>0</v>
      </c>
      <c r="Q134" s="164"/>
      <c r="R134" s="165">
        <f>SUM(R135:R139)</f>
        <v>0</v>
      </c>
      <c r="S134" s="164"/>
      <c r="T134" s="16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9" t="s">
        <v>87</v>
      </c>
      <c r="AT134" s="167" t="s">
        <v>78</v>
      </c>
      <c r="AU134" s="167" t="s">
        <v>87</v>
      </c>
      <c r="AY134" s="159" t="s">
        <v>147</v>
      </c>
      <c r="BK134" s="168">
        <f>SUM(BK135:BK139)</f>
        <v>0</v>
      </c>
    </row>
    <row r="135" spans="1:65" s="2" customFormat="1" ht="16.5" customHeight="1">
      <c r="A135" s="37"/>
      <c r="B135" s="171"/>
      <c r="C135" s="172" t="s">
        <v>213</v>
      </c>
      <c r="D135" s="172" t="s">
        <v>150</v>
      </c>
      <c r="E135" s="173" t="s">
        <v>1860</v>
      </c>
      <c r="F135" s="174" t="s">
        <v>1846</v>
      </c>
      <c r="G135" s="175" t="s">
        <v>343</v>
      </c>
      <c r="H135" s="176">
        <v>4</v>
      </c>
      <c r="I135" s="177"/>
      <c r="J135" s="178">
        <f>ROUND(I135*H135,2)</f>
        <v>0</v>
      </c>
      <c r="K135" s="179"/>
      <c r="L135" s="38"/>
      <c r="M135" s="180" t="s">
        <v>1</v>
      </c>
      <c r="N135" s="181" t="s">
        <v>44</v>
      </c>
      <c r="O135" s="76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4" t="s">
        <v>166</v>
      </c>
      <c r="AT135" s="184" t="s">
        <v>150</v>
      </c>
      <c r="AU135" s="184" t="s">
        <v>89</v>
      </c>
      <c r="AY135" s="18" t="s">
        <v>147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8" t="s">
        <v>87</v>
      </c>
      <c r="BK135" s="185">
        <f>ROUND(I135*H135,2)</f>
        <v>0</v>
      </c>
      <c r="BL135" s="18" t="s">
        <v>166</v>
      </c>
      <c r="BM135" s="184" t="s">
        <v>287</v>
      </c>
    </row>
    <row r="136" spans="1:65" s="2" customFormat="1" ht="16.5" customHeight="1">
      <c r="A136" s="37"/>
      <c r="B136" s="171"/>
      <c r="C136" s="172" t="s">
        <v>251</v>
      </c>
      <c r="D136" s="172" t="s">
        <v>150</v>
      </c>
      <c r="E136" s="173" t="s">
        <v>1861</v>
      </c>
      <c r="F136" s="174" t="s">
        <v>1848</v>
      </c>
      <c r="G136" s="175" t="s">
        <v>343</v>
      </c>
      <c r="H136" s="176">
        <v>8</v>
      </c>
      <c r="I136" s="177"/>
      <c r="J136" s="178">
        <f>ROUND(I136*H136,2)</f>
        <v>0</v>
      </c>
      <c r="K136" s="179"/>
      <c r="L136" s="38"/>
      <c r="M136" s="180" t="s">
        <v>1</v>
      </c>
      <c r="N136" s="181" t="s">
        <v>44</v>
      </c>
      <c r="O136" s="76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4" t="s">
        <v>166</v>
      </c>
      <c r="AT136" s="184" t="s">
        <v>150</v>
      </c>
      <c r="AU136" s="184" t="s">
        <v>89</v>
      </c>
      <c r="AY136" s="18" t="s">
        <v>147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8" t="s">
        <v>87</v>
      </c>
      <c r="BK136" s="185">
        <f>ROUND(I136*H136,2)</f>
        <v>0</v>
      </c>
      <c r="BL136" s="18" t="s">
        <v>166</v>
      </c>
      <c r="BM136" s="184" t="s">
        <v>299</v>
      </c>
    </row>
    <row r="137" spans="1:65" s="2" customFormat="1" ht="16.5" customHeight="1">
      <c r="A137" s="37"/>
      <c r="B137" s="171"/>
      <c r="C137" s="172" t="s">
        <v>256</v>
      </c>
      <c r="D137" s="172" t="s">
        <v>150</v>
      </c>
      <c r="E137" s="173" t="s">
        <v>1862</v>
      </c>
      <c r="F137" s="174" t="s">
        <v>1850</v>
      </c>
      <c r="G137" s="175" t="s">
        <v>343</v>
      </c>
      <c r="H137" s="176">
        <v>16</v>
      </c>
      <c r="I137" s="177"/>
      <c r="J137" s="178">
        <f>ROUND(I137*H137,2)</f>
        <v>0</v>
      </c>
      <c r="K137" s="179"/>
      <c r="L137" s="38"/>
      <c r="M137" s="180" t="s">
        <v>1</v>
      </c>
      <c r="N137" s="181" t="s">
        <v>44</v>
      </c>
      <c r="O137" s="76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4" t="s">
        <v>166</v>
      </c>
      <c r="AT137" s="184" t="s">
        <v>150</v>
      </c>
      <c r="AU137" s="184" t="s">
        <v>89</v>
      </c>
      <c r="AY137" s="18" t="s">
        <v>147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8" t="s">
        <v>87</v>
      </c>
      <c r="BK137" s="185">
        <f>ROUND(I137*H137,2)</f>
        <v>0</v>
      </c>
      <c r="BL137" s="18" t="s">
        <v>166</v>
      </c>
      <c r="BM137" s="184" t="s">
        <v>308</v>
      </c>
    </row>
    <row r="138" spans="1:65" s="2" customFormat="1" ht="16.5" customHeight="1">
      <c r="A138" s="37"/>
      <c r="B138" s="171"/>
      <c r="C138" s="172" t="s">
        <v>263</v>
      </c>
      <c r="D138" s="172" t="s">
        <v>150</v>
      </c>
      <c r="E138" s="173" t="s">
        <v>1863</v>
      </c>
      <c r="F138" s="174" t="s">
        <v>1852</v>
      </c>
      <c r="G138" s="175" t="s">
        <v>343</v>
      </c>
      <c r="H138" s="176">
        <v>38</v>
      </c>
      <c r="I138" s="177"/>
      <c r="J138" s="178">
        <f>ROUND(I138*H138,2)</f>
        <v>0</v>
      </c>
      <c r="K138" s="179"/>
      <c r="L138" s="38"/>
      <c r="M138" s="180" t="s">
        <v>1</v>
      </c>
      <c r="N138" s="181" t="s">
        <v>44</v>
      </c>
      <c r="O138" s="76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4" t="s">
        <v>166</v>
      </c>
      <c r="AT138" s="184" t="s">
        <v>150</v>
      </c>
      <c r="AU138" s="184" t="s">
        <v>89</v>
      </c>
      <c r="AY138" s="18" t="s">
        <v>147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8" t="s">
        <v>87</v>
      </c>
      <c r="BK138" s="185">
        <f>ROUND(I138*H138,2)</f>
        <v>0</v>
      </c>
      <c r="BL138" s="18" t="s">
        <v>166</v>
      </c>
      <c r="BM138" s="184" t="s">
        <v>317</v>
      </c>
    </row>
    <row r="139" spans="1:65" s="2" customFormat="1" ht="16.5" customHeight="1">
      <c r="A139" s="37"/>
      <c r="B139" s="171"/>
      <c r="C139" s="172" t="s">
        <v>267</v>
      </c>
      <c r="D139" s="172" t="s">
        <v>150</v>
      </c>
      <c r="E139" s="173" t="s">
        <v>1864</v>
      </c>
      <c r="F139" s="174" t="s">
        <v>1854</v>
      </c>
      <c r="G139" s="175" t="s">
        <v>343</v>
      </c>
      <c r="H139" s="176">
        <v>140</v>
      </c>
      <c r="I139" s="177"/>
      <c r="J139" s="178">
        <f>ROUND(I139*H139,2)</f>
        <v>0</v>
      </c>
      <c r="K139" s="179"/>
      <c r="L139" s="38"/>
      <c r="M139" s="180" t="s">
        <v>1</v>
      </c>
      <c r="N139" s="181" t="s">
        <v>44</v>
      </c>
      <c r="O139" s="76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4" t="s">
        <v>166</v>
      </c>
      <c r="AT139" s="184" t="s">
        <v>150</v>
      </c>
      <c r="AU139" s="184" t="s">
        <v>89</v>
      </c>
      <c r="AY139" s="18" t="s">
        <v>147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8" t="s">
        <v>87</v>
      </c>
      <c r="BK139" s="185">
        <f>ROUND(I139*H139,2)</f>
        <v>0</v>
      </c>
      <c r="BL139" s="18" t="s">
        <v>166</v>
      </c>
      <c r="BM139" s="184" t="s">
        <v>333</v>
      </c>
    </row>
    <row r="140" spans="1:63" s="12" customFormat="1" ht="22.8" customHeight="1">
      <c r="A140" s="12"/>
      <c r="B140" s="158"/>
      <c r="C140" s="12"/>
      <c r="D140" s="159" t="s">
        <v>78</v>
      </c>
      <c r="E140" s="169" t="s">
        <v>795</v>
      </c>
      <c r="F140" s="169" t="s">
        <v>1865</v>
      </c>
      <c r="G140" s="12"/>
      <c r="H140" s="12"/>
      <c r="I140" s="161"/>
      <c r="J140" s="170">
        <f>BK140</f>
        <v>0</v>
      </c>
      <c r="K140" s="12"/>
      <c r="L140" s="158"/>
      <c r="M140" s="163"/>
      <c r="N140" s="164"/>
      <c r="O140" s="164"/>
      <c r="P140" s="165">
        <f>SUM(P141:P142)</f>
        <v>0</v>
      </c>
      <c r="Q140" s="164"/>
      <c r="R140" s="165">
        <f>SUM(R141:R142)</f>
        <v>0</v>
      </c>
      <c r="S140" s="164"/>
      <c r="T140" s="166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9" t="s">
        <v>87</v>
      </c>
      <c r="AT140" s="167" t="s">
        <v>78</v>
      </c>
      <c r="AU140" s="167" t="s">
        <v>87</v>
      </c>
      <c r="AY140" s="159" t="s">
        <v>147</v>
      </c>
      <c r="BK140" s="168">
        <f>SUM(BK141:BK142)</f>
        <v>0</v>
      </c>
    </row>
    <row r="141" spans="1:65" s="2" customFormat="1" ht="16.5" customHeight="1">
      <c r="A141" s="37"/>
      <c r="B141" s="171"/>
      <c r="C141" s="172" t="s">
        <v>271</v>
      </c>
      <c r="D141" s="172" t="s">
        <v>150</v>
      </c>
      <c r="E141" s="173" t="s">
        <v>1866</v>
      </c>
      <c r="F141" s="174" t="s">
        <v>1850</v>
      </c>
      <c r="G141" s="175" t="s">
        <v>343</v>
      </c>
      <c r="H141" s="176">
        <v>5</v>
      </c>
      <c r="I141" s="177"/>
      <c r="J141" s="178">
        <f>ROUND(I141*H141,2)</f>
        <v>0</v>
      </c>
      <c r="K141" s="179"/>
      <c r="L141" s="38"/>
      <c r="M141" s="180" t="s">
        <v>1</v>
      </c>
      <c r="N141" s="181" t="s">
        <v>44</v>
      </c>
      <c r="O141" s="76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4" t="s">
        <v>166</v>
      </c>
      <c r="AT141" s="184" t="s">
        <v>150</v>
      </c>
      <c r="AU141" s="184" t="s">
        <v>89</v>
      </c>
      <c r="AY141" s="18" t="s">
        <v>147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8" t="s">
        <v>87</v>
      </c>
      <c r="BK141" s="185">
        <f>ROUND(I141*H141,2)</f>
        <v>0</v>
      </c>
      <c r="BL141" s="18" t="s">
        <v>166</v>
      </c>
      <c r="BM141" s="184" t="s">
        <v>345</v>
      </c>
    </row>
    <row r="142" spans="1:65" s="2" customFormat="1" ht="16.5" customHeight="1">
      <c r="A142" s="37"/>
      <c r="B142" s="171"/>
      <c r="C142" s="172" t="s">
        <v>279</v>
      </c>
      <c r="D142" s="172" t="s">
        <v>150</v>
      </c>
      <c r="E142" s="173" t="s">
        <v>1867</v>
      </c>
      <c r="F142" s="174" t="s">
        <v>1854</v>
      </c>
      <c r="G142" s="175" t="s">
        <v>343</v>
      </c>
      <c r="H142" s="176">
        <v>6</v>
      </c>
      <c r="I142" s="177"/>
      <c r="J142" s="178">
        <f>ROUND(I142*H142,2)</f>
        <v>0</v>
      </c>
      <c r="K142" s="179"/>
      <c r="L142" s="38"/>
      <c r="M142" s="180" t="s">
        <v>1</v>
      </c>
      <c r="N142" s="181" t="s">
        <v>44</v>
      </c>
      <c r="O142" s="76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4" t="s">
        <v>166</v>
      </c>
      <c r="AT142" s="184" t="s">
        <v>150</v>
      </c>
      <c r="AU142" s="184" t="s">
        <v>89</v>
      </c>
      <c r="AY142" s="18" t="s">
        <v>147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8" t="s">
        <v>87</v>
      </c>
      <c r="BK142" s="185">
        <f>ROUND(I142*H142,2)</f>
        <v>0</v>
      </c>
      <c r="BL142" s="18" t="s">
        <v>166</v>
      </c>
      <c r="BM142" s="184" t="s">
        <v>362</v>
      </c>
    </row>
    <row r="143" spans="1:63" s="12" customFormat="1" ht="22.8" customHeight="1">
      <c r="A143" s="12"/>
      <c r="B143" s="158"/>
      <c r="C143" s="12"/>
      <c r="D143" s="159" t="s">
        <v>78</v>
      </c>
      <c r="E143" s="169" t="s">
        <v>839</v>
      </c>
      <c r="F143" s="169" t="s">
        <v>1868</v>
      </c>
      <c r="G143" s="12"/>
      <c r="H143" s="12"/>
      <c r="I143" s="161"/>
      <c r="J143" s="170">
        <f>BK143</f>
        <v>0</v>
      </c>
      <c r="K143" s="12"/>
      <c r="L143" s="158"/>
      <c r="M143" s="163"/>
      <c r="N143" s="164"/>
      <c r="O143" s="164"/>
      <c r="P143" s="165">
        <f>SUM(P144:P146)</f>
        <v>0</v>
      </c>
      <c r="Q143" s="164"/>
      <c r="R143" s="165">
        <f>SUM(R144:R146)</f>
        <v>0</v>
      </c>
      <c r="S143" s="164"/>
      <c r="T143" s="166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9" t="s">
        <v>87</v>
      </c>
      <c r="AT143" s="167" t="s">
        <v>78</v>
      </c>
      <c r="AU143" s="167" t="s">
        <v>87</v>
      </c>
      <c r="AY143" s="159" t="s">
        <v>147</v>
      </c>
      <c r="BK143" s="168">
        <f>SUM(BK144:BK146)</f>
        <v>0</v>
      </c>
    </row>
    <row r="144" spans="1:65" s="2" customFormat="1" ht="16.5" customHeight="1">
      <c r="A144" s="37"/>
      <c r="B144" s="171"/>
      <c r="C144" s="172" t="s">
        <v>8</v>
      </c>
      <c r="D144" s="172" t="s">
        <v>150</v>
      </c>
      <c r="E144" s="173" t="s">
        <v>1869</v>
      </c>
      <c r="F144" s="174" t="s">
        <v>1870</v>
      </c>
      <c r="G144" s="175" t="s">
        <v>343</v>
      </c>
      <c r="H144" s="176">
        <v>27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44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166</v>
      </c>
      <c r="AT144" s="184" t="s">
        <v>150</v>
      </c>
      <c r="AU144" s="184" t="s">
        <v>89</v>
      </c>
      <c r="AY144" s="18" t="s">
        <v>147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8" t="s">
        <v>87</v>
      </c>
      <c r="BK144" s="185">
        <f>ROUND(I144*H144,2)</f>
        <v>0</v>
      </c>
      <c r="BL144" s="18" t="s">
        <v>166</v>
      </c>
      <c r="BM144" s="184" t="s">
        <v>370</v>
      </c>
    </row>
    <row r="145" spans="1:65" s="2" customFormat="1" ht="16.5" customHeight="1">
      <c r="A145" s="37"/>
      <c r="B145" s="171"/>
      <c r="C145" s="172" t="s">
        <v>287</v>
      </c>
      <c r="D145" s="172" t="s">
        <v>150</v>
      </c>
      <c r="E145" s="173" t="s">
        <v>1871</v>
      </c>
      <c r="F145" s="174" t="s">
        <v>1872</v>
      </c>
      <c r="G145" s="175" t="s">
        <v>343</v>
      </c>
      <c r="H145" s="176">
        <v>9</v>
      </c>
      <c r="I145" s="177"/>
      <c r="J145" s="178">
        <f>ROUND(I145*H145,2)</f>
        <v>0</v>
      </c>
      <c r="K145" s="179"/>
      <c r="L145" s="38"/>
      <c r="M145" s="180" t="s">
        <v>1</v>
      </c>
      <c r="N145" s="181" t="s">
        <v>44</v>
      </c>
      <c r="O145" s="76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4" t="s">
        <v>166</v>
      </c>
      <c r="AT145" s="184" t="s">
        <v>150</v>
      </c>
      <c r="AU145" s="184" t="s">
        <v>89</v>
      </c>
      <c r="AY145" s="18" t="s">
        <v>147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8" t="s">
        <v>87</v>
      </c>
      <c r="BK145" s="185">
        <f>ROUND(I145*H145,2)</f>
        <v>0</v>
      </c>
      <c r="BL145" s="18" t="s">
        <v>166</v>
      </c>
      <c r="BM145" s="184" t="s">
        <v>311</v>
      </c>
    </row>
    <row r="146" spans="1:65" s="2" customFormat="1" ht="16.5" customHeight="1">
      <c r="A146" s="37"/>
      <c r="B146" s="171"/>
      <c r="C146" s="172" t="s">
        <v>292</v>
      </c>
      <c r="D146" s="172" t="s">
        <v>150</v>
      </c>
      <c r="E146" s="173" t="s">
        <v>1873</v>
      </c>
      <c r="F146" s="174" t="s">
        <v>1874</v>
      </c>
      <c r="G146" s="175" t="s">
        <v>550</v>
      </c>
      <c r="H146" s="176">
        <v>1</v>
      </c>
      <c r="I146" s="177"/>
      <c r="J146" s="178">
        <f>ROUND(I146*H146,2)</f>
        <v>0</v>
      </c>
      <c r="K146" s="179"/>
      <c r="L146" s="38"/>
      <c r="M146" s="180" t="s">
        <v>1</v>
      </c>
      <c r="N146" s="181" t="s">
        <v>44</v>
      </c>
      <c r="O146" s="76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4" t="s">
        <v>166</v>
      </c>
      <c r="AT146" s="184" t="s">
        <v>150</v>
      </c>
      <c r="AU146" s="184" t="s">
        <v>89</v>
      </c>
      <c r="AY146" s="18" t="s">
        <v>147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8" t="s">
        <v>87</v>
      </c>
      <c r="BK146" s="185">
        <f>ROUND(I146*H146,2)</f>
        <v>0</v>
      </c>
      <c r="BL146" s="18" t="s">
        <v>166</v>
      </c>
      <c r="BM146" s="184" t="s">
        <v>389</v>
      </c>
    </row>
    <row r="147" spans="1:63" s="12" customFormat="1" ht="22.8" customHeight="1">
      <c r="A147" s="12"/>
      <c r="B147" s="158"/>
      <c r="C147" s="12"/>
      <c r="D147" s="159" t="s">
        <v>78</v>
      </c>
      <c r="E147" s="169" t="s">
        <v>865</v>
      </c>
      <c r="F147" s="169" t="s">
        <v>1875</v>
      </c>
      <c r="G147" s="12"/>
      <c r="H147" s="12"/>
      <c r="I147" s="161"/>
      <c r="J147" s="170">
        <f>BK147</f>
        <v>0</v>
      </c>
      <c r="K147" s="12"/>
      <c r="L147" s="158"/>
      <c r="M147" s="163"/>
      <c r="N147" s="164"/>
      <c r="O147" s="164"/>
      <c r="P147" s="165">
        <f>SUM(P148:P149)</f>
        <v>0</v>
      </c>
      <c r="Q147" s="164"/>
      <c r="R147" s="165">
        <f>SUM(R148:R149)</f>
        <v>0</v>
      </c>
      <c r="S147" s="164"/>
      <c r="T147" s="166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9" t="s">
        <v>87</v>
      </c>
      <c r="AT147" s="167" t="s">
        <v>78</v>
      </c>
      <c r="AU147" s="167" t="s">
        <v>87</v>
      </c>
      <c r="AY147" s="159" t="s">
        <v>147</v>
      </c>
      <c r="BK147" s="168">
        <f>SUM(BK148:BK149)</f>
        <v>0</v>
      </c>
    </row>
    <row r="148" spans="1:65" s="2" customFormat="1" ht="16.5" customHeight="1">
      <c r="A148" s="37"/>
      <c r="B148" s="171"/>
      <c r="C148" s="172" t="s">
        <v>299</v>
      </c>
      <c r="D148" s="172" t="s">
        <v>150</v>
      </c>
      <c r="E148" s="173" t="s">
        <v>1876</v>
      </c>
      <c r="F148" s="174" t="s">
        <v>1877</v>
      </c>
      <c r="G148" s="175" t="s">
        <v>550</v>
      </c>
      <c r="H148" s="176">
        <v>1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44</v>
      </c>
      <c r="O148" s="76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166</v>
      </c>
      <c r="AT148" s="184" t="s">
        <v>150</v>
      </c>
      <c r="AU148" s="184" t="s">
        <v>89</v>
      </c>
      <c r="AY148" s="18" t="s">
        <v>147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8" t="s">
        <v>87</v>
      </c>
      <c r="BK148" s="185">
        <f>ROUND(I148*H148,2)</f>
        <v>0</v>
      </c>
      <c r="BL148" s="18" t="s">
        <v>166</v>
      </c>
      <c r="BM148" s="184" t="s">
        <v>397</v>
      </c>
    </row>
    <row r="149" spans="1:65" s="2" customFormat="1" ht="16.5" customHeight="1">
      <c r="A149" s="37"/>
      <c r="B149" s="171"/>
      <c r="C149" s="172" t="s">
        <v>303</v>
      </c>
      <c r="D149" s="172" t="s">
        <v>150</v>
      </c>
      <c r="E149" s="173" t="s">
        <v>1878</v>
      </c>
      <c r="F149" s="174" t="s">
        <v>1858</v>
      </c>
      <c r="G149" s="175" t="s">
        <v>550</v>
      </c>
      <c r="H149" s="176">
        <v>1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44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166</v>
      </c>
      <c r="AT149" s="184" t="s">
        <v>150</v>
      </c>
      <c r="AU149" s="184" t="s">
        <v>89</v>
      </c>
      <c r="AY149" s="18" t="s">
        <v>147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8" t="s">
        <v>87</v>
      </c>
      <c r="BK149" s="185">
        <f>ROUND(I149*H149,2)</f>
        <v>0</v>
      </c>
      <c r="BL149" s="18" t="s">
        <v>166</v>
      </c>
      <c r="BM149" s="184" t="s">
        <v>411</v>
      </c>
    </row>
    <row r="150" spans="1:63" s="12" customFormat="1" ht="22.8" customHeight="1">
      <c r="A150" s="12"/>
      <c r="B150" s="158"/>
      <c r="C150" s="12"/>
      <c r="D150" s="159" t="s">
        <v>78</v>
      </c>
      <c r="E150" s="169" t="s">
        <v>898</v>
      </c>
      <c r="F150" s="169" t="s">
        <v>1879</v>
      </c>
      <c r="G150" s="12"/>
      <c r="H150" s="12"/>
      <c r="I150" s="161"/>
      <c r="J150" s="170">
        <f>BK150</f>
        <v>0</v>
      </c>
      <c r="K150" s="12"/>
      <c r="L150" s="158"/>
      <c r="M150" s="163"/>
      <c r="N150" s="164"/>
      <c r="O150" s="164"/>
      <c r="P150" s="165">
        <f>SUM(P151:P157)</f>
        <v>0</v>
      </c>
      <c r="Q150" s="164"/>
      <c r="R150" s="165">
        <f>SUM(R151:R157)</f>
        <v>0</v>
      </c>
      <c r="S150" s="164"/>
      <c r="T150" s="166">
        <f>SUM(T151:T157)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9" t="s">
        <v>87</v>
      </c>
      <c r="AT150" s="167" t="s">
        <v>78</v>
      </c>
      <c r="AU150" s="167" t="s">
        <v>87</v>
      </c>
      <c r="AY150" s="159" t="s">
        <v>147</v>
      </c>
      <c r="BK150" s="168">
        <f>SUM(BK151:BK157)</f>
        <v>0</v>
      </c>
    </row>
    <row r="151" spans="1:65" s="2" customFormat="1" ht="16.5" customHeight="1">
      <c r="A151" s="37"/>
      <c r="B151" s="171"/>
      <c r="C151" s="172" t="s">
        <v>308</v>
      </c>
      <c r="D151" s="172" t="s">
        <v>150</v>
      </c>
      <c r="E151" s="173" t="s">
        <v>1880</v>
      </c>
      <c r="F151" s="174" t="s">
        <v>1848</v>
      </c>
      <c r="G151" s="175" t="s">
        <v>550</v>
      </c>
      <c r="H151" s="176">
        <v>1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44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166</v>
      </c>
      <c r="AT151" s="184" t="s">
        <v>150</v>
      </c>
      <c r="AU151" s="184" t="s">
        <v>89</v>
      </c>
      <c r="AY151" s="18" t="s">
        <v>147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8" t="s">
        <v>87</v>
      </c>
      <c r="BK151" s="185">
        <f>ROUND(I151*H151,2)</f>
        <v>0</v>
      </c>
      <c r="BL151" s="18" t="s">
        <v>166</v>
      </c>
      <c r="BM151" s="184" t="s">
        <v>420</v>
      </c>
    </row>
    <row r="152" spans="1:65" s="2" customFormat="1" ht="16.5" customHeight="1">
      <c r="A152" s="37"/>
      <c r="B152" s="171"/>
      <c r="C152" s="172" t="s">
        <v>7</v>
      </c>
      <c r="D152" s="172" t="s">
        <v>150</v>
      </c>
      <c r="E152" s="173" t="s">
        <v>1881</v>
      </c>
      <c r="F152" s="174" t="s">
        <v>1877</v>
      </c>
      <c r="G152" s="175" t="s">
        <v>550</v>
      </c>
      <c r="H152" s="176">
        <v>1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44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166</v>
      </c>
      <c r="AT152" s="184" t="s">
        <v>150</v>
      </c>
      <c r="AU152" s="184" t="s">
        <v>89</v>
      </c>
      <c r="AY152" s="18" t="s">
        <v>147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8" t="s">
        <v>87</v>
      </c>
      <c r="BK152" s="185">
        <f>ROUND(I152*H152,2)</f>
        <v>0</v>
      </c>
      <c r="BL152" s="18" t="s">
        <v>166</v>
      </c>
      <c r="BM152" s="184" t="s">
        <v>431</v>
      </c>
    </row>
    <row r="153" spans="1:65" s="2" customFormat="1" ht="16.5" customHeight="1">
      <c r="A153" s="37"/>
      <c r="B153" s="171"/>
      <c r="C153" s="172" t="s">
        <v>317</v>
      </c>
      <c r="D153" s="172" t="s">
        <v>150</v>
      </c>
      <c r="E153" s="173" t="s">
        <v>1882</v>
      </c>
      <c r="F153" s="174" t="s">
        <v>1883</v>
      </c>
      <c r="G153" s="175" t="s">
        <v>550</v>
      </c>
      <c r="H153" s="176">
        <v>1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44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166</v>
      </c>
      <c r="AT153" s="184" t="s">
        <v>150</v>
      </c>
      <c r="AU153" s="184" t="s">
        <v>89</v>
      </c>
      <c r="AY153" s="18" t="s">
        <v>147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8" t="s">
        <v>87</v>
      </c>
      <c r="BK153" s="185">
        <f>ROUND(I153*H153,2)</f>
        <v>0</v>
      </c>
      <c r="BL153" s="18" t="s">
        <v>166</v>
      </c>
      <c r="BM153" s="184" t="s">
        <v>444</v>
      </c>
    </row>
    <row r="154" spans="1:65" s="2" customFormat="1" ht="49.05" customHeight="1">
      <c r="A154" s="37"/>
      <c r="B154" s="171"/>
      <c r="C154" s="172" t="s">
        <v>327</v>
      </c>
      <c r="D154" s="172" t="s">
        <v>150</v>
      </c>
      <c r="E154" s="173" t="s">
        <v>1884</v>
      </c>
      <c r="F154" s="174" t="s">
        <v>1885</v>
      </c>
      <c r="G154" s="175" t="s">
        <v>153</v>
      </c>
      <c r="H154" s="176">
        <v>1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44</v>
      </c>
      <c r="O154" s="76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166</v>
      </c>
      <c r="AT154" s="184" t="s">
        <v>150</v>
      </c>
      <c r="AU154" s="184" t="s">
        <v>89</v>
      </c>
      <c r="AY154" s="18" t="s">
        <v>147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8" t="s">
        <v>87</v>
      </c>
      <c r="BK154" s="185">
        <f>ROUND(I154*H154,2)</f>
        <v>0</v>
      </c>
      <c r="BL154" s="18" t="s">
        <v>166</v>
      </c>
      <c r="BM154" s="184" t="s">
        <v>454</v>
      </c>
    </row>
    <row r="155" spans="1:65" s="2" customFormat="1" ht="16.5" customHeight="1">
      <c r="A155" s="37"/>
      <c r="B155" s="171"/>
      <c r="C155" s="172" t="s">
        <v>333</v>
      </c>
      <c r="D155" s="172" t="s">
        <v>150</v>
      </c>
      <c r="E155" s="173" t="s">
        <v>1886</v>
      </c>
      <c r="F155" s="174" t="s">
        <v>1887</v>
      </c>
      <c r="G155" s="175" t="s">
        <v>550</v>
      </c>
      <c r="H155" s="176">
        <v>1</v>
      </c>
      <c r="I155" s="177"/>
      <c r="J155" s="178">
        <f>ROUND(I155*H155,2)</f>
        <v>0</v>
      </c>
      <c r="K155" s="179"/>
      <c r="L155" s="38"/>
      <c r="M155" s="180" t="s">
        <v>1</v>
      </c>
      <c r="N155" s="181" t="s">
        <v>44</v>
      </c>
      <c r="O155" s="76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4" t="s">
        <v>166</v>
      </c>
      <c r="AT155" s="184" t="s">
        <v>150</v>
      </c>
      <c r="AU155" s="184" t="s">
        <v>89</v>
      </c>
      <c r="AY155" s="18" t="s">
        <v>147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8" t="s">
        <v>87</v>
      </c>
      <c r="BK155" s="185">
        <f>ROUND(I155*H155,2)</f>
        <v>0</v>
      </c>
      <c r="BL155" s="18" t="s">
        <v>166</v>
      </c>
      <c r="BM155" s="184" t="s">
        <v>464</v>
      </c>
    </row>
    <row r="156" spans="1:65" s="2" customFormat="1" ht="24.15" customHeight="1">
      <c r="A156" s="37"/>
      <c r="B156" s="171"/>
      <c r="C156" s="172" t="s">
        <v>340</v>
      </c>
      <c r="D156" s="172" t="s">
        <v>150</v>
      </c>
      <c r="E156" s="173" t="s">
        <v>1888</v>
      </c>
      <c r="F156" s="174" t="s">
        <v>1889</v>
      </c>
      <c r="G156" s="175" t="s">
        <v>550</v>
      </c>
      <c r="H156" s="176">
        <v>2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44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166</v>
      </c>
      <c r="AT156" s="184" t="s">
        <v>150</v>
      </c>
      <c r="AU156" s="184" t="s">
        <v>89</v>
      </c>
      <c r="AY156" s="18" t="s">
        <v>147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8" t="s">
        <v>87</v>
      </c>
      <c r="BK156" s="185">
        <f>ROUND(I156*H156,2)</f>
        <v>0</v>
      </c>
      <c r="BL156" s="18" t="s">
        <v>166</v>
      </c>
      <c r="BM156" s="184" t="s">
        <v>473</v>
      </c>
    </row>
    <row r="157" spans="1:65" s="2" customFormat="1" ht="21.75" customHeight="1">
      <c r="A157" s="37"/>
      <c r="B157" s="171"/>
      <c r="C157" s="172" t="s">
        <v>345</v>
      </c>
      <c r="D157" s="172" t="s">
        <v>150</v>
      </c>
      <c r="E157" s="173" t="s">
        <v>1890</v>
      </c>
      <c r="F157" s="174" t="s">
        <v>1891</v>
      </c>
      <c r="G157" s="175" t="s">
        <v>550</v>
      </c>
      <c r="H157" s="176">
        <v>1</v>
      </c>
      <c r="I157" s="177"/>
      <c r="J157" s="178">
        <f>ROUND(I157*H157,2)</f>
        <v>0</v>
      </c>
      <c r="K157" s="179"/>
      <c r="L157" s="38"/>
      <c r="M157" s="180" t="s">
        <v>1</v>
      </c>
      <c r="N157" s="181" t="s">
        <v>44</v>
      </c>
      <c r="O157" s="76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4" t="s">
        <v>166</v>
      </c>
      <c r="AT157" s="184" t="s">
        <v>150</v>
      </c>
      <c r="AU157" s="184" t="s">
        <v>89</v>
      </c>
      <c r="AY157" s="18" t="s">
        <v>147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8" t="s">
        <v>87</v>
      </c>
      <c r="BK157" s="185">
        <f>ROUND(I157*H157,2)</f>
        <v>0</v>
      </c>
      <c r="BL157" s="18" t="s">
        <v>166</v>
      </c>
      <c r="BM157" s="184" t="s">
        <v>481</v>
      </c>
    </row>
    <row r="158" spans="1:63" s="12" customFormat="1" ht="22.8" customHeight="1">
      <c r="A158" s="12"/>
      <c r="B158" s="158"/>
      <c r="C158" s="12"/>
      <c r="D158" s="159" t="s">
        <v>78</v>
      </c>
      <c r="E158" s="169" t="s">
        <v>918</v>
      </c>
      <c r="F158" s="169" t="s">
        <v>1892</v>
      </c>
      <c r="G158" s="12"/>
      <c r="H158" s="12"/>
      <c r="I158" s="161"/>
      <c r="J158" s="170">
        <f>BK158</f>
        <v>0</v>
      </c>
      <c r="K158" s="12"/>
      <c r="L158" s="158"/>
      <c r="M158" s="163"/>
      <c r="N158" s="164"/>
      <c r="O158" s="164"/>
      <c r="P158" s="165">
        <f>SUM(P159:P169)</f>
        <v>0</v>
      </c>
      <c r="Q158" s="164"/>
      <c r="R158" s="165">
        <f>SUM(R159:R169)</f>
        <v>0</v>
      </c>
      <c r="S158" s="164"/>
      <c r="T158" s="166">
        <f>SUM(T159:T169)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59" t="s">
        <v>87</v>
      </c>
      <c r="AT158" s="167" t="s">
        <v>78</v>
      </c>
      <c r="AU158" s="167" t="s">
        <v>87</v>
      </c>
      <c r="AY158" s="159" t="s">
        <v>147</v>
      </c>
      <c r="BK158" s="168">
        <f>SUM(BK159:BK169)</f>
        <v>0</v>
      </c>
    </row>
    <row r="159" spans="1:65" s="2" customFormat="1" ht="16.5" customHeight="1">
      <c r="A159" s="37"/>
      <c r="B159" s="171"/>
      <c r="C159" s="172" t="s">
        <v>355</v>
      </c>
      <c r="D159" s="172" t="s">
        <v>150</v>
      </c>
      <c r="E159" s="173" t="s">
        <v>1893</v>
      </c>
      <c r="F159" s="174" t="s">
        <v>1894</v>
      </c>
      <c r="G159" s="175" t="s">
        <v>550</v>
      </c>
      <c r="H159" s="176">
        <v>1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44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166</v>
      </c>
      <c r="AT159" s="184" t="s">
        <v>150</v>
      </c>
      <c r="AU159" s="184" t="s">
        <v>89</v>
      </c>
      <c r="AY159" s="18" t="s">
        <v>147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8" t="s">
        <v>87</v>
      </c>
      <c r="BK159" s="185">
        <f>ROUND(I159*H159,2)</f>
        <v>0</v>
      </c>
      <c r="BL159" s="18" t="s">
        <v>166</v>
      </c>
      <c r="BM159" s="184" t="s">
        <v>492</v>
      </c>
    </row>
    <row r="160" spans="1:65" s="2" customFormat="1" ht="16.5" customHeight="1">
      <c r="A160" s="37"/>
      <c r="B160" s="171"/>
      <c r="C160" s="172" t="s">
        <v>362</v>
      </c>
      <c r="D160" s="172" t="s">
        <v>150</v>
      </c>
      <c r="E160" s="173" t="s">
        <v>1895</v>
      </c>
      <c r="F160" s="174" t="s">
        <v>1896</v>
      </c>
      <c r="G160" s="175" t="s">
        <v>550</v>
      </c>
      <c r="H160" s="176">
        <v>7</v>
      </c>
      <c r="I160" s="177"/>
      <c r="J160" s="178">
        <f>ROUND(I160*H160,2)</f>
        <v>0</v>
      </c>
      <c r="K160" s="179"/>
      <c r="L160" s="38"/>
      <c r="M160" s="180" t="s">
        <v>1</v>
      </c>
      <c r="N160" s="181" t="s">
        <v>44</v>
      </c>
      <c r="O160" s="76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4" t="s">
        <v>166</v>
      </c>
      <c r="AT160" s="184" t="s">
        <v>150</v>
      </c>
      <c r="AU160" s="184" t="s">
        <v>89</v>
      </c>
      <c r="AY160" s="18" t="s">
        <v>147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8" t="s">
        <v>87</v>
      </c>
      <c r="BK160" s="185">
        <f>ROUND(I160*H160,2)</f>
        <v>0</v>
      </c>
      <c r="BL160" s="18" t="s">
        <v>166</v>
      </c>
      <c r="BM160" s="184" t="s">
        <v>502</v>
      </c>
    </row>
    <row r="161" spans="1:65" s="2" customFormat="1" ht="49.05" customHeight="1">
      <c r="A161" s="37"/>
      <c r="B161" s="171"/>
      <c r="C161" s="172" t="s">
        <v>366</v>
      </c>
      <c r="D161" s="172" t="s">
        <v>150</v>
      </c>
      <c r="E161" s="173" t="s">
        <v>1897</v>
      </c>
      <c r="F161" s="174" t="s">
        <v>1898</v>
      </c>
      <c r="G161" s="175" t="s">
        <v>153</v>
      </c>
      <c r="H161" s="176">
        <v>1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44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166</v>
      </c>
      <c r="AT161" s="184" t="s">
        <v>150</v>
      </c>
      <c r="AU161" s="184" t="s">
        <v>89</v>
      </c>
      <c r="AY161" s="18" t="s">
        <v>147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8" t="s">
        <v>87</v>
      </c>
      <c r="BK161" s="185">
        <f>ROUND(I161*H161,2)</f>
        <v>0</v>
      </c>
      <c r="BL161" s="18" t="s">
        <v>166</v>
      </c>
      <c r="BM161" s="184" t="s">
        <v>513</v>
      </c>
    </row>
    <row r="162" spans="1:65" s="2" customFormat="1" ht="49.05" customHeight="1">
      <c r="A162" s="37"/>
      <c r="B162" s="171"/>
      <c r="C162" s="172" t="s">
        <v>370</v>
      </c>
      <c r="D162" s="172" t="s">
        <v>150</v>
      </c>
      <c r="E162" s="173" t="s">
        <v>1899</v>
      </c>
      <c r="F162" s="174" t="s">
        <v>1900</v>
      </c>
      <c r="G162" s="175" t="s">
        <v>153</v>
      </c>
      <c r="H162" s="176">
        <v>1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44</v>
      </c>
      <c r="O162" s="76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166</v>
      </c>
      <c r="AT162" s="184" t="s">
        <v>150</v>
      </c>
      <c r="AU162" s="184" t="s">
        <v>89</v>
      </c>
      <c r="AY162" s="18" t="s">
        <v>147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8" t="s">
        <v>87</v>
      </c>
      <c r="BK162" s="185">
        <f>ROUND(I162*H162,2)</f>
        <v>0</v>
      </c>
      <c r="BL162" s="18" t="s">
        <v>166</v>
      </c>
      <c r="BM162" s="184" t="s">
        <v>522</v>
      </c>
    </row>
    <row r="163" spans="1:65" s="2" customFormat="1" ht="16.5" customHeight="1">
      <c r="A163" s="37"/>
      <c r="B163" s="171"/>
      <c r="C163" s="172" t="s">
        <v>374</v>
      </c>
      <c r="D163" s="172" t="s">
        <v>150</v>
      </c>
      <c r="E163" s="173" t="s">
        <v>1901</v>
      </c>
      <c r="F163" s="174" t="s">
        <v>1902</v>
      </c>
      <c r="G163" s="175" t="s">
        <v>153</v>
      </c>
      <c r="H163" s="176">
        <v>1</v>
      </c>
      <c r="I163" s="177"/>
      <c r="J163" s="178">
        <f>ROUND(I163*H163,2)</f>
        <v>0</v>
      </c>
      <c r="K163" s="179"/>
      <c r="L163" s="38"/>
      <c r="M163" s="180" t="s">
        <v>1</v>
      </c>
      <c r="N163" s="181" t="s">
        <v>44</v>
      </c>
      <c r="O163" s="76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4" t="s">
        <v>166</v>
      </c>
      <c r="AT163" s="184" t="s">
        <v>150</v>
      </c>
      <c r="AU163" s="184" t="s">
        <v>89</v>
      </c>
      <c r="AY163" s="18" t="s">
        <v>147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8" t="s">
        <v>87</v>
      </c>
      <c r="BK163" s="185">
        <f>ROUND(I163*H163,2)</f>
        <v>0</v>
      </c>
      <c r="BL163" s="18" t="s">
        <v>166</v>
      </c>
      <c r="BM163" s="184" t="s">
        <v>532</v>
      </c>
    </row>
    <row r="164" spans="1:65" s="2" customFormat="1" ht="16.5" customHeight="1">
      <c r="A164" s="37"/>
      <c r="B164" s="171"/>
      <c r="C164" s="172" t="s">
        <v>311</v>
      </c>
      <c r="D164" s="172" t="s">
        <v>150</v>
      </c>
      <c r="E164" s="173" t="s">
        <v>1903</v>
      </c>
      <c r="F164" s="174" t="s">
        <v>1904</v>
      </c>
      <c r="G164" s="175" t="s">
        <v>550</v>
      </c>
      <c r="H164" s="176">
        <v>1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44</v>
      </c>
      <c r="O164" s="76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166</v>
      </c>
      <c r="AT164" s="184" t="s">
        <v>150</v>
      </c>
      <c r="AU164" s="184" t="s">
        <v>89</v>
      </c>
      <c r="AY164" s="18" t="s">
        <v>147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8" t="s">
        <v>87</v>
      </c>
      <c r="BK164" s="185">
        <f>ROUND(I164*H164,2)</f>
        <v>0</v>
      </c>
      <c r="BL164" s="18" t="s">
        <v>166</v>
      </c>
      <c r="BM164" s="184" t="s">
        <v>542</v>
      </c>
    </row>
    <row r="165" spans="1:65" s="2" customFormat="1" ht="16.5" customHeight="1">
      <c r="A165" s="37"/>
      <c r="B165" s="171"/>
      <c r="C165" s="172" t="s">
        <v>381</v>
      </c>
      <c r="D165" s="172" t="s">
        <v>150</v>
      </c>
      <c r="E165" s="173" t="s">
        <v>1905</v>
      </c>
      <c r="F165" s="174" t="s">
        <v>1906</v>
      </c>
      <c r="G165" s="175" t="s">
        <v>153</v>
      </c>
      <c r="H165" s="176">
        <v>1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44</v>
      </c>
      <c r="O165" s="76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166</v>
      </c>
      <c r="AT165" s="184" t="s">
        <v>150</v>
      </c>
      <c r="AU165" s="184" t="s">
        <v>89</v>
      </c>
      <c r="AY165" s="18" t="s">
        <v>147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8" t="s">
        <v>87</v>
      </c>
      <c r="BK165" s="185">
        <f>ROUND(I165*H165,2)</f>
        <v>0</v>
      </c>
      <c r="BL165" s="18" t="s">
        <v>166</v>
      </c>
      <c r="BM165" s="184" t="s">
        <v>517</v>
      </c>
    </row>
    <row r="166" spans="1:65" s="2" customFormat="1" ht="16.5" customHeight="1">
      <c r="A166" s="37"/>
      <c r="B166" s="171"/>
      <c r="C166" s="172" t="s">
        <v>389</v>
      </c>
      <c r="D166" s="172" t="s">
        <v>150</v>
      </c>
      <c r="E166" s="173" t="s">
        <v>1907</v>
      </c>
      <c r="F166" s="174" t="s">
        <v>1908</v>
      </c>
      <c r="G166" s="175" t="s">
        <v>550</v>
      </c>
      <c r="H166" s="176">
        <v>1</v>
      </c>
      <c r="I166" s="177"/>
      <c r="J166" s="178">
        <f>ROUND(I166*H166,2)</f>
        <v>0</v>
      </c>
      <c r="K166" s="179"/>
      <c r="L166" s="38"/>
      <c r="M166" s="180" t="s">
        <v>1</v>
      </c>
      <c r="N166" s="181" t="s">
        <v>44</v>
      </c>
      <c r="O166" s="76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166</v>
      </c>
      <c r="AT166" s="184" t="s">
        <v>150</v>
      </c>
      <c r="AU166" s="184" t="s">
        <v>89</v>
      </c>
      <c r="AY166" s="18" t="s">
        <v>147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8" t="s">
        <v>87</v>
      </c>
      <c r="BK166" s="185">
        <f>ROUND(I166*H166,2)</f>
        <v>0</v>
      </c>
      <c r="BL166" s="18" t="s">
        <v>166</v>
      </c>
      <c r="BM166" s="184" t="s">
        <v>561</v>
      </c>
    </row>
    <row r="167" spans="1:65" s="2" customFormat="1" ht="16.5" customHeight="1">
      <c r="A167" s="37"/>
      <c r="B167" s="171"/>
      <c r="C167" s="172" t="s">
        <v>393</v>
      </c>
      <c r="D167" s="172" t="s">
        <v>150</v>
      </c>
      <c r="E167" s="173" t="s">
        <v>1909</v>
      </c>
      <c r="F167" s="174" t="s">
        <v>1910</v>
      </c>
      <c r="G167" s="175" t="s">
        <v>550</v>
      </c>
      <c r="H167" s="176">
        <v>1</v>
      </c>
      <c r="I167" s="177"/>
      <c r="J167" s="178">
        <f>ROUND(I167*H167,2)</f>
        <v>0</v>
      </c>
      <c r="K167" s="179"/>
      <c r="L167" s="38"/>
      <c r="M167" s="180" t="s">
        <v>1</v>
      </c>
      <c r="N167" s="181" t="s">
        <v>44</v>
      </c>
      <c r="O167" s="76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166</v>
      </c>
      <c r="AT167" s="184" t="s">
        <v>150</v>
      </c>
      <c r="AU167" s="184" t="s">
        <v>89</v>
      </c>
      <c r="AY167" s="18" t="s">
        <v>147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8" t="s">
        <v>87</v>
      </c>
      <c r="BK167" s="185">
        <f>ROUND(I167*H167,2)</f>
        <v>0</v>
      </c>
      <c r="BL167" s="18" t="s">
        <v>166</v>
      </c>
      <c r="BM167" s="184" t="s">
        <v>571</v>
      </c>
    </row>
    <row r="168" spans="1:65" s="2" customFormat="1" ht="16.5" customHeight="1">
      <c r="A168" s="37"/>
      <c r="B168" s="171"/>
      <c r="C168" s="172" t="s">
        <v>397</v>
      </c>
      <c r="D168" s="172" t="s">
        <v>150</v>
      </c>
      <c r="E168" s="173" t="s">
        <v>1911</v>
      </c>
      <c r="F168" s="174" t="s">
        <v>1912</v>
      </c>
      <c r="G168" s="175" t="s">
        <v>550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44</v>
      </c>
      <c r="O168" s="76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166</v>
      </c>
      <c r="AT168" s="184" t="s">
        <v>150</v>
      </c>
      <c r="AU168" s="184" t="s">
        <v>89</v>
      </c>
      <c r="AY168" s="18" t="s">
        <v>147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8" t="s">
        <v>87</v>
      </c>
      <c r="BK168" s="185">
        <f>ROUND(I168*H168,2)</f>
        <v>0</v>
      </c>
      <c r="BL168" s="18" t="s">
        <v>166</v>
      </c>
      <c r="BM168" s="184" t="s">
        <v>581</v>
      </c>
    </row>
    <row r="169" spans="1:65" s="2" customFormat="1" ht="16.5" customHeight="1">
      <c r="A169" s="37"/>
      <c r="B169" s="171"/>
      <c r="C169" s="172" t="s">
        <v>407</v>
      </c>
      <c r="D169" s="172" t="s">
        <v>150</v>
      </c>
      <c r="E169" s="173" t="s">
        <v>1913</v>
      </c>
      <c r="F169" s="174" t="s">
        <v>1914</v>
      </c>
      <c r="G169" s="175" t="s">
        <v>343</v>
      </c>
      <c r="H169" s="176">
        <v>662</v>
      </c>
      <c r="I169" s="177"/>
      <c r="J169" s="178">
        <f>ROUND(I169*H169,2)</f>
        <v>0</v>
      </c>
      <c r="K169" s="179"/>
      <c r="L169" s="38"/>
      <c r="M169" s="186" t="s">
        <v>1</v>
      </c>
      <c r="N169" s="187" t="s">
        <v>44</v>
      </c>
      <c r="O169" s="188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166</v>
      </c>
      <c r="AT169" s="184" t="s">
        <v>150</v>
      </c>
      <c r="AU169" s="184" t="s">
        <v>89</v>
      </c>
      <c r="AY169" s="18" t="s">
        <v>147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8" t="s">
        <v>87</v>
      </c>
      <c r="BK169" s="185">
        <f>ROUND(I169*H169,2)</f>
        <v>0</v>
      </c>
      <c r="BL169" s="18" t="s">
        <v>166</v>
      </c>
      <c r="BM169" s="184" t="s">
        <v>591</v>
      </c>
    </row>
    <row r="170" spans="1:31" s="2" customFormat="1" ht="6.95" customHeight="1">
      <c r="A170" s="37"/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38"/>
      <c r="M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</sheetData>
  <autoFilter ref="C123:K16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117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1915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23. 9. 2021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120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ROUND(J118,2)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ROUND((SUM(BE118:BE135)),2)</f>
        <v>0</v>
      </c>
      <c r="G33" s="37"/>
      <c r="H33" s="37"/>
      <c r="I33" s="127">
        <v>0.21</v>
      </c>
      <c r="J33" s="126">
        <f>ROUND(((SUM(BE118:BE135))*I33),2)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ROUND((SUM(BF118:BF135)),2)</f>
        <v>0</v>
      </c>
      <c r="G34" s="37"/>
      <c r="H34" s="37"/>
      <c r="I34" s="127">
        <v>0.15</v>
      </c>
      <c r="J34" s="126">
        <f>ROUND(((SUM(BF118:BF135))*I34),2)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ROUND((SUM(BG118:BG135)),2)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ROUND((SUM(BH118:BH135)),2)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ROUND((SUM(BI118:BI135)),2)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09 - Mobiliář a nábytek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23. 9. 2021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122</v>
      </c>
      <c r="D94" s="128"/>
      <c r="E94" s="128"/>
      <c r="F94" s="128"/>
      <c r="G94" s="128"/>
      <c r="H94" s="128"/>
      <c r="I94" s="128"/>
      <c r="J94" s="137" t="s">
        <v>123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124</v>
      </c>
      <c r="D96" s="37"/>
      <c r="E96" s="37"/>
      <c r="F96" s="37"/>
      <c r="G96" s="37"/>
      <c r="H96" s="37"/>
      <c r="I96" s="37"/>
      <c r="J96" s="95">
        <f>J118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125</v>
      </c>
    </row>
    <row r="97" spans="1:31" s="9" customFormat="1" ht="24.95" customHeight="1">
      <c r="A97" s="9"/>
      <c r="B97" s="139"/>
      <c r="C97" s="9"/>
      <c r="D97" s="140" t="s">
        <v>1916</v>
      </c>
      <c r="E97" s="141"/>
      <c r="F97" s="141"/>
      <c r="G97" s="141"/>
      <c r="H97" s="141"/>
      <c r="I97" s="141"/>
      <c r="J97" s="142">
        <f>J119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1917</v>
      </c>
      <c r="E98" s="145"/>
      <c r="F98" s="145"/>
      <c r="G98" s="145"/>
      <c r="H98" s="145"/>
      <c r="I98" s="145"/>
      <c r="J98" s="146">
        <f>J120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7"/>
      <c r="D99" s="37"/>
      <c r="E99" s="37"/>
      <c r="F99" s="37"/>
      <c r="G99" s="37"/>
      <c r="H99" s="37"/>
      <c r="I99" s="37"/>
      <c r="J99" s="37"/>
      <c r="K99" s="37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131</v>
      </c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6.25" customHeight="1">
      <c r="A108" s="37"/>
      <c r="B108" s="38"/>
      <c r="C108" s="37"/>
      <c r="D108" s="37"/>
      <c r="E108" s="120" t="str">
        <f>E7</f>
        <v>REKONSTRUKCE GASTROPROVOZU OBJEKTU PARNÍK ul. Gen. Janouška 902, Praha 9</v>
      </c>
      <c r="F108" s="31"/>
      <c r="G108" s="31"/>
      <c r="H108" s="31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118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7"/>
      <c r="D110" s="37"/>
      <c r="E110" s="66" t="str">
        <f>E9</f>
        <v>09 - Mobiliář a nábytek</v>
      </c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7"/>
      <c r="E112" s="37"/>
      <c r="F112" s="26" t="str">
        <f>F12</f>
        <v>ul. Gen. Janouška 902, Praha 6</v>
      </c>
      <c r="G112" s="37"/>
      <c r="H112" s="37"/>
      <c r="I112" s="31" t="s">
        <v>22</v>
      </c>
      <c r="J112" s="68" t="str">
        <f>IF(J12="","",J12)</f>
        <v>23. 9. 2021</v>
      </c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40.05" customHeight="1">
      <c r="A114" s="37"/>
      <c r="B114" s="38"/>
      <c r="C114" s="31" t="s">
        <v>24</v>
      </c>
      <c r="D114" s="37"/>
      <c r="E114" s="37"/>
      <c r="F114" s="26" t="str">
        <f>E15</f>
        <v>Městská část Praha 14 Bratří Venclíků 1073,Praha 9</v>
      </c>
      <c r="G114" s="37"/>
      <c r="H114" s="37"/>
      <c r="I114" s="31" t="s">
        <v>31</v>
      </c>
      <c r="J114" s="35" t="str">
        <f>E21</f>
        <v>A6 atelier, s.r.o., Patočkova 978/20,169 00 Praha6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29</v>
      </c>
      <c r="D115" s="37"/>
      <c r="E115" s="37"/>
      <c r="F115" s="26" t="str">
        <f>IF(E18="","",E18)</f>
        <v>Vyplň údaj</v>
      </c>
      <c r="G115" s="37"/>
      <c r="H115" s="37"/>
      <c r="I115" s="31" t="s">
        <v>35</v>
      </c>
      <c r="J115" s="35" t="str">
        <f>E24</f>
        <v xml:space="preserve"> 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47"/>
      <c r="B117" s="148"/>
      <c r="C117" s="149" t="s">
        <v>132</v>
      </c>
      <c r="D117" s="150" t="s">
        <v>64</v>
      </c>
      <c r="E117" s="150" t="s">
        <v>60</v>
      </c>
      <c r="F117" s="150" t="s">
        <v>61</v>
      </c>
      <c r="G117" s="150" t="s">
        <v>133</v>
      </c>
      <c r="H117" s="150" t="s">
        <v>134</v>
      </c>
      <c r="I117" s="150" t="s">
        <v>135</v>
      </c>
      <c r="J117" s="151" t="s">
        <v>123</v>
      </c>
      <c r="K117" s="152" t="s">
        <v>136</v>
      </c>
      <c r="L117" s="153"/>
      <c r="M117" s="85" t="s">
        <v>1</v>
      </c>
      <c r="N117" s="86" t="s">
        <v>43</v>
      </c>
      <c r="O117" s="86" t="s">
        <v>137</v>
      </c>
      <c r="P117" s="86" t="s">
        <v>138</v>
      </c>
      <c r="Q117" s="86" t="s">
        <v>139</v>
      </c>
      <c r="R117" s="86" t="s">
        <v>140</v>
      </c>
      <c r="S117" s="86" t="s">
        <v>141</v>
      </c>
      <c r="T117" s="87" t="s">
        <v>142</v>
      </c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63" s="2" customFormat="1" ht="22.8" customHeight="1">
      <c r="A118" s="37"/>
      <c r="B118" s="38"/>
      <c r="C118" s="92" t="s">
        <v>143</v>
      </c>
      <c r="D118" s="37"/>
      <c r="E118" s="37"/>
      <c r="F118" s="37"/>
      <c r="G118" s="37"/>
      <c r="H118" s="37"/>
      <c r="I118" s="37"/>
      <c r="J118" s="154">
        <f>BK118</f>
        <v>0</v>
      </c>
      <c r="K118" s="37"/>
      <c r="L118" s="38"/>
      <c r="M118" s="88"/>
      <c r="N118" s="72"/>
      <c r="O118" s="89"/>
      <c r="P118" s="155">
        <f>P119</f>
        <v>0</v>
      </c>
      <c r="Q118" s="89"/>
      <c r="R118" s="155">
        <f>R119</f>
        <v>0</v>
      </c>
      <c r="S118" s="89"/>
      <c r="T118" s="156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8" t="s">
        <v>78</v>
      </c>
      <c r="AU118" s="18" t="s">
        <v>125</v>
      </c>
      <c r="BK118" s="157">
        <f>BK119</f>
        <v>0</v>
      </c>
    </row>
    <row r="119" spans="1:63" s="12" customFormat="1" ht="25.9" customHeight="1">
      <c r="A119" s="12"/>
      <c r="B119" s="158"/>
      <c r="C119" s="12"/>
      <c r="D119" s="159" t="s">
        <v>78</v>
      </c>
      <c r="E119" s="160" t="s">
        <v>1918</v>
      </c>
      <c r="F119" s="160" t="s">
        <v>1624</v>
      </c>
      <c r="G119" s="12"/>
      <c r="H119" s="12"/>
      <c r="I119" s="161"/>
      <c r="J119" s="162">
        <f>BK119</f>
        <v>0</v>
      </c>
      <c r="K119" s="12"/>
      <c r="L119" s="158"/>
      <c r="M119" s="163"/>
      <c r="N119" s="164"/>
      <c r="O119" s="164"/>
      <c r="P119" s="165">
        <f>P120</f>
        <v>0</v>
      </c>
      <c r="Q119" s="164"/>
      <c r="R119" s="165">
        <f>R120</f>
        <v>0</v>
      </c>
      <c r="S119" s="164"/>
      <c r="T119" s="166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9" t="s">
        <v>166</v>
      </c>
      <c r="AT119" s="167" t="s">
        <v>78</v>
      </c>
      <c r="AU119" s="167" t="s">
        <v>79</v>
      </c>
      <c r="AY119" s="159" t="s">
        <v>147</v>
      </c>
      <c r="BK119" s="168">
        <f>BK120</f>
        <v>0</v>
      </c>
    </row>
    <row r="120" spans="1:63" s="12" customFormat="1" ht="22.8" customHeight="1">
      <c r="A120" s="12"/>
      <c r="B120" s="158"/>
      <c r="C120" s="12"/>
      <c r="D120" s="159" t="s">
        <v>78</v>
      </c>
      <c r="E120" s="169" t="s">
        <v>1919</v>
      </c>
      <c r="F120" s="169" t="s">
        <v>1624</v>
      </c>
      <c r="G120" s="12"/>
      <c r="H120" s="12"/>
      <c r="I120" s="161"/>
      <c r="J120" s="170">
        <f>BK120</f>
        <v>0</v>
      </c>
      <c r="K120" s="12"/>
      <c r="L120" s="158"/>
      <c r="M120" s="163"/>
      <c r="N120" s="164"/>
      <c r="O120" s="164"/>
      <c r="P120" s="165">
        <f>SUM(P121:P135)</f>
        <v>0</v>
      </c>
      <c r="Q120" s="164"/>
      <c r="R120" s="165">
        <f>SUM(R121:R135)</f>
        <v>0</v>
      </c>
      <c r="S120" s="164"/>
      <c r="T120" s="166">
        <f>SUM(T121:T135)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9" t="s">
        <v>166</v>
      </c>
      <c r="AT120" s="167" t="s">
        <v>78</v>
      </c>
      <c r="AU120" s="167" t="s">
        <v>87</v>
      </c>
      <c r="AY120" s="159" t="s">
        <v>147</v>
      </c>
      <c r="BK120" s="168">
        <f>SUM(BK121:BK135)</f>
        <v>0</v>
      </c>
    </row>
    <row r="121" spans="1:65" s="2" customFormat="1" ht="16.5" customHeight="1">
      <c r="A121" s="37"/>
      <c r="B121" s="171"/>
      <c r="C121" s="172" t="s">
        <v>87</v>
      </c>
      <c r="D121" s="172" t="s">
        <v>150</v>
      </c>
      <c r="E121" s="173" t="s">
        <v>1920</v>
      </c>
      <c r="F121" s="174" t="s">
        <v>1921</v>
      </c>
      <c r="G121" s="175" t="s">
        <v>550</v>
      </c>
      <c r="H121" s="176">
        <v>32</v>
      </c>
      <c r="I121" s="177"/>
      <c r="J121" s="178">
        <f>ROUND(I121*H121,2)</f>
        <v>0</v>
      </c>
      <c r="K121" s="179"/>
      <c r="L121" s="38"/>
      <c r="M121" s="180" t="s">
        <v>1</v>
      </c>
      <c r="N121" s="181" t="s">
        <v>44</v>
      </c>
      <c r="O121" s="76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4" t="s">
        <v>1511</v>
      </c>
      <c r="AT121" s="184" t="s">
        <v>150</v>
      </c>
      <c r="AU121" s="184" t="s">
        <v>89</v>
      </c>
      <c r="AY121" s="18" t="s">
        <v>147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8" t="s">
        <v>87</v>
      </c>
      <c r="BK121" s="185">
        <f>ROUND(I121*H121,2)</f>
        <v>0</v>
      </c>
      <c r="BL121" s="18" t="s">
        <v>1511</v>
      </c>
      <c r="BM121" s="184" t="s">
        <v>1922</v>
      </c>
    </row>
    <row r="122" spans="1:47" s="2" customFormat="1" ht="12">
      <c r="A122" s="37"/>
      <c r="B122" s="38"/>
      <c r="C122" s="37"/>
      <c r="D122" s="192" t="s">
        <v>349</v>
      </c>
      <c r="E122" s="37"/>
      <c r="F122" s="226" t="s">
        <v>1923</v>
      </c>
      <c r="G122" s="37"/>
      <c r="H122" s="37"/>
      <c r="I122" s="227"/>
      <c r="J122" s="37"/>
      <c r="K122" s="37"/>
      <c r="L122" s="38"/>
      <c r="M122" s="228"/>
      <c r="N122" s="229"/>
      <c r="O122" s="76"/>
      <c r="P122" s="76"/>
      <c r="Q122" s="76"/>
      <c r="R122" s="76"/>
      <c r="S122" s="76"/>
      <c r="T122" s="7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349</v>
      </c>
      <c r="AU122" s="18" t="s">
        <v>89</v>
      </c>
    </row>
    <row r="123" spans="1:65" s="2" customFormat="1" ht="21.75" customHeight="1">
      <c r="A123" s="37"/>
      <c r="B123" s="171"/>
      <c r="C123" s="172" t="s">
        <v>89</v>
      </c>
      <c r="D123" s="172" t="s">
        <v>150</v>
      </c>
      <c r="E123" s="173" t="s">
        <v>1924</v>
      </c>
      <c r="F123" s="174" t="s">
        <v>1925</v>
      </c>
      <c r="G123" s="175" t="s">
        <v>550</v>
      </c>
      <c r="H123" s="176">
        <v>16</v>
      </c>
      <c r="I123" s="177"/>
      <c r="J123" s="178">
        <f>ROUND(I123*H123,2)</f>
        <v>0</v>
      </c>
      <c r="K123" s="179"/>
      <c r="L123" s="38"/>
      <c r="M123" s="180" t="s">
        <v>1</v>
      </c>
      <c r="N123" s="181" t="s">
        <v>44</v>
      </c>
      <c r="O123" s="76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4" t="s">
        <v>1511</v>
      </c>
      <c r="AT123" s="184" t="s">
        <v>150</v>
      </c>
      <c r="AU123" s="184" t="s">
        <v>89</v>
      </c>
      <c r="AY123" s="18" t="s">
        <v>147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8" t="s">
        <v>87</v>
      </c>
      <c r="BK123" s="185">
        <f>ROUND(I123*H123,2)</f>
        <v>0</v>
      </c>
      <c r="BL123" s="18" t="s">
        <v>1511</v>
      </c>
      <c r="BM123" s="184" t="s">
        <v>1926</v>
      </c>
    </row>
    <row r="124" spans="1:47" s="2" customFormat="1" ht="12">
      <c r="A124" s="37"/>
      <c r="B124" s="38"/>
      <c r="C124" s="37"/>
      <c r="D124" s="192" t="s">
        <v>349</v>
      </c>
      <c r="E124" s="37"/>
      <c r="F124" s="226" t="s">
        <v>1927</v>
      </c>
      <c r="G124" s="37"/>
      <c r="H124" s="37"/>
      <c r="I124" s="227"/>
      <c r="J124" s="37"/>
      <c r="K124" s="37"/>
      <c r="L124" s="38"/>
      <c r="M124" s="228"/>
      <c r="N124" s="229"/>
      <c r="O124" s="76"/>
      <c r="P124" s="76"/>
      <c r="Q124" s="76"/>
      <c r="R124" s="76"/>
      <c r="S124" s="76"/>
      <c r="T124" s="7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349</v>
      </c>
      <c r="AU124" s="18" t="s">
        <v>89</v>
      </c>
    </row>
    <row r="125" spans="1:65" s="2" customFormat="1" ht="24.15" customHeight="1">
      <c r="A125" s="37"/>
      <c r="B125" s="171"/>
      <c r="C125" s="172" t="s">
        <v>161</v>
      </c>
      <c r="D125" s="172" t="s">
        <v>150</v>
      </c>
      <c r="E125" s="173" t="s">
        <v>1928</v>
      </c>
      <c r="F125" s="174" t="s">
        <v>1929</v>
      </c>
      <c r="G125" s="175" t="s">
        <v>550</v>
      </c>
      <c r="H125" s="176">
        <v>16</v>
      </c>
      <c r="I125" s="177"/>
      <c r="J125" s="178">
        <f>ROUND(I125*H125,2)</f>
        <v>0</v>
      </c>
      <c r="K125" s="179"/>
      <c r="L125" s="38"/>
      <c r="M125" s="180" t="s">
        <v>1</v>
      </c>
      <c r="N125" s="181" t="s">
        <v>44</v>
      </c>
      <c r="O125" s="76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4" t="s">
        <v>1511</v>
      </c>
      <c r="AT125" s="184" t="s">
        <v>150</v>
      </c>
      <c r="AU125" s="184" t="s">
        <v>89</v>
      </c>
      <c r="AY125" s="18" t="s">
        <v>147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8" t="s">
        <v>87</v>
      </c>
      <c r="BK125" s="185">
        <f>ROUND(I125*H125,2)</f>
        <v>0</v>
      </c>
      <c r="BL125" s="18" t="s">
        <v>1511</v>
      </c>
      <c r="BM125" s="184" t="s">
        <v>1930</v>
      </c>
    </row>
    <row r="126" spans="1:47" s="2" customFormat="1" ht="12">
      <c r="A126" s="37"/>
      <c r="B126" s="38"/>
      <c r="C126" s="37"/>
      <c r="D126" s="192" t="s">
        <v>349</v>
      </c>
      <c r="E126" s="37"/>
      <c r="F126" s="226" t="s">
        <v>1931</v>
      </c>
      <c r="G126" s="37"/>
      <c r="H126" s="37"/>
      <c r="I126" s="227"/>
      <c r="J126" s="37"/>
      <c r="K126" s="37"/>
      <c r="L126" s="38"/>
      <c r="M126" s="228"/>
      <c r="N126" s="229"/>
      <c r="O126" s="76"/>
      <c r="P126" s="76"/>
      <c r="Q126" s="76"/>
      <c r="R126" s="76"/>
      <c r="S126" s="76"/>
      <c r="T126" s="7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349</v>
      </c>
      <c r="AU126" s="18" t="s">
        <v>89</v>
      </c>
    </row>
    <row r="127" spans="1:65" s="2" customFormat="1" ht="16.5" customHeight="1">
      <c r="A127" s="37"/>
      <c r="B127" s="171"/>
      <c r="C127" s="172" t="s">
        <v>146</v>
      </c>
      <c r="D127" s="172" t="s">
        <v>150</v>
      </c>
      <c r="E127" s="173" t="s">
        <v>1932</v>
      </c>
      <c r="F127" s="174" t="s">
        <v>1933</v>
      </c>
      <c r="G127" s="175" t="s">
        <v>550</v>
      </c>
      <c r="H127" s="176">
        <v>1</v>
      </c>
      <c r="I127" s="177"/>
      <c r="J127" s="178">
        <f>ROUND(I127*H127,2)</f>
        <v>0</v>
      </c>
      <c r="K127" s="179"/>
      <c r="L127" s="38"/>
      <c r="M127" s="180" t="s">
        <v>1</v>
      </c>
      <c r="N127" s="181" t="s">
        <v>44</v>
      </c>
      <c r="O127" s="76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4" t="s">
        <v>1511</v>
      </c>
      <c r="AT127" s="184" t="s">
        <v>150</v>
      </c>
      <c r="AU127" s="184" t="s">
        <v>89</v>
      </c>
      <c r="AY127" s="18" t="s">
        <v>147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8" t="s">
        <v>87</v>
      </c>
      <c r="BK127" s="185">
        <f>ROUND(I127*H127,2)</f>
        <v>0</v>
      </c>
      <c r="BL127" s="18" t="s">
        <v>1511</v>
      </c>
      <c r="BM127" s="184" t="s">
        <v>1934</v>
      </c>
    </row>
    <row r="128" spans="1:47" s="2" customFormat="1" ht="12">
      <c r="A128" s="37"/>
      <c r="B128" s="38"/>
      <c r="C128" s="37"/>
      <c r="D128" s="192" t="s">
        <v>349</v>
      </c>
      <c r="E128" s="37"/>
      <c r="F128" s="226" t="s">
        <v>1935</v>
      </c>
      <c r="G128" s="37"/>
      <c r="H128" s="37"/>
      <c r="I128" s="227"/>
      <c r="J128" s="37"/>
      <c r="K128" s="37"/>
      <c r="L128" s="38"/>
      <c r="M128" s="228"/>
      <c r="N128" s="229"/>
      <c r="O128" s="76"/>
      <c r="P128" s="76"/>
      <c r="Q128" s="76"/>
      <c r="R128" s="76"/>
      <c r="S128" s="76"/>
      <c r="T128" s="7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8" t="s">
        <v>349</v>
      </c>
      <c r="AU128" s="18" t="s">
        <v>89</v>
      </c>
    </row>
    <row r="129" spans="1:65" s="2" customFormat="1" ht="16.5" customHeight="1">
      <c r="A129" s="37"/>
      <c r="B129" s="171"/>
      <c r="C129" s="172" t="s">
        <v>175</v>
      </c>
      <c r="D129" s="172" t="s">
        <v>150</v>
      </c>
      <c r="E129" s="173" t="s">
        <v>1936</v>
      </c>
      <c r="F129" s="174" t="s">
        <v>1937</v>
      </c>
      <c r="G129" s="175" t="s">
        <v>550</v>
      </c>
      <c r="H129" s="176">
        <v>1</v>
      </c>
      <c r="I129" s="177"/>
      <c r="J129" s="178">
        <f>ROUND(I129*H129,2)</f>
        <v>0</v>
      </c>
      <c r="K129" s="179"/>
      <c r="L129" s="38"/>
      <c r="M129" s="180" t="s">
        <v>1</v>
      </c>
      <c r="N129" s="181" t="s">
        <v>44</v>
      </c>
      <c r="O129" s="76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4" t="s">
        <v>1511</v>
      </c>
      <c r="AT129" s="184" t="s">
        <v>150</v>
      </c>
      <c r="AU129" s="184" t="s">
        <v>89</v>
      </c>
      <c r="AY129" s="18" t="s">
        <v>147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8" t="s">
        <v>87</v>
      </c>
      <c r="BK129" s="185">
        <f>ROUND(I129*H129,2)</f>
        <v>0</v>
      </c>
      <c r="BL129" s="18" t="s">
        <v>1511</v>
      </c>
      <c r="BM129" s="184" t="s">
        <v>1938</v>
      </c>
    </row>
    <row r="130" spans="1:47" s="2" customFormat="1" ht="12">
      <c r="A130" s="37"/>
      <c r="B130" s="38"/>
      <c r="C130" s="37"/>
      <c r="D130" s="192" t="s">
        <v>349</v>
      </c>
      <c r="E130" s="37"/>
      <c r="F130" s="226" t="s">
        <v>1939</v>
      </c>
      <c r="G130" s="37"/>
      <c r="H130" s="37"/>
      <c r="I130" s="227"/>
      <c r="J130" s="37"/>
      <c r="K130" s="37"/>
      <c r="L130" s="38"/>
      <c r="M130" s="228"/>
      <c r="N130" s="229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349</v>
      </c>
      <c r="AU130" s="18" t="s">
        <v>89</v>
      </c>
    </row>
    <row r="131" spans="1:65" s="2" customFormat="1" ht="16.5" customHeight="1">
      <c r="A131" s="37"/>
      <c r="B131" s="171"/>
      <c r="C131" s="172" t="s">
        <v>238</v>
      </c>
      <c r="D131" s="172" t="s">
        <v>150</v>
      </c>
      <c r="E131" s="173" t="s">
        <v>1940</v>
      </c>
      <c r="F131" s="174" t="s">
        <v>1941</v>
      </c>
      <c r="G131" s="175" t="s">
        <v>550</v>
      </c>
      <c r="H131" s="176">
        <v>2</v>
      </c>
      <c r="I131" s="177"/>
      <c r="J131" s="178">
        <f>ROUND(I131*H131,2)</f>
        <v>0</v>
      </c>
      <c r="K131" s="179"/>
      <c r="L131" s="38"/>
      <c r="M131" s="180" t="s">
        <v>1</v>
      </c>
      <c r="N131" s="181" t="s">
        <v>44</v>
      </c>
      <c r="O131" s="76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4" t="s">
        <v>1511</v>
      </c>
      <c r="AT131" s="184" t="s">
        <v>150</v>
      </c>
      <c r="AU131" s="184" t="s">
        <v>89</v>
      </c>
      <c r="AY131" s="18" t="s">
        <v>147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8" t="s">
        <v>87</v>
      </c>
      <c r="BK131" s="185">
        <f>ROUND(I131*H131,2)</f>
        <v>0</v>
      </c>
      <c r="BL131" s="18" t="s">
        <v>1511</v>
      </c>
      <c r="BM131" s="184" t="s">
        <v>1942</v>
      </c>
    </row>
    <row r="132" spans="1:47" s="2" customFormat="1" ht="12">
      <c r="A132" s="37"/>
      <c r="B132" s="38"/>
      <c r="C132" s="37"/>
      <c r="D132" s="192" t="s">
        <v>349</v>
      </c>
      <c r="E132" s="37"/>
      <c r="F132" s="226" t="s">
        <v>1943</v>
      </c>
      <c r="G132" s="37"/>
      <c r="H132" s="37"/>
      <c r="I132" s="227"/>
      <c r="J132" s="37"/>
      <c r="K132" s="37"/>
      <c r="L132" s="38"/>
      <c r="M132" s="228"/>
      <c r="N132" s="229"/>
      <c r="O132" s="76"/>
      <c r="P132" s="76"/>
      <c r="Q132" s="76"/>
      <c r="R132" s="76"/>
      <c r="S132" s="76"/>
      <c r="T132" s="7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8" t="s">
        <v>349</v>
      </c>
      <c r="AU132" s="18" t="s">
        <v>89</v>
      </c>
    </row>
    <row r="133" spans="1:65" s="2" customFormat="1" ht="16.5" customHeight="1">
      <c r="A133" s="37"/>
      <c r="B133" s="171"/>
      <c r="C133" s="172" t="s">
        <v>213</v>
      </c>
      <c r="D133" s="172" t="s">
        <v>150</v>
      </c>
      <c r="E133" s="173" t="s">
        <v>1944</v>
      </c>
      <c r="F133" s="174" t="s">
        <v>1945</v>
      </c>
      <c r="G133" s="175" t="s">
        <v>550</v>
      </c>
      <c r="H133" s="176">
        <v>1</v>
      </c>
      <c r="I133" s="177"/>
      <c r="J133" s="178">
        <f>ROUND(I133*H133,2)</f>
        <v>0</v>
      </c>
      <c r="K133" s="179"/>
      <c r="L133" s="38"/>
      <c r="M133" s="180" t="s">
        <v>1</v>
      </c>
      <c r="N133" s="181" t="s">
        <v>44</v>
      </c>
      <c r="O133" s="76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1511</v>
      </c>
      <c r="AT133" s="184" t="s">
        <v>150</v>
      </c>
      <c r="AU133" s="184" t="s">
        <v>89</v>
      </c>
      <c r="AY133" s="18" t="s">
        <v>147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8" t="s">
        <v>87</v>
      </c>
      <c r="BK133" s="185">
        <f>ROUND(I133*H133,2)</f>
        <v>0</v>
      </c>
      <c r="BL133" s="18" t="s">
        <v>1511</v>
      </c>
      <c r="BM133" s="184" t="s">
        <v>1946</v>
      </c>
    </row>
    <row r="134" spans="1:47" s="2" customFormat="1" ht="12">
      <c r="A134" s="37"/>
      <c r="B134" s="38"/>
      <c r="C134" s="37"/>
      <c r="D134" s="192" t="s">
        <v>349</v>
      </c>
      <c r="E134" s="37"/>
      <c r="F134" s="226" t="s">
        <v>1947</v>
      </c>
      <c r="G134" s="37"/>
      <c r="H134" s="37"/>
      <c r="I134" s="227"/>
      <c r="J134" s="37"/>
      <c r="K134" s="37"/>
      <c r="L134" s="38"/>
      <c r="M134" s="228"/>
      <c r="N134" s="229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349</v>
      </c>
      <c r="AU134" s="18" t="s">
        <v>89</v>
      </c>
    </row>
    <row r="135" spans="1:65" s="2" customFormat="1" ht="16.5" customHeight="1">
      <c r="A135" s="37"/>
      <c r="B135" s="171"/>
      <c r="C135" s="172" t="s">
        <v>166</v>
      </c>
      <c r="D135" s="172" t="s">
        <v>150</v>
      </c>
      <c r="E135" s="173" t="s">
        <v>1948</v>
      </c>
      <c r="F135" s="174" t="s">
        <v>388</v>
      </c>
      <c r="G135" s="175" t="s">
        <v>1627</v>
      </c>
      <c r="H135" s="235"/>
      <c r="I135" s="177"/>
      <c r="J135" s="178">
        <f>ROUND(I135*H135,2)</f>
        <v>0</v>
      </c>
      <c r="K135" s="179"/>
      <c r="L135" s="38"/>
      <c r="M135" s="186" t="s">
        <v>1</v>
      </c>
      <c r="N135" s="187" t="s">
        <v>44</v>
      </c>
      <c r="O135" s="188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4" t="s">
        <v>1511</v>
      </c>
      <c r="AT135" s="184" t="s">
        <v>150</v>
      </c>
      <c r="AU135" s="184" t="s">
        <v>89</v>
      </c>
      <c r="AY135" s="18" t="s">
        <v>147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8" t="s">
        <v>87</v>
      </c>
      <c r="BK135" s="185">
        <f>ROUND(I135*H135,2)</f>
        <v>0</v>
      </c>
      <c r="BL135" s="18" t="s">
        <v>1511</v>
      </c>
      <c r="BM135" s="184" t="s">
        <v>1949</v>
      </c>
    </row>
    <row r="136" spans="1:31" s="2" customFormat="1" ht="6.95" customHeight="1">
      <c r="A136" s="37"/>
      <c r="B136" s="59"/>
      <c r="C136" s="60"/>
      <c r="D136" s="60"/>
      <c r="E136" s="60"/>
      <c r="F136" s="60"/>
      <c r="G136" s="60"/>
      <c r="H136" s="60"/>
      <c r="I136" s="60"/>
      <c r="J136" s="60"/>
      <c r="K136" s="60"/>
      <c r="L136" s="38"/>
      <c r="M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</sheetData>
  <autoFilter ref="C117:K13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117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119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23. 9. 2021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120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ROUND(J121,2)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ROUND((SUM(BE121:BE132)),2)</f>
        <v>0</v>
      </c>
      <c r="G33" s="37"/>
      <c r="H33" s="37"/>
      <c r="I33" s="127">
        <v>0.21</v>
      </c>
      <c r="J33" s="126">
        <f>ROUND(((SUM(BE121:BE132))*I33),2)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ROUND((SUM(BF121:BF132)),2)</f>
        <v>0</v>
      </c>
      <c r="G34" s="37"/>
      <c r="H34" s="37"/>
      <c r="I34" s="127">
        <v>0.15</v>
      </c>
      <c r="J34" s="126">
        <f>ROUND(((SUM(BF121:BF132))*I34),2)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ROUND((SUM(BG121:BG132)),2)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ROUND((SUM(BH121:BH132)),2)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ROUND((SUM(BI121:BI132)),2)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00 - Vedlejší Rozpočtové Náklady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23. 9. 2021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122</v>
      </c>
      <c r="D94" s="128"/>
      <c r="E94" s="128"/>
      <c r="F94" s="128"/>
      <c r="G94" s="128"/>
      <c r="H94" s="128"/>
      <c r="I94" s="128"/>
      <c r="J94" s="137" t="s">
        <v>123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124</v>
      </c>
      <c r="D96" s="37"/>
      <c r="E96" s="37"/>
      <c r="F96" s="37"/>
      <c r="G96" s="37"/>
      <c r="H96" s="37"/>
      <c r="I96" s="37"/>
      <c r="J96" s="95">
        <f>J121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125</v>
      </c>
    </row>
    <row r="97" spans="1:31" s="9" customFormat="1" ht="24.95" customHeight="1">
      <c r="A97" s="9"/>
      <c r="B97" s="139"/>
      <c r="C97" s="9"/>
      <c r="D97" s="140" t="s">
        <v>126</v>
      </c>
      <c r="E97" s="141"/>
      <c r="F97" s="141"/>
      <c r="G97" s="141"/>
      <c r="H97" s="141"/>
      <c r="I97" s="141"/>
      <c r="J97" s="142">
        <f>J122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127</v>
      </c>
      <c r="E98" s="145"/>
      <c r="F98" s="145"/>
      <c r="G98" s="145"/>
      <c r="H98" s="145"/>
      <c r="I98" s="145"/>
      <c r="J98" s="146">
        <f>J123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128</v>
      </c>
      <c r="E99" s="145"/>
      <c r="F99" s="145"/>
      <c r="G99" s="145"/>
      <c r="H99" s="145"/>
      <c r="I99" s="145"/>
      <c r="J99" s="146">
        <f>J126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129</v>
      </c>
      <c r="E100" s="145"/>
      <c r="F100" s="145"/>
      <c r="G100" s="145"/>
      <c r="H100" s="145"/>
      <c r="I100" s="145"/>
      <c r="J100" s="146">
        <f>J128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130</v>
      </c>
      <c r="E101" s="145"/>
      <c r="F101" s="145"/>
      <c r="G101" s="145"/>
      <c r="H101" s="145"/>
      <c r="I101" s="145"/>
      <c r="J101" s="146">
        <f>J131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131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7"/>
      <c r="D111" s="37"/>
      <c r="E111" s="120" t="str">
        <f>E7</f>
        <v>REKONSTRUKCE GASTROPROVOZU OBJEKTU PARNÍK ul. Gen. Janouška 902, Praha 9</v>
      </c>
      <c r="F111" s="31"/>
      <c r="G111" s="31"/>
      <c r="H111" s="31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118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7"/>
      <c r="D113" s="37"/>
      <c r="E113" s="66" t="str">
        <f>E9</f>
        <v>00 - Vedlejší Rozpočtové Náklady</v>
      </c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7"/>
      <c r="E115" s="37"/>
      <c r="F115" s="26" t="str">
        <f>F12</f>
        <v>ul. Gen. Janouška 902, Praha 6</v>
      </c>
      <c r="G115" s="37"/>
      <c r="H115" s="37"/>
      <c r="I115" s="31" t="s">
        <v>22</v>
      </c>
      <c r="J115" s="68" t="str">
        <f>IF(J12="","",J12)</f>
        <v>23. 9. 2021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40.05" customHeight="1">
      <c r="A117" s="37"/>
      <c r="B117" s="38"/>
      <c r="C117" s="31" t="s">
        <v>24</v>
      </c>
      <c r="D117" s="37"/>
      <c r="E117" s="37"/>
      <c r="F117" s="26" t="str">
        <f>E15</f>
        <v>Městská část Praha 14 Bratří Venclíků 1073,Praha 9</v>
      </c>
      <c r="G117" s="37"/>
      <c r="H117" s="37"/>
      <c r="I117" s="31" t="s">
        <v>31</v>
      </c>
      <c r="J117" s="35" t="str">
        <f>E21</f>
        <v>A6 atelier, s.r.o., Patočkova 978/20,169 00 Praha6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7"/>
      <c r="E118" s="37"/>
      <c r="F118" s="26" t="str">
        <f>IF(E18="","",E18)</f>
        <v>Vyplň údaj</v>
      </c>
      <c r="G118" s="37"/>
      <c r="H118" s="37"/>
      <c r="I118" s="31" t="s">
        <v>35</v>
      </c>
      <c r="J118" s="35" t="str">
        <f>E24</f>
        <v xml:space="preserve"> 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47"/>
      <c r="B120" s="148"/>
      <c r="C120" s="149" t="s">
        <v>132</v>
      </c>
      <c r="D120" s="150" t="s">
        <v>64</v>
      </c>
      <c r="E120" s="150" t="s">
        <v>60</v>
      </c>
      <c r="F120" s="150" t="s">
        <v>61</v>
      </c>
      <c r="G120" s="150" t="s">
        <v>133</v>
      </c>
      <c r="H120" s="150" t="s">
        <v>134</v>
      </c>
      <c r="I120" s="150" t="s">
        <v>135</v>
      </c>
      <c r="J120" s="151" t="s">
        <v>123</v>
      </c>
      <c r="K120" s="152" t="s">
        <v>136</v>
      </c>
      <c r="L120" s="153"/>
      <c r="M120" s="85" t="s">
        <v>1</v>
      </c>
      <c r="N120" s="86" t="s">
        <v>43</v>
      </c>
      <c r="O120" s="86" t="s">
        <v>137</v>
      </c>
      <c r="P120" s="86" t="s">
        <v>138</v>
      </c>
      <c r="Q120" s="86" t="s">
        <v>139</v>
      </c>
      <c r="R120" s="86" t="s">
        <v>140</v>
      </c>
      <c r="S120" s="86" t="s">
        <v>141</v>
      </c>
      <c r="T120" s="87" t="s">
        <v>142</v>
      </c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63" s="2" customFormat="1" ht="22.8" customHeight="1">
      <c r="A121" s="37"/>
      <c r="B121" s="38"/>
      <c r="C121" s="92" t="s">
        <v>143</v>
      </c>
      <c r="D121" s="37"/>
      <c r="E121" s="37"/>
      <c r="F121" s="37"/>
      <c r="G121" s="37"/>
      <c r="H121" s="37"/>
      <c r="I121" s="37"/>
      <c r="J121" s="154">
        <f>BK121</f>
        <v>0</v>
      </c>
      <c r="K121" s="37"/>
      <c r="L121" s="38"/>
      <c r="M121" s="88"/>
      <c r="N121" s="72"/>
      <c r="O121" s="89"/>
      <c r="P121" s="155">
        <f>P122</f>
        <v>0</v>
      </c>
      <c r="Q121" s="89"/>
      <c r="R121" s="155">
        <f>R122</f>
        <v>0</v>
      </c>
      <c r="S121" s="89"/>
      <c r="T121" s="156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78</v>
      </c>
      <c r="AU121" s="18" t="s">
        <v>125</v>
      </c>
      <c r="BK121" s="157">
        <f>BK122</f>
        <v>0</v>
      </c>
    </row>
    <row r="122" spans="1:63" s="12" customFormat="1" ht="25.9" customHeight="1">
      <c r="A122" s="12"/>
      <c r="B122" s="158"/>
      <c r="C122" s="12"/>
      <c r="D122" s="159" t="s">
        <v>78</v>
      </c>
      <c r="E122" s="160" t="s">
        <v>144</v>
      </c>
      <c r="F122" s="160" t="s">
        <v>145</v>
      </c>
      <c r="G122" s="12"/>
      <c r="H122" s="12"/>
      <c r="I122" s="161"/>
      <c r="J122" s="162">
        <f>BK122</f>
        <v>0</v>
      </c>
      <c r="K122" s="12"/>
      <c r="L122" s="158"/>
      <c r="M122" s="163"/>
      <c r="N122" s="164"/>
      <c r="O122" s="164"/>
      <c r="P122" s="165">
        <f>P123+P126+P128+P131</f>
        <v>0</v>
      </c>
      <c r="Q122" s="164"/>
      <c r="R122" s="165">
        <f>R123+R126+R128+R131</f>
        <v>0</v>
      </c>
      <c r="S122" s="164"/>
      <c r="T122" s="166">
        <f>T123+T126+T128+T131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9" t="s">
        <v>146</v>
      </c>
      <c r="AT122" s="167" t="s">
        <v>78</v>
      </c>
      <c r="AU122" s="167" t="s">
        <v>79</v>
      </c>
      <c r="AY122" s="159" t="s">
        <v>147</v>
      </c>
      <c r="BK122" s="168">
        <f>BK123+BK126+BK128+BK131</f>
        <v>0</v>
      </c>
    </row>
    <row r="123" spans="1:63" s="12" customFormat="1" ht="22.8" customHeight="1">
      <c r="A123" s="12"/>
      <c r="B123" s="158"/>
      <c r="C123" s="12"/>
      <c r="D123" s="159" t="s">
        <v>78</v>
      </c>
      <c r="E123" s="169" t="s">
        <v>148</v>
      </c>
      <c r="F123" s="169" t="s">
        <v>149</v>
      </c>
      <c r="G123" s="12"/>
      <c r="H123" s="12"/>
      <c r="I123" s="161"/>
      <c r="J123" s="170">
        <f>BK123</f>
        <v>0</v>
      </c>
      <c r="K123" s="12"/>
      <c r="L123" s="158"/>
      <c r="M123" s="163"/>
      <c r="N123" s="164"/>
      <c r="O123" s="164"/>
      <c r="P123" s="165">
        <f>SUM(P124:P125)</f>
        <v>0</v>
      </c>
      <c r="Q123" s="164"/>
      <c r="R123" s="165">
        <f>SUM(R124:R125)</f>
        <v>0</v>
      </c>
      <c r="S123" s="164"/>
      <c r="T123" s="166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9" t="s">
        <v>146</v>
      </c>
      <c r="AT123" s="167" t="s">
        <v>78</v>
      </c>
      <c r="AU123" s="167" t="s">
        <v>87</v>
      </c>
      <c r="AY123" s="159" t="s">
        <v>147</v>
      </c>
      <c r="BK123" s="168">
        <f>SUM(BK124:BK125)</f>
        <v>0</v>
      </c>
    </row>
    <row r="124" spans="1:65" s="2" customFormat="1" ht="16.5" customHeight="1">
      <c r="A124" s="37"/>
      <c r="B124" s="171"/>
      <c r="C124" s="172" t="s">
        <v>87</v>
      </c>
      <c r="D124" s="172" t="s">
        <v>150</v>
      </c>
      <c r="E124" s="173" t="s">
        <v>151</v>
      </c>
      <c r="F124" s="174" t="s">
        <v>152</v>
      </c>
      <c r="G124" s="175" t="s">
        <v>153</v>
      </c>
      <c r="H124" s="176">
        <v>1</v>
      </c>
      <c r="I124" s="177"/>
      <c r="J124" s="178">
        <f>ROUND(I124*H124,2)</f>
        <v>0</v>
      </c>
      <c r="K124" s="179"/>
      <c r="L124" s="38"/>
      <c r="M124" s="180" t="s">
        <v>1</v>
      </c>
      <c r="N124" s="181" t="s">
        <v>44</v>
      </c>
      <c r="O124" s="76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4" t="s">
        <v>154</v>
      </c>
      <c r="AT124" s="184" t="s">
        <v>150</v>
      </c>
      <c r="AU124" s="184" t="s">
        <v>89</v>
      </c>
      <c r="AY124" s="18" t="s">
        <v>147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8" t="s">
        <v>87</v>
      </c>
      <c r="BK124" s="185">
        <f>ROUND(I124*H124,2)</f>
        <v>0</v>
      </c>
      <c r="BL124" s="18" t="s">
        <v>154</v>
      </c>
      <c r="BM124" s="184" t="s">
        <v>155</v>
      </c>
    </row>
    <row r="125" spans="1:65" s="2" customFormat="1" ht="16.5" customHeight="1">
      <c r="A125" s="37"/>
      <c r="B125" s="171"/>
      <c r="C125" s="172" t="s">
        <v>89</v>
      </c>
      <c r="D125" s="172" t="s">
        <v>150</v>
      </c>
      <c r="E125" s="173" t="s">
        <v>156</v>
      </c>
      <c r="F125" s="174" t="s">
        <v>157</v>
      </c>
      <c r="G125" s="175" t="s">
        <v>153</v>
      </c>
      <c r="H125" s="176">
        <v>1</v>
      </c>
      <c r="I125" s="177"/>
      <c r="J125" s="178">
        <f>ROUND(I125*H125,2)</f>
        <v>0</v>
      </c>
      <c r="K125" s="179"/>
      <c r="L125" s="38"/>
      <c r="M125" s="180" t="s">
        <v>1</v>
      </c>
      <c r="N125" s="181" t="s">
        <v>44</v>
      </c>
      <c r="O125" s="76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4" t="s">
        <v>154</v>
      </c>
      <c r="AT125" s="184" t="s">
        <v>150</v>
      </c>
      <c r="AU125" s="184" t="s">
        <v>89</v>
      </c>
      <c r="AY125" s="18" t="s">
        <v>147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8" t="s">
        <v>87</v>
      </c>
      <c r="BK125" s="185">
        <f>ROUND(I125*H125,2)</f>
        <v>0</v>
      </c>
      <c r="BL125" s="18" t="s">
        <v>154</v>
      </c>
      <c r="BM125" s="184" t="s">
        <v>158</v>
      </c>
    </row>
    <row r="126" spans="1:63" s="12" customFormat="1" ht="22.8" customHeight="1">
      <c r="A126" s="12"/>
      <c r="B126" s="158"/>
      <c r="C126" s="12"/>
      <c r="D126" s="159" t="s">
        <v>78</v>
      </c>
      <c r="E126" s="169" t="s">
        <v>159</v>
      </c>
      <c r="F126" s="169" t="s">
        <v>160</v>
      </c>
      <c r="G126" s="12"/>
      <c r="H126" s="12"/>
      <c r="I126" s="161"/>
      <c r="J126" s="170">
        <f>BK126</f>
        <v>0</v>
      </c>
      <c r="K126" s="12"/>
      <c r="L126" s="158"/>
      <c r="M126" s="163"/>
      <c r="N126" s="164"/>
      <c r="O126" s="164"/>
      <c r="P126" s="165">
        <f>P127</f>
        <v>0</v>
      </c>
      <c r="Q126" s="164"/>
      <c r="R126" s="165">
        <f>R127</f>
        <v>0</v>
      </c>
      <c r="S126" s="164"/>
      <c r="T126" s="166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9" t="s">
        <v>146</v>
      </c>
      <c r="AT126" s="167" t="s">
        <v>78</v>
      </c>
      <c r="AU126" s="167" t="s">
        <v>87</v>
      </c>
      <c r="AY126" s="159" t="s">
        <v>147</v>
      </c>
      <c r="BK126" s="168">
        <f>BK127</f>
        <v>0</v>
      </c>
    </row>
    <row r="127" spans="1:65" s="2" customFormat="1" ht="16.5" customHeight="1">
      <c r="A127" s="37"/>
      <c r="B127" s="171"/>
      <c r="C127" s="172" t="s">
        <v>161</v>
      </c>
      <c r="D127" s="172" t="s">
        <v>150</v>
      </c>
      <c r="E127" s="173" t="s">
        <v>162</v>
      </c>
      <c r="F127" s="174" t="s">
        <v>160</v>
      </c>
      <c r="G127" s="175" t="s">
        <v>153</v>
      </c>
      <c r="H127" s="176">
        <v>1</v>
      </c>
      <c r="I127" s="177"/>
      <c r="J127" s="178">
        <f>ROUND(I127*H127,2)</f>
        <v>0</v>
      </c>
      <c r="K127" s="179"/>
      <c r="L127" s="38"/>
      <c r="M127" s="180" t="s">
        <v>1</v>
      </c>
      <c r="N127" s="181" t="s">
        <v>44</v>
      </c>
      <c r="O127" s="76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4" t="s">
        <v>154</v>
      </c>
      <c r="AT127" s="184" t="s">
        <v>150</v>
      </c>
      <c r="AU127" s="184" t="s">
        <v>89</v>
      </c>
      <c r="AY127" s="18" t="s">
        <v>147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8" t="s">
        <v>87</v>
      </c>
      <c r="BK127" s="185">
        <f>ROUND(I127*H127,2)</f>
        <v>0</v>
      </c>
      <c r="BL127" s="18" t="s">
        <v>154</v>
      </c>
      <c r="BM127" s="184" t="s">
        <v>163</v>
      </c>
    </row>
    <row r="128" spans="1:63" s="12" customFormat="1" ht="22.8" customHeight="1">
      <c r="A128" s="12"/>
      <c r="B128" s="158"/>
      <c r="C128" s="12"/>
      <c r="D128" s="159" t="s">
        <v>78</v>
      </c>
      <c r="E128" s="169" t="s">
        <v>164</v>
      </c>
      <c r="F128" s="169" t="s">
        <v>165</v>
      </c>
      <c r="G128" s="12"/>
      <c r="H128" s="12"/>
      <c r="I128" s="161"/>
      <c r="J128" s="170">
        <f>BK128</f>
        <v>0</v>
      </c>
      <c r="K128" s="12"/>
      <c r="L128" s="158"/>
      <c r="M128" s="163"/>
      <c r="N128" s="164"/>
      <c r="O128" s="164"/>
      <c r="P128" s="165">
        <f>SUM(P129:P130)</f>
        <v>0</v>
      </c>
      <c r="Q128" s="164"/>
      <c r="R128" s="165">
        <f>SUM(R129:R130)</f>
        <v>0</v>
      </c>
      <c r="S128" s="164"/>
      <c r="T128" s="166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9" t="s">
        <v>146</v>
      </c>
      <c r="AT128" s="167" t="s">
        <v>78</v>
      </c>
      <c r="AU128" s="167" t="s">
        <v>87</v>
      </c>
      <c r="AY128" s="159" t="s">
        <v>147</v>
      </c>
      <c r="BK128" s="168">
        <f>SUM(BK129:BK130)</f>
        <v>0</v>
      </c>
    </row>
    <row r="129" spans="1:65" s="2" customFormat="1" ht="16.5" customHeight="1">
      <c r="A129" s="37"/>
      <c r="B129" s="171"/>
      <c r="C129" s="172" t="s">
        <v>166</v>
      </c>
      <c r="D129" s="172" t="s">
        <v>150</v>
      </c>
      <c r="E129" s="173" t="s">
        <v>167</v>
      </c>
      <c r="F129" s="174" t="s">
        <v>168</v>
      </c>
      <c r="G129" s="175" t="s">
        <v>153</v>
      </c>
      <c r="H129" s="176">
        <v>1</v>
      </c>
      <c r="I129" s="177"/>
      <c r="J129" s="178">
        <f>ROUND(I129*H129,2)</f>
        <v>0</v>
      </c>
      <c r="K129" s="179"/>
      <c r="L129" s="38"/>
      <c r="M129" s="180" t="s">
        <v>1</v>
      </c>
      <c r="N129" s="181" t="s">
        <v>44</v>
      </c>
      <c r="O129" s="76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4" t="s">
        <v>154</v>
      </c>
      <c r="AT129" s="184" t="s">
        <v>150</v>
      </c>
      <c r="AU129" s="184" t="s">
        <v>89</v>
      </c>
      <c r="AY129" s="18" t="s">
        <v>147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8" t="s">
        <v>87</v>
      </c>
      <c r="BK129" s="185">
        <f>ROUND(I129*H129,2)</f>
        <v>0</v>
      </c>
      <c r="BL129" s="18" t="s">
        <v>154</v>
      </c>
      <c r="BM129" s="184" t="s">
        <v>169</v>
      </c>
    </row>
    <row r="130" spans="1:65" s="2" customFormat="1" ht="16.5" customHeight="1">
      <c r="A130" s="37"/>
      <c r="B130" s="171"/>
      <c r="C130" s="172" t="s">
        <v>146</v>
      </c>
      <c r="D130" s="172" t="s">
        <v>150</v>
      </c>
      <c r="E130" s="173" t="s">
        <v>170</v>
      </c>
      <c r="F130" s="174" t="s">
        <v>171</v>
      </c>
      <c r="G130" s="175" t="s">
        <v>153</v>
      </c>
      <c r="H130" s="176">
        <v>1</v>
      </c>
      <c r="I130" s="177"/>
      <c r="J130" s="178">
        <f>ROUND(I130*H130,2)</f>
        <v>0</v>
      </c>
      <c r="K130" s="179"/>
      <c r="L130" s="38"/>
      <c r="M130" s="180" t="s">
        <v>1</v>
      </c>
      <c r="N130" s="181" t="s">
        <v>44</v>
      </c>
      <c r="O130" s="76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4" t="s">
        <v>154</v>
      </c>
      <c r="AT130" s="184" t="s">
        <v>150</v>
      </c>
      <c r="AU130" s="184" t="s">
        <v>89</v>
      </c>
      <c r="AY130" s="18" t="s">
        <v>147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8" t="s">
        <v>87</v>
      </c>
      <c r="BK130" s="185">
        <f>ROUND(I130*H130,2)</f>
        <v>0</v>
      </c>
      <c r="BL130" s="18" t="s">
        <v>154</v>
      </c>
      <c r="BM130" s="184" t="s">
        <v>172</v>
      </c>
    </row>
    <row r="131" spans="1:63" s="12" customFormat="1" ht="22.8" customHeight="1">
      <c r="A131" s="12"/>
      <c r="B131" s="158"/>
      <c r="C131" s="12"/>
      <c r="D131" s="159" t="s">
        <v>78</v>
      </c>
      <c r="E131" s="169" t="s">
        <v>173</v>
      </c>
      <c r="F131" s="169" t="s">
        <v>174</v>
      </c>
      <c r="G131" s="12"/>
      <c r="H131" s="12"/>
      <c r="I131" s="161"/>
      <c r="J131" s="170">
        <f>BK131</f>
        <v>0</v>
      </c>
      <c r="K131" s="12"/>
      <c r="L131" s="158"/>
      <c r="M131" s="163"/>
      <c r="N131" s="164"/>
      <c r="O131" s="164"/>
      <c r="P131" s="165">
        <f>P132</f>
        <v>0</v>
      </c>
      <c r="Q131" s="164"/>
      <c r="R131" s="165">
        <f>R132</f>
        <v>0</v>
      </c>
      <c r="S131" s="164"/>
      <c r="T131" s="166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146</v>
      </c>
      <c r="AT131" s="167" t="s">
        <v>78</v>
      </c>
      <c r="AU131" s="167" t="s">
        <v>87</v>
      </c>
      <c r="AY131" s="159" t="s">
        <v>147</v>
      </c>
      <c r="BK131" s="168">
        <f>BK132</f>
        <v>0</v>
      </c>
    </row>
    <row r="132" spans="1:65" s="2" customFormat="1" ht="37.8" customHeight="1">
      <c r="A132" s="37"/>
      <c r="B132" s="171"/>
      <c r="C132" s="172" t="s">
        <v>175</v>
      </c>
      <c r="D132" s="172" t="s">
        <v>150</v>
      </c>
      <c r="E132" s="173" t="s">
        <v>176</v>
      </c>
      <c r="F132" s="174" t="s">
        <v>177</v>
      </c>
      <c r="G132" s="175" t="s">
        <v>153</v>
      </c>
      <c r="H132" s="176">
        <v>1</v>
      </c>
      <c r="I132" s="177"/>
      <c r="J132" s="178">
        <f>ROUND(I132*H132,2)</f>
        <v>0</v>
      </c>
      <c r="K132" s="179"/>
      <c r="L132" s="38"/>
      <c r="M132" s="186" t="s">
        <v>1</v>
      </c>
      <c r="N132" s="187" t="s">
        <v>44</v>
      </c>
      <c r="O132" s="188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4" t="s">
        <v>154</v>
      </c>
      <c r="AT132" s="184" t="s">
        <v>150</v>
      </c>
      <c r="AU132" s="184" t="s">
        <v>89</v>
      </c>
      <c r="AY132" s="18" t="s">
        <v>147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8" t="s">
        <v>87</v>
      </c>
      <c r="BK132" s="185">
        <f>ROUND(I132*H132,2)</f>
        <v>0</v>
      </c>
      <c r="BL132" s="18" t="s">
        <v>154</v>
      </c>
      <c r="BM132" s="184" t="s">
        <v>178</v>
      </c>
    </row>
    <row r="133" spans="1:31" s="2" customFormat="1" ht="6.95" customHeight="1">
      <c r="A133" s="37"/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38"/>
      <c r="M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</sheetData>
  <autoFilter ref="C120:K13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117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179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23. 9. 2021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120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ROUND(J135,2)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ROUND((SUM(BE135:BE505)),2)</f>
        <v>0</v>
      </c>
      <c r="G33" s="37"/>
      <c r="H33" s="37"/>
      <c r="I33" s="127">
        <v>0.21</v>
      </c>
      <c r="J33" s="126">
        <f>ROUND(((SUM(BE135:BE505))*I33),2)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ROUND((SUM(BF135:BF505)),2)</f>
        <v>0</v>
      </c>
      <c r="G34" s="37"/>
      <c r="H34" s="37"/>
      <c r="I34" s="127">
        <v>0.15</v>
      </c>
      <c r="J34" s="126">
        <f>ROUND(((SUM(BF135:BF505))*I34),2)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ROUND((SUM(BG135:BG505)),2)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ROUND((SUM(BH135:BH505)),2)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ROUND((SUM(BI135:BI505)),2)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01 - Stavební část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23. 9. 2021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122</v>
      </c>
      <c r="D94" s="128"/>
      <c r="E94" s="128"/>
      <c r="F94" s="128"/>
      <c r="G94" s="128"/>
      <c r="H94" s="128"/>
      <c r="I94" s="128"/>
      <c r="J94" s="137" t="s">
        <v>123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124</v>
      </c>
      <c r="D96" s="37"/>
      <c r="E96" s="37"/>
      <c r="F96" s="37"/>
      <c r="G96" s="37"/>
      <c r="H96" s="37"/>
      <c r="I96" s="37"/>
      <c r="J96" s="95">
        <f>J135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125</v>
      </c>
    </row>
    <row r="97" spans="1:31" s="9" customFormat="1" ht="24.95" customHeight="1">
      <c r="A97" s="9"/>
      <c r="B97" s="139"/>
      <c r="C97" s="9"/>
      <c r="D97" s="140" t="s">
        <v>180</v>
      </c>
      <c r="E97" s="141"/>
      <c r="F97" s="141"/>
      <c r="G97" s="141"/>
      <c r="H97" s="141"/>
      <c r="I97" s="141"/>
      <c r="J97" s="142">
        <f>J136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181</v>
      </c>
      <c r="E98" s="145"/>
      <c r="F98" s="145"/>
      <c r="G98" s="145"/>
      <c r="H98" s="145"/>
      <c r="I98" s="145"/>
      <c r="J98" s="146">
        <f>J137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182</v>
      </c>
      <c r="E99" s="145"/>
      <c r="F99" s="145"/>
      <c r="G99" s="145"/>
      <c r="H99" s="145"/>
      <c r="I99" s="145"/>
      <c r="J99" s="146">
        <f>J147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183</v>
      </c>
      <c r="E100" s="145"/>
      <c r="F100" s="145"/>
      <c r="G100" s="145"/>
      <c r="H100" s="145"/>
      <c r="I100" s="145"/>
      <c r="J100" s="146">
        <f>J162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184</v>
      </c>
      <c r="E101" s="145"/>
      <c r="F101" s="145"/>
      <c r="G101" s="145"/>
      <c r="H101" s="145"/>
      <c r="I101" s="145"/>
      <c r="J101" s="146">
        <f>J214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185</v>
      </c>
      <c r="E102" s="145"/>
      <c r="F102" s="145"/>
      <c r="G102" s="145"/>
      <c r="H102" s="145"/>
      <c r="I102" s="145"/>
      <c r="J102" s="146">
        <f>J272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186</v>
      </c>
      <c r="E103" s="145"/>
      <c r="F103" s="145"/>
      <c r="G103" s="145"/>
      <c r="H103" s="145"/>
      <c r="I103" s="145"/>
      <c r="J103" s="146">
        <f>J281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39"/>
      <c r="C104" s="9"/>
      <c r="D104" s="140" t="s">
        <v>187</v>
      </c>
      <c r="E104" s="141"/>
      <c r="F104" s="141"/>
      <c r="G104" s="141"/>
      <c r="H104" s="141"/>
      <c r="I104" s="141"/>
      <c r="J104" s="142">
        <f>J287</f>
        <v>0</v>
      </c>
      <c r="K104" s="9"/>
      <c r="L104" s="13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43"/>
      <c r="C105" s="10"/>
      <c r="D105" s="144" t="s">
        <v>188</v>
      </c>
      <c r="E105" s="145"/>
      <c r="F105" s="145"/>
      <c r="G105" s="145"/>
      <c r="H105" s="145"/>
      <c r="I105" s="145"/>
      <c r="J105" s="146">
        <f>J288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3"/>
      <c r="C106" s="10"/>
      <c r="D106" s="144" t="s">
        <v>189</v>
      </c>
      <c r="E106" s="145"/>
      <c r="F106" s="145"/>
      <c r="G106" s="145"/>
      <c r="H106" s="145"/>
      <c r="I106" s="145"/>
      <c r="J106" s="146">
        <f>J306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3"/>
      <c r="C107" s="10"/>
      <c r="D107" s="144" t="s">
        <v>190</v>
      </c>
      <c r="E107" s="145"/>
      <c r="F107" s="145"/>
      <c r="G107" s="145"/>
      <c r="H107" s="145"/>
      <c r="I107" s="145"/>
      <c r="J107" s="146">
        <f>J326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3"/>
      <c r="C108" s="10"/>
      <c r="D108" s="144" t="s">
        <v>191</v>
      </c>
      <c r="E108" s="145"/>
      <c r="F108" s="145"/>
      <c r="G108" s="145"/>
      <c r="H108" s="145"/>
      <c r="I108" s="145"/>
      <c r="J108" s="146">
        <f>J332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43"/>
      <c r="C109" s="10"/>
      <c r="D109" s="144" t="s">
        <v>192</v>
      </c>
      <c r="E109" s="145"/>
      <c r="F109" s="145"/>
      <c r="G109" s="145"/>
      <c r="H109" s="145"/>
      <c r="I109" s="145"/>
      <c r="J109" s="146">
        <f>J362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43"/>
      <c r="C110" s="10"/>
      <c r="D110" s="144" t="s">
        <v>193</v>
      </c>
      <c r="E110" s="145"/>
      <c r="F110" s="145"/>
      <c r="G110" s="145"/>
      <c r="H110" s="145"/>
      <c r="I110" s="145"/>
      <c r="J110" s="146">
        <f>J366</f>
        <v>0</v>
      </c>
      <c r="K110" s="10"/>
      <c r="L110" s="14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43"/>
      <c r="C111" s="10"/>
      <c r="D111" s="144" t="s">
        <v>194</v>
      </c>
      <c r="E111" s="145"/>
      <c r="F111" s="145"/>
      <c r="G111" s="145"/>
      <c r="H111" s="145"/>
      <c r="I111" s="145"/>
      <c r="J111" s="146">
        <f>J393</f>
        <v>0</v>
      </c>
      <c r="K111" s="10"/>
      <c r="L111" s="14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43"/>
      <c r="C112" s="10"/>
      <c r="D112" s="144" t="s">
        <v>195</v>
      </c>
      <c r="E112" s="145"/>
      <c r="F112" s="145"/>
      <c r="G112" s="145"/>
      <c r="H112" s="145"/>
      <c r="I112" s="145"/>
      <c r="J112" s="146">
        <f>J410</f>
        <v>0</v>
      </c>
      <c r="K112" s="10"/>
      <c r="L112" s="14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43"/>
      <c r="C113" s="10"/>
      <c r="D113" s="144" t="s">
        <v>196</v>
      </c>
      <c r="E113" s="145"/>
      <c r="F113" s="145"/>
      <c r="G113" s="145"/>
      <c r="H113" s="145"/>
      <c r="I113" s="145"/>
      <c r="J113" s="146">
        <f>J438</f>
        <v>0</v>
      </c>
      <c r="K113" s="10"/>
      <c r="L113" s="14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43"/>
      <c r="C114" s="10"/>
      <c r="D114" s="144" t="s">
        <v>197</v>
      </c>
      <c r="E114" s="145"/>
      <c r="F114" s="145"/>
      <c r="G114" s="145"/>
      <c r="H114" s="145"/>
      <c r="I114" s="145"/>
      <c r="J114" s="146">
        <f>J458</f>
        <v>0</v>
      </c>
      <c r="K114" s="10"/>
      <c r="L114" s="14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43"/>
      <c r="C115" s="10"/>
      <c r="D115" s="144" t="s">
        <v>198</v>
      </c>
      <c r="E115" s="145"/>
      <c r="F115" s="145"/>
      <c r="G115" s="145"/>
      <c r="H115" s="145"/>
      <c r="I115" s="145"/>
      <c r="J115" s="146">
        <f>J463</f>
        <v>0</v>
      </c>
      <c r="K115" s="10"/>
      <c r="L115" s="14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pans="1:31" s="2" customFormat="1" ht="6.95" customHeight="1">
      <c r="A121" s="37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4.95" customHeight="1">
      <c r="A122" s="37"/>
      <c r="B122" s="38"/>
      <c r="C122" s="22" t="s">
        <v>131</v>
      </c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</v>
      </c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26.25" customHeight="1">
      <c r="A125" s="37"/>
      <c r="B125" s="38"/>
      <c r="C125" s="37"/>
      <c r="D125" s="37"/>
      <c r="E125" s="120" t="str">
        <f>E7</f>
        <v>REKONSTRUKCE GASTROPROVOZU OBJEKTU PARNÍK ul. Gen. Janouška 902, Praha 9</v>
      </c>
      <c r="F125" s="31"/>
      <c r="G125" s="31"/>
      <c r="H125" s="31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118</v>
      </c>
      <c r="D126" s="37"/>
      <c r="E126" s="37"/>
      <c r="F126" s="37"/>
      <c r="G126" s="37"/>
      <c r="H126" s="37"/>
      <c r="I126" s="37"/>
      <c r="J126" s="37"/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7"/>
      <c r="D127" s="37"/>
      <c r="E127" s="66" t="str">
        <f>E9</f>
        <v>01 - Stavební část</v>
      </c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20</v>
      </c>
      <c r="D129" s="37"/>
      <c r="E129" s="37"/>
      <c r="F129" s="26" t="str">
        <f>F12</f>
        <v>ul. Gen. Janouška 902, Praha 6</v>
      </c>
      <c r="G129" s="37"/>
      <c r="H129" s="37"/>
      <c r="I129" s="31" t="s">
        <v>22</v>
      </c>
      <c r="J129" s="68" t="str">
        <f>IF(J12="","",J12)</f>
        <v>23. 9. 2021</v>
      </c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7"/>
      <c r="D130" s="37"/>
      <c r="E130" s="37"/>
      <c r="F130" s="37"/>
      <c r="G130" s="37"/>
      <c r="H130" s="37"/>
      <c r="I130" s="37"/>
      <c r="J130" s="37"/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40.05" customHeight="1">
      <c r="A131" s="37"/>
      <c r="B131" s="38"/>
      <c r="C131" s="31" t="s">
        <v>24</v>
      </c>
      <c r="D131" s="37"/>
      <c r="E131" s="37"/>
      <c r="F131" s="26" t="str">
        <f>E15</f>
        <v>Městská část Praha 14 Bratří Venclíků 1073,Praha 9</v>
      </c>
      <c r="G131" s="37"/>
      <c r="H131" s="37"/>
      <c r="I131" s="31" t="s">
        <v>31</v>
      </c>
      <c r="J131" s="35" t="str">
        <f>E21</f>
        <v>A6 atelier, s.r.o., Patočkova 978/20,169 00 Praha6</v>
      </c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29</v>
      </c>
      <c r="D132" s="37"/>
      <c r="E132" s="37"/>
      <c r="F132" s="26" t="str">
        <f>IF(E18="","",E18)</f>
        <v>Vyplň údaj</v>
      </c>
      <c r="G132" s="37"/>
      <c r="H132" s="37"/>
      <c r="I132" s="31" t="s">
        <v>35</v>
      </c>
      <c r="J132" s="35" t="str">
        <f>E24</f>
        <v xml:space="preserve"> </v>
      </c>
      <c r="K132" s="37"/>
      <c r="L132" s="54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0.3" customHeight="1">
      <c r="A133" s="37"/>
      <c r="B133" s="38"/>
      <c r="C133" s="37"/>
      <c r="D133" s="37"/>
      <c r="E133" s="37"/>
      <c r="F133" s="37"/>
      <c r="G133" s="37"/>
      <c r="H133" s="37"/>
      <c r="I133" s="37"/>
      <c r="J133" s="37"/>
      <c r="K133" s="37"/>
      <c r="L133" s="54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11" customFormat="1" ht="29.25" customHeight="1">
      <c r="A134" s="147"/>
      <c r="B134" s="148"/>
      <c r="C134" s="149" t="s">
        <v>132</v>
      </c>
      <c r="D134" s="150" t="s">
        <v>64</v>
      </c>
      <c r="E134" s="150" t="s">
        <v>60</v>
      </c>
      <c r="F134" s="150" t="s">
        <v>61</v>
      </c>
      <c r="G134" s="150" t="s">
        <v>133</v>
      </c>
      <c r="H134" s="150" t="s">
        <v>134</v>
      </c>
      <c r="I134" s="150" t="s">
        <v>135</v>
      </c>
      <c r="J134" s="151" t="s">
        <v>123</v>
      </c>
      <c r="K134" s="152" t="s">
        <v>136</v>
      </c>
      <c r="L134" s="153"/>
      <c r="M134" s="85" t="s">
        <v>1</v>
      </c>
      <c r="N134" s="86" t="s">
        <v>43</v>
      </c>
      <c r="O134" s="86" t="s">
        <v>137</v>
      </c>
      <c r="P134" s="86" t="s">
        <v>138</v>
      </c>
      <c r="Q134" s="86" t="s">
        <v>139</v>
      </c>
      <c r="R134" s="86" t="s">
        <v>140</v>
      </c>
      <c r="S134" s="86" t="s">
        <v>141</v>
      </c>
      <c r="T134" s="87" t="s">
        <v>142</v>
      </c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</row>
    <row r="135" spans="1:63" s="2" customFormat="1" ht="22.8" customHeight="1">
      <c r="A135" s="37"/>
      <c r="B135" s="38"/>
      <c r="C135" s="92" t="s">
        <v>143</v>
      </c>
      <c r="D135" s="37"/>
      <c r="E135" s="37"/>
      <c r="F135" s="37"/>
      <c r="G135" s="37"/>
      <c r="H135" s="37"/>
      <c r="I135" s="37"/>
      <c r="J135" s="154">
        <f>BK135</f>
        <v>0</v>
      </c>
      <c r="K135" s="37"/>
      <c r="L135" s="38"/>
      <c r="M135" s="88"/>
      <c r="N135" s="72"/>
      <c r="O135" s="89"/>
      <c r="P135" s="155">
        <f>P136+P287</f>
        <v>0</v>
      </c>
      <c r="Q135" s="89"/>
      <c r="R135" s="155">
        <f>R136+R287</f>
        <v>173.98760579</v>
      </c>
      <c r="S135" s="89"/>
      <c r="T135" s="156">
        <f>T136+T287</f>
        <v>144.38408428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78</v>
      </c>
      <c r="AU135" s="18" t="s">
        <v>125</v>
      </c>
      <c r="BK135" s="157">
        <f>BK136+BK287</f>
        <v>0</v>
      </c>
    </row>
    <row r="136" spans="1:63" s="12" customFormat="1" ht="25.9" customHeight="1">
      <c r="A136" s="12"/>
      <c r="B136" s="158"/>
      <c r="C136" s="12"/>
      <c r="D136" s="159" t="s">
        <v>78</v>
      </c>
      <c r="E136" s="160" t="s">
        <v>199</v>
      </c>
      <c r="F136" s="160" t="s">
        <v>200</v>
      </c>
      <c r="G136" s="12"/>
      <c r="H136" s="12"/>
      <c r="I136" s="161"/>
      <c r="J136" s="162">
        <f>BK136</f>
        <v>0</v>
      </c>
      <c r="K136" s="12"/>
      <c r="L136" s="158"/>
      <c r="M136" s="163"/>
      <c r="N136" s="164"/>
      <c r="O136" s="164"/>
      <c r="P136" s="165">
        <f>P137+P147+P162+P214+P272+P281</f>
        <v>0</v>
      </c>
      <c r="Q136" s="164"/>
      <c r="R136" s="165">
        <f>R137+R147+R162+R214+R272+R281</f>
        <v>155.31501992</v>
      </c>
      <c r="S136" s="164"/>
      <c r="T136" s="166">
        <f>T137+T147+T162+T214+T272+T281</f>
        <v>127.92977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9" t="s">
        <v>87</v>
      </c>
      <c r="AT136" s="167" t="s">
        <v>78</v>
      </c>
      <c r="AU136" s="167" t="s">
        <v>79</v>
      </c>
      <c r="AY136" s="159" t="s">
        <v>147</v>
      </c>
      <c r="BK136" s="168">
        <f>BK137+BK147+BK162+BK214+BK272+BK281</f>
        <v>0</v>
      </c>
    </row>
    <row r="137" spans="1:63" s="12" customFormat="1" ht="22.8" customHeight="1">
      <c r="A137" s="12"/>
      <c r="B137" s="158"/>
      <c r="C137" s="12"/>
      <c r="D137" s="159" t="s">
        <v>78</v>
      </c>
      <c r="E137" s="169" t="s">
        <v>89</v>
      </c>
      <c r="F137" s="169" t="s">
        <v>201</v>
      </c>
      <c r="G137" s="12"/>
      <c r="H137" s="12"/>
      <c r="I137" s="161"/>
      <c r="J137" s="170">
        <f>BK137</f>
        <v>0</v>
      </c>
      <c r="K137" s="12"/>
      <c r="L137" s="158"/>
      <c r="M137" s="163"/>
      <c r="N137" s="164"/>
      <c r="O137" s="164"/>
      <c r="P137" s="165">
        <f>SUM(P138:P146)</f>
        <v>0</v>
      </c>
      <c r="Q137" s="164"/>
      <c r="R137" s="165">
        <f>SUM(R138:R146)</f>
        <v>0.028260799999999996</v>
      </c>
      <c r="S137" s="164"/>
      <c r="T137" s="166">
        <f>SUM(T138:T146)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9" t="s">
        <v>87</v>
      </c>
      <c r="AT137" s="167" t="s">
        <v>78</v>
      </c>
      <c r="AU137" s="167" t="s">
        <v>87</v>
      </c>
      <c r="AY137" s="159" t="s">
        <v>147</v>
      </c>
      <c r="BK137" s="168">
        <f>SUM(BK138:BK146)</f>
        <v>0</v>
      </c>
    </row>
    <row r="138" spans="1:65" s="2" customFormat="1" ht="24.15" customHeight="1">
      <c r="A138" s="37"/>
      <c r="B138" s="171"/>
      <c r="C138" s="172" t="s">
        <v>87</v>
      </c>
      <c r="D138" s="172" t="s">
        <v>150</v>
      </c>
      <c r="E138" s="173" t="s">
        <v>202</v>
      </c>
      <c r="F138" s="174" t="s">
        <v>203</v>
      </c>
      <c r="G138" s="175" t="s">
        <v>204</v>
      </c>
      <c r="H138" s="176">
        <v>54.4</v>
      </c>
      <c r="I138" s="177"/>
      <c r="J138" s="178">
        <f>ROUND(I138*H138,2)</f>
        <v>0</v>
      </c>
      <c r="K138" s="179"/>
      <c r="L138" s="38"/>
      <c r="M138" s="180" t="s">
        <v>1</v>
      </c>
      <c r="N138" s="181" t="s">
        <v>44</v>
      </c>
      <c r="O138" s="76"/>
      <c r="P138" s="182">
        <f>O138*H138</f>
        <v>0</v>
      </c>
      <c r="Q138" s="182">
        <v>0.00014</v>
      </c>
      <c r="R138" s="182">
        <f>Q138*H138</f>
        <v>0.0076159999999999995</v>
      </c>
      <c r="S138" s="182">
        <v>0</v>
      </c>
      <c r="T138" s="18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4" t="s">
        <v>166</v>
      </c>
      <c r="AT138" s="184" t="s">
        <v>150</v>
      </c>
      <c r="AU138" s="184" t="s">
        <v>89</v>
      </c>
      <c r="AY138" s="18" t="s">
        <v>147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8" t="s">
        <v>87</v>
      </c>
      <c r="BK138" s="185">
        <f>ROUND(I138*H138,2)</f>
        <v>0</v>
      </c>
      <c r="BL138" s="18" t="s">
        <v>166</v>
      </c>
      <c r="BM138" s="184" t="s">
        <v>205</v>
      </c>
    </row>
    <row r="139" spans="1:51" s="13" customFormat="1" ht="12">
      <c r="A139" s="13"/>
      <c r="B139" s="191"/>
      <c r="C139" s="13"/>
      <c r="D139" s="192" t="s">
        <v>206</v>
      </c>
      <c r="E139" s="193" t="s">
        <v>1</v>
      </c>
      <c r="F139" s="194" t="s">
        <v>207</v>
      </c>
      <c r="G139" s="13"/>
      <c r="H139" s="195">
        <v>2.4</v>
      </c>
      <c r="I139" s="196"/>
      <c r="J139" s="13"/>
      <c r="K139" s="13"/>
      <c r="L139" s="191"/>
      <c r="M139" s="197"/>
      <c r="N139" s="198"/>
      <c r="O139" s="198"/>
      <c r="P139" s="198"/>
      <c r="Q139" s="198"/>
      <c r="R139" s="198"/>
      <c r="S139" s="198"/>
      <c r="T139" s="19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3" t="s">
        <v>206</v>
      </c>
      <c r="AU139" s="193" t="s">
        <v>89</v>
      </c>
      <c r="AV139" s="13" t="s">
        <v>89</v>
      </c>
      <c r="AW139" s="13" t="s">
        <v>34</v>
      </c>
      <c r="AX139" s="13" t="s">
        <v>79</v>
      </c>
      <c r="AY139" s="193" t="s">
        <v>147</v>
      </c>
    </row>
    <row r="140" spans="1:51" s="13" customFormat="1" ht="12">
      <c r="A140" s="13"/>
      <c r="B140" s="191"/>
      <c r="C140" s="13"/>
      <c r="D140" s="192" t="s">
        <v>206</v>
      </c>
      <c r="E140" s="193" t="s">
        <v>1</v>
      </c>
      <c r="F140" s="194" t="s">
        <v>208</v>
      </c>
      <c r="G140" s="13"/>
      <c r="H140" s="195">
        <v>52</v>
      </c>
      <c r="I140" s="196"/>
      <c r="J140" s="13"/>
      <c r="K140" s="13"/>
      <c r="L140" s="191"/>
      <c r="M140" s="197"/>
      <c r="N140" s="198"/>
      <c r="O140" s="198"/>
      <c r="P140" s="198"/>
      <c r="Q140" s="198"/>
      <c r="R140" s="198"/>
      <c r="S140" s="198"/>
      <c r="T140" s="19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3" t="s">
        <v>206</v>
      </c>
      <c r="AU140" s="193" t="s">
        <v>89</v>
      </c>
      <c r="AV140" s="13" t="s">
        <v>89</v>
      </c>
      <c r="AW140" s="13" t="s">
        <v>34</v>
      </c>
      <c r="AX140" s="13" t="s">
        <v>79</v>
      </c>
      <c r="AY140" s="193" t="s">
        <v>147</v>
      </c>
    </row>
    <row r="141" spans="1:51" s="14" customFormat="1" ht="12">
      <c r="A141" s="14"/>
      <c r="B141" s="200"/>
      <c r="C141" s="14"/>
      <c r="D141" s="192" t="s">
        <v>206</v>
      </c>
      <c r="E141" s="201" t="s">
        <v>1</v>
      </c>
      <c r="F141" s="202" t="s">
        <v>209</v>
      </c>
      <c r="G141" s="14"/>
      <c r="H141" s="203">
        <v>54.4</v>
      </c>
      <c r="I141" s="204"/>
      <c r="J141" s="14"/>
      <c r="K141" s="14"/>
      <c r="L141" s="200"/>
      <c r="M141" s="205"/>
      <c r="N141" s="206"/>
      <c r="O141" s="206"/>
      <c r="P141" s="206"/>
      <c r="Q141" s="206"/>
      <c r="R141" s="206"/>
      <c r="S141" s="206"/>
      <c r="T141" s="20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01" t="s">
        <v>206</v>
      </c>
      <c r="AU141" s="201" t="s">
        <v>89</v>
      </c>
      <c r="AV141" s="14" t="s">
        <v>166</v>
      </c>
      <c r="AW141" s="14" t="s">
        <v>34</v>
      </c>
      <c r="AX141" s="14" t="s">
        <v>87</v>
      </c>
      <c r="AY141" s="201" t="s">
        <v>147</v>
      </c>
    </row>
    <row r="142" spans="1:65" s="2" customFormat="1" ht="33" customHeight="1">
      <c r="A142" s="37"/>
      <c r="B142" s="171"/>
      <c r="C142" s="208" t="s">
        <v>89</v>
      </c>
      <c r="D142" s="208" t="s">
        <v>210</v>
      </c>
      <c r="E142" s="209" t="s">
        <v>211</v>
      </c>
      <c r="F142" s="210" t="s">
        <v>212</v>
      </c>
      <c r="G142" s="211" t="s">
        <v>204</v>
      </c>
      <c r="H142" s="212">
        <v>68.816</v>
      </c>
      <c r="I142" s="213"/>
      <c r="J142" s="214">
        <f>ROUND(I142*H142,2)</f>
        <v>0</v>
      </c>
      <c r="K142" s="215"/>
      <c r="L142" s="216"/>
      <c r="M142" s="217" t="s">
        <v>1</v>
      </c>
      <c r="N142" s="218" t="s">
        <v>44</v>
      </c>
      <c r="O142" s="76"/>
      <c r="P142" s="182">
        <f>O142*H142</f>
        <v>0</v>
      </c>
      <c r="Q142" s="182">
        <v>0.0003</v>
      </c>
      <c r="R142" s="182">
        <f>Q142*H142</f>
        <v>0.020644799999999998</v>
      </c>
      <c r="S142" s="182">
        <v>0</v>
      </c>
      <c r="T142" s="18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4" t="s">
        <v>213</v>
      </c>
      <c r="AT142" s="184" t="s">
        <v>210</v>
      </c>
      <c r="AU142" s="184" t="s">
        <v>89</v>
      </c>
      <c r="AY142" s="18" t="s">
        <v>147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8" t="s">
        <v>87</v>
      </c>
      <c r="BK142" s="185">
        <f>ROUND(I142*H142,2)</f>
        <v>0</v>
      </c>
      <c r="BL142" s="18" t="s">
        <v>166</v>
      </c>
      <c r="BM142" s="184" t="s">
        <v>214</v>
      </c>
    </row>
    <row r="143" spans="1:51" s="13" customFormat="1" ht="12">
      <c r="A143" s="13"/>
      <c r="B143" s="191"/>
      <c r="C143" s="13"/>
      <c r="D143" s="192" t="s">
        <v>206</v>
      </c>
      <c r="E143" s="193" t="s">
        <v>1</v>
      </c>
      <c r="F143" s="194" t="s">
        <v>215</v>
      </c>
      <c r="G143" s="13"/>
      <c r="H143" s="195">
        <v>2.64</v>
      </c>
      <c r="I143" s="196"/>
      <c r="J143" s="13"/>
      <c r="K143" s="13"/>
      <c r="L143" s="191"/>
      <c r="M143" s="197"/>
      <c r="N143" s="198"/>
      <c r="O143" s="198"/>
      <c r="P143" s="198"/>
      <c r="Q143" s="198"/>
      <c r="R143" s="198"/>
      <c r="S143" s="198"/>
      <c r="T143" s="19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3" t="s">
        <v>206</v>
      </c>
      <c r="AU143" s="193" t="s">
        <v>89</v>
      </c>
      <c r="AV143" s="13" t="s">
        <v>89</v>
      </c>
      <c r="AW143" s="13" t="s">
        <v>34</v>
      </c>
      <c r="AX143" s="13" t="s">
        <v>79</v>
      </c>
      <c r="AY143" s="193" t="s">
        <v>147</v>
      </c>
    </row>
    <row r="144" spans="1:51" s="13" customFormat="1" ht="12">
      <c r="A144" s="13"/>
      <c r="B144" s="191"/>
      <c r="C144" s="13"/>
      <c r="D144" s="192" t="s">
        <v>206</v>
      </c>
      <c r="E144" s="193" t="s">
        <v>1</v>
      </c>
      <c r="F144" s="194" t="s">
        <v>216</v>
      </c>
      <c r="G144" s="13"/>
      <c r="H144" s="195">
        <v>57.2</v>
      </c>
      <c r="I144" s="196"/>
      <c r="J144" s="13"/>
      <c r="K144" s="13"/>
      <c r="L144" s="191"/>
      <c r="M144" s="197"/>
      <c r="N144" s="198"/>
      <c r="O144" s="198"/>
      <c r="P144" s="198"/>
      <c r="Q144" s="198"/>
      <c r="R144" s="198"/>
      <c r="S144" s="198"/>
      <c r="T144" s="19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3" t="s">
        <v>206</v>
      </c>
      <c r="AU144" s="193" t="s">
        <v>89</v>
      </c>
      <c r="AV144" s="13" t="s">
        <v>89</v>
      </c>
      <c r="AW144" s="13" t="s">
        <v>34</v>
      </c>
      <c r="AX144" s="13" t="s">
        <v>79</v>
      </c>
      <c r="AY144" s="193" t="s">
        <v>147</v>
      </c>
    </row>
    <row r="145" spans="1:51" s="14" customFormat="1" ht="12">
      <c r="A145" s="14"/>
      <c r="B145" s="200"/>
      <c r="C145" s="14"/>
      <c r="D145" s="192" t="s">
        <v>206</v>
      </c>
      <c r="E145" s="201" t="s">
        <v>1</v>
      </c>
      <c r="F145" s="202" t="s">
        <v>209</v>
      </c>
      <c r="G145" s="14"/>
      <c r="H145" s="203">
        <v>59.84</v>
      </c>
      <c r="I145" s="204"/>
      <c r="J145" s="14"/>
      <c r="K145" s="14"/>
      <c r="L145" s="200"/>
      <c r="M145" s="205"/>
      <c r="N145" s="206"/>
      <c r="O145" s="206"/>
      <c r="P145" s="206"/>
      <c r="Q145" s="206"/>
      <c r="R145" s="206"/>
      <c r="S145" s="206"/>
      <c r="T145" s="20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01" t="s">
        <v>206</v>
      </c>
      <c r="AU145" s="201" t="s">
        <v>89</v>
      </c>
      <c r="AV145" s="14" t="s">
        <v>166</v>
      </c>
      <c r="AW145" s="14" t="s">
        <v>34</v>
      </c>
      <c r="AX145" s="14" t="s">
        <v>79</v>
      </c>
      <c r="AY145" s="201" t="s">
        <v>147</v>
      </c>
    </row>
    <row r="146" spans="1:51" s="13" customFormat="1" ht="12">
      <c r="A146" s="13"/>
      <c r="B146" s="191"/>
      <c r="C146" s="13"/>
      <c r="D146" s="192" t="s">
        <v>206</v>
      </c>
      <c r="E146" s="193" t="s">
        <v>1</v>
      </c>
      <c r="F146" s="194" t="s">
        <v>217</v>
      </c>
      <c r="G146" s="13"/>
      <c r="H146" s="195">
        <v>68.816</v>
      </c>
      <c r="I146" s="196"/>
      <c r="J146" s="13"/>
      <c r="K146" s="13"/>
      <c r="L146" s="191"/>
      <c r="M146" s="197"/>
      <c r="N146" s="198"/>
      <c r="O146" s="198"/>
      <c r="P146" s="198"/>
      <c r="Q146" s="198"/>
      <c r="R146" s="198"/>
      <c r="S146" s="198"/>
      <c r="T146" s="19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3" t="s">
        <v>206</v>
      </c>
      <c r="AU146" s="193" t="s">
        <v>89</v>
      </c>
      <c r="AV146" s="13" t="s">
        <v>89</v>
      </c>
      <c r="AW146" s="13" t="s">
        <v>34</v>
      </c>
      <c r="AX146" s="13" t="s">
        <v>87</v>
      </c>
      <c r="AY146" s="193" t="s">
        <v>147</v>
      </c>
    </row>
    <row r="147" spans="1:63" s="12" customFormat="1" ht="22.8" customHeight="1">
      <c r="A147" s="12"/>
      <c r="B147" s="158"/>
      <c r="C147" s="12"/>
      <c r="D147" s="159" t="s">
        <v>78</v>
      </c>
      <c r="E147" s="169" t="s">
        <v>161</v>
      </c>
      <c r="F147" s="169" t="s">
        <v>218</v>
      </c>
      <c r="G147" s="12"/>
      <c r="H147" s="12"/>
      <c r="I147" s="161"/>
      <c r="J147" s="170">
        <f>BK147</f>
        <v>0</v>
      </c>
      <c r="K147" s="12"/>
      <c r="L147" s="158"/>
      <c r="M147" s="163"/>
      <c r="N147" s="164"/>
      <c r="O147" s="164"/>
      <c r="P147" s="165">
        <f>SUM(P148:P161)</f>
        <v>0</v>
      </c>
      <c r="Q147" s="164"/>
      <c r="R147" s="165">
        <f>SUM(R148:R161)</f>
        <v>10.53760392</v>
      </c>
      <c r="S147" s="164"/>
      <c r="T147" s="166">
        <f>SUM(T148:T161)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9" t="s">
        <v>87</v>
      </c>
      <c r="AT147" s="167" t="s">
        <v>78</v>
      </c>
      <c r="AU147" s="167" t="s">
        <v>87</v>
      </c>
      <c r="AY147" s="159" t="s">
        <v>147</v>
      </c>
      <c r="BK147" s="168">
        <f>SUM(BK148:BK161)</f>
        <v>0</v>
      </c>
    </row>
    <row r="148" spans="1:65" s="2" customFormat="1" ht="24.15" customHeight="1">
      <c r="A148" s="37"/>
      <c r="B148" s="171"/>
      <c r="C148" s="172" t="s">
        <v>161</v>
      </c>
      <c r="D148" s="172" t="s">
        <v>150</v>
      </c>
      <c r="E148" s="173" t="s">
        <v>219</v>
      </c>
      <c r="F148" s="174" t="s">
        <v>220</v>
      </c>
      <c r="G148" s="175" t="s">
        <v>221</v>
      </c>
      <c r="H148" s="176">
        <v>1.44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44</v>
      </c>
      <c r="O148" s="76"/>
      <c r="P148" s="182">
        <f>O148*H148</f>
        <v>0</v>
      </c>
      <c r="Q148" s="182">
        <v>1.6627</v>
      </c>
      <c r="R148" s="182">
        <f>Q148*H148</f>
        <v>2.394288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166</v>
      </c>
      <c r="AT148" s="184" t="s">
        <v>150</v>
      </c>
      <c r="AU148" s="184" t="s">
        <v>89</v>
      </c>
      <c r="AY148" s="18" t="s">
        <v>147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8" t="s">
        <v>87</v>
      </c>
      <c r="BK148" s="185">
        <f>ROUND(I148*H148,2)</f>
        <v>0</v>
      </c>
      <c r="BL148" s="18" t="s">
        <v>166</v>
      </c>
      <c r="BM148" s="184" t="s">
        <v>222</v>
      </c>
    </row>
    <row r="149" spans="1:51" s="13" customFormat="1" ht="12">
      <c r="A149" s="13"/>
      <c r="B149" s="191"/>
      <c r="C149" s="13"/>
      <c r="D149" s="192" t="s">
        <v>206</v>
      </c>
      <c r="E149" s="193" t="s">
        <v>1</v>
      </c>
      <c r="F149" s="194" t="s">
        <v>223</v>
      </c>
      <c r="G149" s="13"/>
      <c r="H149" s="195">
        <v>1.44</v>
      </c>
      <c r="I149" s="196"/>
      <c r="J149" s="13"/>
      <c r="K149" s="13"/>
      <c r="L149" s="191"/>
      <c r="M149" s="197"/>
      <c r="N149" s="198"/>
      <c r="O149" s="198"/>
      <c r="P149" s="198"/>
      <c r="Q149" s="198"/>
      <c r="R149" s="198"/>
      <c r="S149" s="198"/>
      <c r="T149" s="19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3" t="s">
        <v>206</v>
      </c>
      <c r="AU149" s="193" t="s">
        <v>89</v>
      </c>
      <c r="AV149" s="13" t="s">
        <v>89</v>
      </c>
      <c r="AW149" s="13" t="s">
        <v>34</v>
      </c>
      <c r="AX149" s="13" t="s">
        <v>87</v>
      </c>
      <c r="AY149" s="193" t="s">
        <v>147</v>
      </c>
    </row>
    <row r="150" spans="1:65" s="2" customFormat="1" ht="33" customHeight="1">
      <c r="A150" s="37"/>
      <c r="B150" s="171"/>
      <c r="C150" s="172" t="s">
        <v>166</v>
      </c>
      <c r="D150" s="172" t="s">
        <v>150</v>
      </c>
      <c r="E150" s="173" t="s">
        <v>224</v>
      </c>
      <c r="F150" s="174" t="s">
        <v>225</v>
      </c>
      <c r="G150" s="175" t="s">
        <v>204</v>
      </c>
      <c r="H150" s="176">
        <v>3.84</v>
      </c>
      <c r="I150" s="177"/>
      <c r="J150" s="178">
        <f>ROUND(I150*H150,2)</f>
        <v>0</v>
      </c>
      <c r="K150" s="179"/>
      <c r="L150" s="38"/>
      <c r="M150" s="180" t="s">
        <v>1</v>
      </c>
      <c r="N150" s="181" t="s">
        <v>44</v>
      </c>
      <c r="O150" s="76"/>
      <c r="P150" s="182">
        <f>O150*H150</f>
        <v>0</v>
      </c>
      <c r="Q150" s="182">
        <v>0.18105</v>
      </c>
      <c r="R150" s="182">
        <f>Q150*H150</f>
        <v>0.695232</v>
      </c>
      <c r="S150" s="182">
        <v>0</v>
      </c>
      <c r="T150" s="18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4" t="s">
        <v>166</v>
      </c>
      <c r="AT150" s="184" t="s">
        <v>150</v>
      </c>
      <c r="AU150" s="184" t="s">
        <v>89</v>
      </c>
      <c r="AY150" s="18" t="s">
        <v>147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8" t="s">
        <v>87</v>
      </c>
      <c r="BK150" s="185">
        <f>ROUND(I150*H150,2)</f>
        <v>0</v>
      </c>
      <c r="BL150" s="18" t="s">
        <v>166</v>
      </c>
      <c r="BM150" s="184" t="s">
        <v>226</v>
      </c>
    </row>
    <row r="151" spans="1:51" s="15" customFormat="1" ht="12">
      <c r="A151" s="15"/>
      <c r="B151" s="219"/>
      <c r="C151" s="15"/>
      <c r="D151" s="192" t="s">
        <v>206</v>
      </c>
      <c r="E151" s="220" t="s">
        <v>1</v>
      </c>
      <c r="F151" s="221" t="s">
        <v>227</v>
      </c>
      <c r="G151" s="15"/>
      <c r="H151" s="220" t="s">
        <v>1</v>
      </c>
      <c r="I151" s="222"/>
      <c r="J151" s="15"/>
      <c r="K151" s="15"/>
      <c r="L151" s="219"/>
      <c r="M151" s="223"/>
      <c r="N151" s="224"/>
      <c r="O151" s="224"/>
      <c r="P151" s="224"/>
      <c r="Q151" s="224"/>
      <c r="R151" s="224"/>
      <c r="S151" s="224"/>
      <c r="T151" s="22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20" t="s">
        <v>206</v>
      </c>
      <c r="AU151" s="220" t="s">
        <v>89</v>
      </c>
      <c r="AV151" s="15" t="s">
        <v>87</v>
      </c>
      <c r="AW151" s="15" t="s">
        <v>34</v>
      </c>
      <c r="AX151" s="15" t="s">
        <v>79</v>
      </c>
      <c r="AY151" s="220" t="s">
        <v>147</v>
      </c>
    </row>
    <row r="152" spans="1:51" s="13" customFormat="1" ht="12">
      <c r="A152" s="13"/>
      <c r="B152" s="191"/>
      <c r="C152" s="13"/>
      <c r="D152" s="192" t="s">
        <v>206</v>
      </c>
      <c r="E152" s="193" t="s">
        <v>1</v>
      </c>
      <c r="F152" s="194" t="s">
        <v>228</v>
      </c>
      <c r="G152" s="13"/>
      <c r="H152" s="195">
        <v>3.84</v>
      </c>
      <c r="I152" s="196"/>
      <c r="J152" s="13"/>
      <c r="K152" s="13"/>
      <c r="L152" s="191"/>
      <c r="M152" s="197"/>
      <c r="N152" s="198"/>
      <c r="O152" s="198"/>
      <c r="P152" s="198"/>
      <c r="Q152" s="198"/>
      <c r="R152" s="198"/>
      <c r="S152" s="198"/>
      <c r="T152" s="19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3" t="s">
        <v>206</v>
      </c>
      <c r="AU152" s="193" t="s">
        <v>89</v>
      </c>
      <c r="AV152" s="13" t="s">
        <v>89</v>
      </c>
      <c r="AW152" s="13" t="s">
        <v>34</v>
      </c>
      <c r="AX152" s="13" t="s">
        <v>79</v>
      </c>
      <c r="AY152" s="193" t="s">
        <v>147</v>
      </c>
    </row>
    <row r="153" spans="1:51" s="14" customFormat="1" ht="12">
      <c r="A153" s="14"/>
      <c r="B153" s="200"/>
      <c r="C153" s="14"/>
      <c r="D153" s="192" t="s">
        <v>206</v>
      </c>
      <c r="E153" s="201" t="s">
        <v>1</v>
      </c>
      <c r="F153" s="202" t="s">
        <v>209</v>
      </c>
      <c r="G153" s="14"/>
      <c r="H153" s="203">
        <v>3.84</v>
      </c>
      <c r="I153" s="204"/>
      <c r="J153" s="14"/>
      <c r="K153" s="14"/>
      <c r="L153" s="200"/>
      <c r="M153" s="205"/>
      <c r="N153" s="206"/>
      <c r="O153" s="206"/>
      <c r="P153" s="206"/>
      <c r="Q153" s="206"/>
      <c r="R153" s="206"/>
      <c r="S153" s="206"/>
      <c r="T153" s="20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01" t="s">
        <v>206</v>
      </c>
      <c r="AU153" s="201" t="s">
        <v>89</v>
      </c>
      <c r="AV153" s="14" t="s">
        <v>166</v>
      </c>
      <c r="AW153" s="14" t="s">
        <v>34</v>
      </c>
      <c r="AX153" s="14" t="s">
        <v>87</v>
      </c>
      <c r="AY153" s="201" t="s">
        <v>147</v>
      </c>
    </row>
    <row r="154" spans="1:65" s="2" customFormat="1" ht="24.15" customHeight="1">
      <c r="A154" s="37"/>
      <c r="B154" s="171"/>
      <c r="C154" s="172" t="s">
        <v>146</v>
      </c>
      <c r="D154" s="172" t="s">
        <v>150</v>
      </c>
      <c r="E154" s="173" t="s">
        <v>229</v>
      </c>
      <c r="F154" s="174" t="s">
        <v>230</v>
      </c>
      <c r="G154" s="175" t="s">
        <v>204</v>
      </c>
      <c r="H154" s="176">
        <v>56.224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44</v>
      </c>
      <c r="O154" s="76"/>
      <c r="P154" s="182">
        <f>O154*H154</f>
        <v>0</v>
      </c>
      <c r="Q154" s="182">
        <v>0.05897</v>
      </c>
      <c r="R154" s="182">
        <f>Q154*H154</f>
        <v>3.31552928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166</v>
      </c>
      <c r="AT154" s="184" t="s">
        <v>150</v>
      </c>
      <c r="AU154" s="184" t="s">
        <v>89</v>
      </c>
      <c r="AY154" s="18" t="s">
        <v>147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8" t="s">
        <v>87</v>
      </c>
      <c r="BK154" s="185">
        <f>ROUND(I154*H154,2)</f>
        <v>0</v>
      </c>
      <c r="BL154" s="18" t="s">
        <v>166</v>
      </c>
      <c r="BM154" s="184" t="s">
        <v>231</v>
      </c>
    </row>
    <row r="155" spans="1:51" s="15" customFormat="1" ht="12">
      <c r="A155" s="15"/>
      <c r="B155" s="219"/>
      <c r="C155" s="15"/>
      <c r="D155" s="192" t="s">
        <v>206</v>
      </c>
      <c r="E155" s="220" t="s">
        <v>1</v>
      </c>
      <c r="F155" s="221" t="s">
        <v>227</v>
      </c>
      <c r="G155" s="15"/>
      <c r="H155" s="220" t="s">
        <v>1</v>
      </c>
      <c r="I155" s="222"/>
      <c r="J155" s="15"/>
      <c r="K155" s="15"/>
      <c r="L155" s="219"/>
      <c r="M155" s="223"/>
      <c r="N155" s="224"/>
      <c r="O155" s="224"/>
      <c r="P155" s="224"/>
      <c r="Q155" s="224"/>
      <c r="R155" s="224"/>
      <c r="S155" s="224"/>
      <c r="T155" s="22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20" t="s">
        <v>206</v>
      </c>
      <c r="AU155" s="220" t="s">
        <v>89</v>
      </c>
      <c r="AV155" s="15" t="s">
        <v>87</v>
      </c>
      <c r="AW155" s="15" t="s">
        <v>34</v>
      </c>
      <c r="AX155" s="15" t="s">
        <v>79</v>
      </c>
      <c r="AY155" s="220" t="s">
        <v>147</v>
      </c>
    </row>
    <row r="156" spans="1:51" s="13" customFormat="1" ht="12">
      <c r="A156" s="13"/>
      <c r="B156" s="191"/>
      <c r="C156" s="13"/>
      <c r="D156" s="192" t="s">
        <v>206</v>
      </c>
      <c r="E156" s="193" t="s">
        <v>1</v>
      </c>
      <c r="F156" s="194" t="s">
        <v>232</v>
      </c>
      <c r="G156" s="13"/>
      <c r="H156" s="195">
        <v>56.224</v>
      </c>
      <c r="I156" s="196"/>
      <c r="J156" s="13"/>
      <c r="K156" s="13"/>
      <c r="L156" s="191"/>
      <c r="M156" s="197"/>
      <c r="N156" s="198"/>
      <c r="O156" s="198"/>
      <c r="P156" s="198"/>
      <c r="Q156" s="198"/>
      <c r="R156" s="198"/>
      <c r="S156" s="198"/>
      <c r="T156" s="19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3" t="s">
        <v>206</v>
      </c>
      <c r="AU156" s="193" t="s">
        <v>89</v>
      </c>
      <c r="AV156" s="13" t="s">
        <v>89</v>
      </c>
      <c r="AW156" s="13" t="s">
        <v>34</v>
      </c>
      <c r="AX156" s="13" t="s">
        <v>79</v>
      </c>
      <c r="AY156" s="193" t="s">
        <v>147</v>
      </c>
    </row>
    <row r="157" spans="1:51" s="14" customFormat="1" ht="12">
      <c r="A157" s="14"/>
      <c r="B157" s="200"/>
      <c r="C157" s="14"/>
      <c r="D157" s="192" t="s">
        <v>206</v>
      </c>
      <c r="E157" s="201" t="s">
        <v>1</v>
      </c>
      <c r="F157" s="202" t="s">
        <v>209</v>
      </c>
      <c r="G157" s="14"/>
      <c r="H157" s="203">
        <v>56.224</v>
      </c>
      <c r="I157" s="204"/>
      <c r="J157" s="14"/>
      <c r="K157" s="14"/>
      <c r="L157" s="200"/>
      <c r="M157" s="205"/>
      <c r="N157" s="206"/>
      <c r="O157" s="206"/>
      <c r="P157" s="206"/>
      <c r="Q157" s="206"/>
      <c r="R157" s="206"/>
      <c r="S157" s="206"/>
      <c r="T157" s="20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01" t="s">
        <v>206</v>
      </c>
      <c r="AU157" s="201" t="s">
        <v>89</v>
      </c>
      <c r="AV157" s="14" t="s">
        <v>166</v>
      </c>
      <c r="AW157" s="14" t="s">
        <v>34</v>
      </c>
      <c r="AX157" s="14" t="s">
        <v>87</v>
      </c>
      <c r="AY157" s="201" t="s">
        <v>147</v>
      </c>
    </row>
    <row r="158" spans="1:65" s="2" customFormat="1" ht="24.15" customHeight="1">
      <c r="A158" s="37"/>
      <c r="B158" s="171"/>
      <c r="C158" s="172" t="s">
        <v>175</v>
      </c>
      <c r="D158" s="172" t="s">
        <v>150</v>
      </c>
      <c r="E158" s="173" t="s">
        <v>233</v>
      </c>
      <c r="F158" s="174" t="s">
        <v>234</v>
      </c>
      <c r="G158" s="175" t="s">
        <v>204</v>
      </c>
      <c r="H158" s="176">
        <v>54.584</v>
      </c>
      <c r="I158" s="177"/>
      <c r="J158" s="178">
        <f>ROUND(I158*H158,2)</f>
        <v>0</v>
      </c>
      <c r="K158" s="179"/>
      <c r="L158" s="38"/>
      <c r="M158" s="180" t="s">
        <v>1</v>
      </c>
      <c r="N158" s="181" t="s">
        <v>44</v>
      </c>
      <c r="O158" s="76"/>
      <c r="P158" s="182">
        <f>O158*H158</f>
        <v>0</v>
      </c>
      <c r="Q158" s="182">
        <v>0.07571</v>
      </c>
      <c r="R158" s="182">
        <f>Q158*H158</f>
        <v>4.13255464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166</v>
      </c>
      <c r="AT158" s="184" t="s">
        <v>150</v>
      </c>
      <c r="AU158" s="184" t="s">
        <v>89</v>
      </c>
      <c r="AY158" s="18" t="s">
        <v>147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8" t="s">
        <v>87</v>
      </c>
      <c r="BK158" s="185">
        <f>ROUND(I158*H158,2)</f>
        <v>0</v>
      </c>
      <c r="BL158" s="18" t="s">
        <v>166</v>
      </c>
      <c r="BM158" s="184" t="s">
        <v>235</v>
      </c>
    </row>
    <row r="159" spans="1:51" s="15" customFormat="1" ht="12">
      <c r="A159" s="15"/>
      <c r="B159" s="219"/>
      <c r="C159" s="15"/>
      <c r="D159" s="192" t="s">
        <v>206</v>
      </c>
      <c r="E159" s="220" t="s">
        <v>1</v>
      </c>
      <c r="F159" s="221" t="s">
        <v>227</v>
      </c>
      <c r="G159" s="15"/>
      <c r="H159" s="220" t="s">
        <v>1</v>
      </c>
      <c r="I159" s="222"/>
      <c r="J159" s="15"/>
      <c r="K159" s="15"/>
      <c r="L159" s="219"/>
      <c r="M159" s="223"/>
      <c r="N159" s="224"/>
      <c r="O159" s="224"/>
      <c r="P159" s="224"/>
      <c r="Q159" s="224"/>
      <c r="R159" s="224"/>
      <c r="S159" s="224"/>
      <c r="T159" s="22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20" t="s">
        <v>206</v>
      </c>
      <c r="AU159" s="220" t="s">
        <v>89</v>
      </c>
      <c r="AV159" s="15" t="s">
        <v>87</v>
      </c>
      <c r="AW159" s="15" t="s">
        <v>34</v>
      </c>
      <c r="AX159" s="15" t="s">
        <v>79</v>
      </c>
      <c r="AY159" s="220" t="s">
        <v>147</v>
      </c>
    </row>
    <row r="160" spans="1:51" s="13" customFormat="1" ht="12">
      <c r="A160" s="13"/>
      <c r="B160" s="191"/>
      <c r="C160" s="13"/>
      <c r="D160" s="192" t="s">
        <v>206</v>
      </c>
      <c r="E160" s="193" t="s">
        <v>1</v>
      </c>
      <c r="F160" s="194" t="s">
        <v>236</v>
      </c>
      <c r="G160" s="13"/>
      <c r="H160" s="195">
        <v>54.584</v>
      </c>
      <c r="I160" s="196"/>
      <c r="J160" s="13"/>
      <c r="K160" s="13"/>
      <c r="L160" s="191"/>
      <c r="M160" s="197"/>
      <c r="N160" s="198"/>
      <c r="O160" s="198"/>
      <c r="P160" s="198"/>
      <c r="Q160" s="198"/>
      <c r="R160" s="198"/>
      <c r="S160" s="198"/>
      <c r="T160" s="19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3" t="s">
        <v>206</v>
      </c>
      <c r="AU160" s="193" t="s">
        <v>89</v>
      </c>
      <c r="AV160" s="13" t="s">
        <v>89</v>
      </c>
      <c r="AW160" s="13" t="s">
        <v>34</v>
      </c>
      <c r="AX160" s="13" t="s">
        <v>79</v>
      </c>
      <c r="AY160" s="193" t="s">
        <v>147</v>
      </c>
    </row>
    <row r="161" spans="1:51" s="14" customFormat="1" ht="12">
      <c r="A161" s="14"/>
      <c r="B161" s="200"/>
      <c r="C161" s="14"/>
      <c r="D161" s="192" t="s">
        <v>206</v>
      </c>
      <c r="E161" s="201" t="s">
        <v>1</v>
      </c>
      <c r="F161" s="202" t="s">
        <v>209</v>
      </c>
      <c r="G161" s="14"/>
      <c r="H161" s="203">
        <v>54.584</v>
      </c>
      <c r="I161" s="204"/>
      <c r="J161" s="14"/>
      <c r="K161" s="14"/>
      <c r="L161" s="200"/>
      <c r="M161" s="205"/>
      <c r="N161" s="206"/>
      <c r="O161" s="206"/>
      <c r="P161" s="206"/>
      <c r="Q161" s="206"/>
      <c r="R161" s="206"/>
      <c r="S161" s="206"/>
      <c r="T161" s="20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1" t="s">
        <v>206</v>
      </c>
      <c r="AU161" s="201" t="s">
        <v>89</v>
      </c>
      <c r="AV161" s="14" t="s">
        <v>166</v>
      </c>
      <c r="AW161" s="14" t="s">
        <v>34</v>
      </c>
      <c r="AX161" s="14" t="s">
        <v>87</v>
      </c>
      <c r="AY161" s="201" t="s">
        <v>147</v>
      </c>
    </row>
    <row r="162" spans="1:63" s="12" customFormat="1" ht="22.8" customHeight="1">
      <c r="A162" s="12"/>
      <c r="B162" s="158"/>
      <c r="C162" s="12"/>
      <c r="D162" s="159" t="s">
        <v>78</v>
      </c>
      <c r="E162" s="169" t="s">
        <v>175</v>
      </c>
      <c r="F162" s="169" t="s">
        <v>237</v>
      </c>
      <c r="G162" s="12"/>
      <c r="H162" s="12"/>
      <c r="I162" s="161"/>
      <c r="J162" s="170">
        <f>BK162</f>
        <v>0</v>
      </c>
      <c r="K162" s="12"/>
      <c r="L162" s="158"/>
      <c r="M162" s="163"/>
      <c r="N162" s="164"/>
      <c r="O162" s="164"/>
      <c r="P162" s="165">
        <f>SUM(P163:P213)</f>
        <v>0</v>
      </c>
      <c r="Q162" s="164"/>
      <c r="R162" s="165">
        <f>SUM(R163:R213)</f>
        <v>144.63712479999998</v>
      </c>
      <c r="S162" s="164"/>
      <c r="T162" s="166">
        <f>SUM(T163:T213)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9" t="s">
        <v>87</v>
      </c>
      <c r="AT162" s="167" t="s">
        <v>78</v>
      </c>
      <c r="AU162" s="167" t="s">
        <v>87</v>
      </c>
      <c r="AY162" s="159" t="s">
        <v>147</v>
      </c>
      <c r="BK162" s="168">
        <f>SUM(BK163:BK213)</f>
        <v>0</v>
      </c>
    </row>
    <row r="163" spans="1:65" s="2" customFormat="1" ht="24.15" customHeight="1">
      <c r="A163" s="37"/>
      <c r="B163" s="171"/>
      <c r="C163" s="172" t="s">
        <v>238</v>
      </c>
      <c r="D163" s="172" t="s">
        <v>150</v>
      </c>
      <c r="E163" s="173" t="s">
        <v>239</v>
      </c>
      <c r="F163" s="174" t="s">
        <v>240</v>
      </c>
      <c r="G163" s="175" t="s">
        <v>204</v>
      </c>
      <c r="H163" s="176">
        <v>692.09</v>
      </c>
      <c r="I163" s="177"/>
      <c r="J163" s="178">
        <f>ROUND(I163*H163,2)</f>
        <v>0</v>
      </c>
      <c r="K163" s="179"/>
      <c r="L163" s="38"/>
      <c r="M163" s="180" t="s">
        <v>1</v>
      </c>
      <c r="N163" s="181" t="s">
        <v>44</v>
      </c>
      <c r="O163" s="76"/>
      <c r="P163" s="182">
        <f>O163*H163</f>
        <v>0</v>
      </c>
      <c r="Q163" s="182">
        <v>0.00438</v>
      </c>
      <c r="R163" s="182">
        <f>Q163*H163</f>
        <v>3.0313542000000004</v>
      </c>
      <c r="S163" s="182">
        <v>0</v>
      </c>
      <c r="T163" s="18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4" t="s">
        <v>166</v>
      </c>
      <c r="AT163" s="184" t="s">
        <v>150</v>
      </c>
      <c r="AU163" s="184" t="s">
        <v>89</v>
      </c>
      <c r="AY163" s="18" t="s">
        <v>147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8" t="s">
        <v>87</v>
      </c>
      <c r="BK163" s="185">
        <f>ROUND(I163*H163,2)</f>
        <v>0</v>
      </c>
      <c r="BL163" s="18" t="s">
        <v>166</v>
      </c>
      <c r="BM163" s="184" t="s">
        <v>241</v>
      </c>
    </row>
    <row r="164" spans="1:51" s="15" customFormat="1" ht="12">
      <c r="A164" s="15"/>
      <c r="B164" s="219"/>
      <c r="C164" s="15"/>
      <c r="D164" s="192" t="s">
        <v>206</v>
      </c>
      <c r="E164" s="220" t="s">
        <v>1</v>
      </c>
      <c r="F164" s="221" t="s">
        <v>242</v>
      </c>
      <c r="G164" s="15"/>
      <c r="H164" s="220" t="s">
        <v>1</v>
      </c>
      <c r="I164" s="222"/>
      <c r="J164" s="15"/>
      <c r="K164" s="15"/>
      <c r="L164" s="219"/>
      <c r="M164" s="223"/>
      <c r="N164" s="224"/>
      <c r="O164" s="224"/>
      <c r="P164" s="224"/>
      <c r="Q164" s="224"/>
      <c r="R164" s="224"/>
      <c r="S164" s="224"/>
      <c r="T164" s="22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20" t="s">
        <v>206</v>
      </c>
      <c r="AU164" s="220" t="s">
        <v>89</v>
      </c>
      <c r="AV164" s="15" t="s">
        <v>87</v>
      </c>
      <c r="AW164" s="15" t="s">
        <v>34</v>
      </c>
      <c r="AX164" s="15" t="s">
        <v>79</v>
      </c>
      <c r="AY164" s="220" t="s">
        <v>147</v>
      </c>
    </row>
    <row r="165" spans="1:51" s="13" customFormat="1" ht="12">
      <c r="A165" s="13"/>
      <c r="B165" s="191"/>
      <c r="C165" s="13"/>
      <c r="D165" s="192" t="s">
        <v>206</v>
      </c>
      <c r="E165" s="193" t="s">
        <v>1</v>
      </c>
      <c r="F165" s="194" t="s">
        <v>243</v>
      </c>
      <c r="G165" s="13"/>
      <c r="H165" s="195">
        <v>124.768</v>
      </c>
      <c r="I165" s="196"/>
      <c r="J165" s="13"/>
      <c r="K165" s="13"/>
      <c r="L165" s="191"/>
      <c r="M165" s="197"/>
      <c r="N165" s="198"/>
      <c r="O165" s="198"/>
      <c r="P165" s="198"/>
      <c r="Q165" s="198"/>
      <c r="R165" s="198"/>
      <c r="S165" s="198"/>
      <c r="T165" s="19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3" t="s">
        <v>206</v>
      </c>
      <c r="AU165" s="193" t="s">
        <v>89</v>
      </c>
      <c r="AV165" s="13" t="s">
        <v>89</v>
      </c>
      <c r="AW165" s="13" t="s">
        <v>34</v>
      </c>
      <c r="AX165" s="13" t="s">
        <v>79</v>
      </c>
      <c r="AY165" s="193" t="s">
        <v>147</v>
      </c>
    </row>
    <row r="166" spans="1:51" s="15" customFormat="1" ht="12">
      <c r="A166" s="15"/>
      <c r="B166" s="219"/>
      <c r="C166" s="15"/>
      <c r="D166" s="192" t="s">
        <v>206</v>
      </c>
      <c r="E166" s="220" t="s">
        <v>1</v>
      </c>
      <c r="F166" s="221" t="s">
        <v>227</v>
      </c>
      <c r="G166" s="15"/>
      <c r="H166" s="220" t="s">
        <v>1</v>
      </c>
      <c r="I166" s="222"/>
      <c r="J166" s="15"/>
      <c r="K166" s="15"/>
      <c r="L166" s="219"/>
      <c r="M166" s="223"/>
      <c r="N166" s="224"/>
      <c r="O166" s="224"/>
      <c r="P166" s="224"/>
      <c r="Q166" s="224"/>
      <c r="R166" s="224"/>
      <c r="S166" s="224"/>
      <c r="T166" s="22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20" t="s">
        <v>206</v>
      </c>
      <c r="AU166" s="220" t="s">
        <v>89</v>
      </c>
      <c r="AV166" s="15" t="s">
        <v>87</v>
      </c>
      <c r="AW166" s="15" t="s">
        <v>34</v>
      </c>
      <c r="AX166" s="15" t="s">
        <v>79</v>
      </c>
      <c r="AY166" s="220" t="s">
        <v>147</v>
      </c>
    </row>
    <row r="167" spans="1:51" s="13" customFormat="1" ht="12">
      <c r="A167" s="13"/>
      <c r="B167" s="191"/>
      <c r="C167" s="13"/>
      <c r="D167" s="192" t="s">
        <v>206</v>
      </c>
      <c r="E167" s="193" t="s">
        <v>1</v>
      </c>
      <c r="F167" s="194" t="s">
        <v>244</v>
      </c>
      <c r="G167" s="13"/>
      <c r="H167" s="195">
        <v>567.322</v>
      </c>
      <c r="I167" s="196"/>
      <c r="J167" s="13"/>
      <c r="K167" s="13"/>
      <c r="L167" s="191"/>
      <c r="M167" s="197"/>
      <c r="N167" s="198"/>
      <c r="O167" s="198"/>
      <c r="P167" s="198"/>
      <c r="Q167" s="198"/>
      <c r="R167" s="198"/>
      <c r="S167" s="198"/>
      <c r="T167" s="19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3" t="s">
        <v>206</v>
      </c>
      <c r="AU167" s="193" t="s">
        <v>89</v>
      </c>
      <c r="AV167" s="13" t="s">
        <v>89</v>
      </c>
      <c r="AW167" s="13" t="s">
        <v>34</v>
      </c>
      <c r="AX167" s="13" t="s">
        <v>79</v>
      </c>
      <c r="AY167" s="193" t="s">
        <v>147</v>
      </c>
    </row>
    <row r="168" spans="1:51" s="14" customFormat="1" ht="12">
      <c r="A168" s="14"/>
      <c r="B168" s="200"/>
      <c r="C168" s="14"/>
      <c r="D168" s="192" t="s">
        <v>206</v>
      </c>
      <c r="E168" s="201" t="s">
        <v>1</v>
      </c>
      <c r="F168" s="202" t="s">
        <v>209</v>
      </c>
      <c r="G168" s="14"/>
      <c r="H168" s="203">
        <v>692.09</v>
      </c>
      <c r="I168" s="204"/>
      <c r="J168" s="14"/>
      <c r="K168" s="14"/>
      <c r="L168" s="200"/>
      <c r="M168" s="205"/>
      <c r="N168" s="206"/>
      <c r="O168" s="206"/>
      <c r="P168" s="206"/>
      <c r="Q168" s="206"/>
      <c r="R168" s="206"/>
      <c r="S168" s="206"/>
      <c r="T168" s="20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1" t="s">
        <v>206</v>
      </c>
      <c r="AU168" s="201" t="s">
        <v>89</v>
      </c>
      <c r="AV168" s="14" t="s">
        <v>166</v>
      </c>
      <c r="AW168" s="14" t="s">
        <v>34</v>
      </c>
      <c r="AX168" s="14" t="s">
        <v>87</v>
      </c>
      <c r="AY168" s="201" t="s">
        <v>147</v>
      </c>
    </row>
    <row r="169" spans="1:65" s="2" customFormat="1" ht="24.15" customHeight="1">
      <c r="A169" s="37"/>
      <c r="B169" s="171"/>
      <c r="C169" s="172" t="s">
        <v>213</v>
      </c>
      <c r="D169" s="172" t="s">
        <v>150</v>
      </c>
      <c r="E169" s="173" t="s">
        <v>245</v>
      </c>
      <c r="F169" s="174" t="s">
        <v>246</v>
      </c>
      <c r="G169" s="175" t="s">
        <v>204</v>
      </c>
      <c r="H169" s="176">
        <v>346.718</v>
      </c>
      <c r="I169" s="177"/>
      <c r="J169" s="178">
        <f>ROUND(I169*H169,2)</f>
        <v>0</v>
      </c>
      <c r="K169" s="179"/>
      <c r="L169" s="38"/>
      <c r="M169" s="180" t="s">
        <v>1</v>
      </c>
      <c r="N169" s="181" t="s">
        <v>44</v>
      </c>
      <c r="O169" s="76"/>
      <c r="P169" s="182">
        <f>O169*H169</f>
        <v>0</v>
      </c>
      <c r="Q169" s="182">
        <v>0.004</v>
      </c>
      <c r="R169" s="182">
        <f>Q169*H169</f>
        <v>1.386872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166</v>
      </c>
      <c r="AT169" s="184" t="s">
        <v>150</v>
      </c>
      <c r="AU169" s="184" t="s">
        <v>89</v>
      </c>
      <c r="AY169" s="18" t="s">
        <v>147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8" t="s">
        <v>87</v>
      </c>
      <c r="BK169" s="185">
        <f>ROUND(I169*H169,2)</f>
        <v>0</v>
      </c>
      <c r="BL169" s="18" t="s">
        <v>166</v>
      </c>
      <c r="BM169" s="184" t="s">
        <v>247</v>
      </c>
    </row>
    <row r="170" spans="1:51" s="15" customFormat="1" ht="12">
      <c r="A170" s="15"/>
      <c r="B170" s="219"/>
      <c r="C170" s="15"/>
      <c r="D170" s="192" t="s">
        <v>206</v>
      </c>
      <c r="E170" s="220" t="s">
        <v>1</v>
      </c>
      <c r="F170" s="221" t="s">
        <v>242</v>
      </c>
      <c r="G170" s="15"/>
      <c r="H170" s="220" t="s">
        <v>1</v>
      </c>
      <c r="I170" s="222"/>
      <c r="J170" s="15"/>
      <c r="K170" s="15"/>
      <c r="L170" s="219"/>
      <c r="M170" s="223"/>
      <c r="N170" s="224"/>
      <c r="O170" s="224"/>
      <c r="P170" s="224"/>
      <c r="Q170" s="224"/>
      <c r="R170" s="224"/>
      <c r="S170" s="224"/>
      <c r="T170" s="22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20" t="s">
        <v>206</v>
      </c>
      <c r="AU170" s="220" t="s">
        <v>89</v>
      </c>
      <c r="AV170" s="15" t="s">
        <v>87</v>
      </c>
      <c r="AW170" s="15" t="s">
        <v>34</v>
      </c>
      <c r="AX170" s="15" t="s">
        <v>79</v>
      </c>
      <c r="AY170" s="220" t="s">
        <v>147</v>
      </c>
    </row>
    <row r="171" spans="1:51" s="13" customFormat="1" ht="12">
      <c r="A171" s="13"/>
      <c r="B171" s="191"/>
      <c r="C171" s="13"/>
      <c r="D171" s="192" t="s">
        <v>206</v>
      </c>
      <c r="E171" s="193" t="s">
        <v>1</v>
      </c>
      <c r="F171" s="194" t="s">
        <v>248</v>
      </c>
      <c r="G171" s="13"/>
      <c r="H171" s="195">
        <v>84.512</v>
      </c>
      <c r="I171" s="196"/>
      <c r="J171" s="13"/>
      <c r="K171" s="13"/>
      <c r="L171" s="191"/>
      <c r="M171" s="197"/>
      <c r="N171" s="198"/>
      <c r="O171" s="198"/>
      <c r="P171" s="198"/>
      <c r="Q171" s="198"/>
      <c r="R171" s="198"/>
      <c r="S171" s="198"/>
      <c r="T171" s="19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3" t="s">
        <v>206</v>
      </c>
      <c r="AU171" s="193" t="s">
        <v>89</v>
      </c>
      <c r="AV171" s="13" t="s">
        <v>89</v>
      </c>
      <c r="AW171" s="13" t="s">
        <v>34</v>
      </c>
      <c r="AX171" s="13" t="s">
        <v>79</v>
      </c>
      <c r="AY171" s="193" t="s">
        <v>147</v>
      </c>
    </row>
    <row r="172" spans="1:51" s="13" customFormat="1" ht="12">
      <c r="A172" s="13"/>
      <c r="B172" s="191"/>
      <c r="C172" s="13"/>
      <c r="D172" s="192" t="s">
        <v>206</v>
      </c>
      <c r="E172" s="193" t="s">
        <v>1</v>
      </c>
      <c r="F172" s="194" t="s">
        <v>249</v>
      </c>
      <c r="G172" s="13"/>
      <c r="H172" s="195">
        <v>13.838</v>
      </c>
      <c r="I172" s="196"/>
      <c r="J172" s="13"/>
      <c r="K172" s="13"/>
      <c r="L172" s="191"/>
      <c r="M172" s="197"/>
      <c r="N172" s="198"/>
      <c r="O172" s="198"/>
      <c r="P172" s="198"/>
      <c r="Q172" s="198"/>
      <c r="R172" s="198"/>
      <c r="S172" s="198"/>
      <c r="T172" s="19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3" t="s">
        <v>206</v>
      </c>
      <c r="AU172" s="193" t="s">
        <v>89</v>
      </c>
      <c r="AV172" s="13" t="s">
        <v>89</v>
      </c>
      <c r="AW172" s="13" t="s">
        <v>34</v>
      </c>
      <c r="AX172" s="13" t="s">
        <v>79</v>
      </c>
      <c r="AY172" s="193" t="s">
        <v>147</v>
      </c>
    </row>
    <row r="173" spans="1:51" s="15" customFormat="1" ht="12">
      <c r="A173" s="15"/>
      <c r="B173" s="219"/>
      <c r="C173" s="15"/>
      <c r="D173" s="192" t="s">
        <v>206</v>
      </c>
      <c r="E173" s="220" t="s">
        <v>1</v>
      </c>
      <c r="F173" s="221" t="s">
        <v>227</v>
      </c>
      <c r="G173" s="15"/>
      <c r="H173" s="220" t="s">
        <v>1</v>
      </c>
      <c r="I173" s="222"/>
      <c r="J173" s="15"/>
      <c r="K173" s="15"/>
      <c r="L173" s="219"/>
      <c r="M173" s="223"/>
      <c r="N173" s="224"/>
      <c r="O173" s="224"/>
      <c r="P173" s="224"/>
      <c r="Q173" s="224"/>
      <c r="R173" s="224"/>
      <c r="S173" s="224"/>
      <c r="T173" s="22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20" t="s">
        <v>206</v>
      </c>
      <c r="AU173" s="220" t="s">
        <v>89</v>
      </c>
      <c r="AV173" s="15" t="s">
        <v>87</v>
      </c>
      <c r="AW173" s="15" t="s">
        <v>34</v>
      </c>
      <c r="AX173" s="15" t="s">
        <v>79</v>
      </c>
      <c r="AY173" s="220" t="s">
        <v>147</v>
      </c>
    </row>
    <row r="174" spans="1:51" s="13" customFormat="1" ht="12">
      <c r="A174" s="13"/>
      <c r="B174" s="191"/>
      <c r="C174" s="13"/>
      <c r="D174" s="192" t="s">
        <v>206</v>
      </c>
      <c r="E174" s="193" t="s">
        <v>1</v>
      </c>
      <c r="F174" s="194" t="s">
        <v>250</v>
      </c>
      <c r="G174" s="13"/>
      <c r="H174" s="195">
        <v>248.368</v>
      </c>
      <c r="I174" s="196"/>
      <c r="J174" s="13"/>
      <c r="K174" s="13"/>
      <c r="L174" s="191"/>
      <c r="M174" s="197"/>
      <c r="N174" s="198"/>
      <c r="O174" s="198"/>
      <c r="P174" s="198"/>
      <c r="Q174" s="198"/>
      <c r="R174" s="198"/>
      <c r="S174" s="198"/>
      <c r="T174" s="19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3" t="s">
        <v>206</v>
      </c>
      <c r="AU174" s="193" t="s">
        <v>89</v>
      </c>
      <c r="AV174" s="13" t="s">
        <v>89</v>
      </c>
      <c r="AW174" s="13" t="s">
        <v>34</v>
      </c>
      <c r="AX174" s="13" t="s">
        <v>79</v>
      </c>
      <c r="AY174" s="193" t="s">
        <v>147</v>
      </c>
    </row>
    <row r="175" spans="1:51" s="14" customFormat="1" ht="12">
      <c r="A175" s="14"/>
      <c r="B175" s="200"/>
      <c r="C175" s="14"/>
      <c r="D175" s="192" t="s">
        <v>206</v>
      </c>
      <c r="E175" s="201" t="s">
        <v>1</v>
      </c>
      <c r="F175" s="202" t="s">
        <v>209</v>
      </c>
      <c r="G175" s="14"/>
      <c r="H175" s="203">
        <v>346.718</v>
      </c>
      <c r="I175" s="204"/>
      <c r="J175" s="14"/>
      <c r="K175" s="14"/>
      <c r="L175" s="200"/>
      <c r="M175" s="205"/>
      <c r="N175" s="206"/>
      <c r="O175" s="206"/>
      <c r="P175" s="206"/>
      <c r="Q175" s="206"/>
      <c r="R175" s="206"/>
      <c r="S175" s="206"/>
      <c r="T175" s="20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01" t="s">
        <v>206</v>
      </c>
      <c r="AU175" s="201" t="s">
        <v>89</v>
      </c>
      <c r="AV175" s="14" t="s">
        <v>166</v>
      </c>
      <c r="AW175" s="14" t="s">
        <v>34</v>
      </c>
      <c r="AX175" s="14" t="s">
        <v>87</v>
      </c>
      <c r="AY175" s="201" t="s">
        <v>147</v>
      </c>
    </row>
    <row r="176" spans="1:65" s="2" customFormat="1" ht="24.15" customHeight="1">
      <c r="A176" s="37"/>
      <c r="B176" s="171"/>
      <c r="C176" s="172" t="s">
        <v>251</v>
      </c>
      <c r="D176" s="172" t="s">
        <v>150</v>
      </c>
      <c r="E176" s="173" t="s">
        <v>252</v>
      </c>
      <c r="F176" s="174" t="s">
        <v>253</v>
      </c>
      <c r="G176" s="175" t="s">
        <v>204</v>
      </c>
      <c r="H176" s="176">
        <v>316.768</v>
      </c>
      <c r="I176" s="177"/>
      <c r="J176" s="178">
        <f>ROUND(I176*H176,2)</f>
        <v>0</v>
      </c>
      <c r="K176" s="179"/>
      <c r="L176" s="38"/>
      <c r="M176" s="180" t="s">
        <v>1</v>
      </c>
      <c r="N176" s="181" t="s">
        <v>44</v>
      </c>
      <c r="O176" s="76"/>
      <c r="P176" s="182">
        <f>O176*H176</f>
        <v>0</v>
      </c>
      <c r="Q176" s="182">
        <v>0.0262</v>
      </c>
      <c r="R176" s="182">
        <f>Q176*H176</f>
        <v>8.299321599999999</v>
      </c>
      <c r="S176" s="182">
        <v>0</v>
      </c>
      <c r="T176" s="183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4" t="s">
        <v>166</v>
      </c>
      <c r="AT176" s="184" t="s">
        <v>150</v>
      </c>
      <c r="AU176" s="184" t="s">
        <v>89</v>
      </c>
      <c r="AY176" s="18" t="s">
        <v>147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8" t="s">
        <v>87</v>
      </c>
      <c r="BK176" s="185">
        <f>ROUND(I176*H176,2)</f>
        <v>0</v>
      </c>
      <c r="BL176" s="18" t="s">
        <v>166</v>
      </c>
      <c r="BM176" s="184" t="s">
        <v>254</v>
      </c>
    </row>
    <row r="177" spans="1:51" s="15" customFormat="1" ht="12">
      <c r="A177" s="15"/>
      <c r="B177" s="219"/>
      <c r="C177" s="15"/>
      <c r="D177" s="192" t="s">
        <v>206</v>
      </c>
      <c r="E177" s="220" t="s">
        <v>1</v>
      </c>
      <c r="F177" s="221" t="s">
        <v>242</v>
      </c>
      <c r="G177" s="15"/>
      <c r="H177" s="220" t="s">
        <v>1</v>
      </c>
      <c r="I177" s="222"/>
      <c r="J177" s="15"/>
      <c r="K177" s="15"/>
      <c r="L177" s="219"/>
      <c r="M177" s="223"/>
      <c r="N177" s="224"/>
      <c r="O177" s="224"/>
      <c r="P177" s="224"/>
      <c r="Q177" s="224"/>
      <c r="R177" s="224"/>
      <c r="S177" s="224"/>
      <c r="T177" s="22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20" t="s">
        <v>206</v>
      </c>
      <c r="AU177" s="220" t="s">
        <v>89</v>
      </c>
      <c r="AV177" s="15" t="s">
        <v>87</v>
      </c>
      <c r="AW177" s="15" t="s">
        <v>34</v>
      </c>
      <c r="AX177" s="15" t="s">
        <v>79</v>
      </c>
      <c r="AY177" s="220" t="s">
        <v>147</v>
      </c>
    </row>
    <row r="178" spans="1:51" s="13" customFormat="1" ht="12">
      <c r="A178" s="13"/>
      <c r="B178" s="191"/>
      <c r="C178" s="13"/>
      <c r="D178" s="192" t="s">
        <v>206</v>
      </c>
      <c r="E178" s="193" t="s">
        <v>1</v>
      </c>
      <c r="F178" s="194" t="s">
        <v>243</v>
      </c>
      <c r="G178" s="13"/>
      <c r="H178" s="195">
        <v>124.768</v>
      </c>
      <c r="I178" s="196"/>
      <c r="J178" s="13"/>
      <c r="K178" s="13"/>
      <c r="L178" s="191"/>
      <c r="M178" s="197"/>
      <c r="N178" s="198"/>
      <c r="O178" s="198"/>
      <c r="P178" s="198"/>
      <c r="Q178" s="198"/>
      <c r="R178" s="198"/>
      <c r="S178" s="198"/>
      <c r="T178" s="19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3" t="s">
        <v>206</v>
      </c>
      <c r="AU178" s="193" t="s">
        <v>89</v>
      </c>
      <c r="AV178" s="13" t="s">
        <v>89</v>
      </c>
      <c r="AW178" s="13" t="s">
        <v>34</v>
      </c>
      <c r="AX178" s="13" t="s">
        <v>79</v>
      </c>
      <c r="AY178" s="193" t="s">
        <v>147</v>
      </c>
    </row>
    <row r="179" spans="1:51" s="15" customFormat="1" ht="12">
      <c r="A179" s="15"/>
      <c r="B179" s="219"/>
      <c r="C179" s="15"/>
      <c r="D179" s="192" t="s">
        <v>206</v>
      </c>
      <c r="E179" s="220" t="s">
        <v>1</v>
      </c>
      <c r="F179" s="221" t="s">
        <v>227</v>
      </c>
      <c r="G179" s="15"/>
      <c r="H179" s="220" t="s">
        <v>1</v>
      </c>
      <c r="I179" s="222"/>
      <c r="J179" s="15"/>
      <c r="K179" s="15"/>
      <c r="L179" s="219"/>
      <c r="M179" s="223"/>
      <c r="N179" s="224"/>
      <c r="O179" s="224"/>
      <c r="P179" s="224"/>
      <c r="Q179" s="224"/>
      <c r="R179" s="224"/>
      <c r="S179" s="224"/>
      <c r="T179" s="22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20" t="s">
        <v>206</v>
      </c>
      <c r="AU179" s="220" t="s">
        <v>89</v>
      </c>
      <c r="AV179" s="15" t="s">
        <v>87</v>
      </c>
      <c r="AW179" s="15" t="s">
        <v>34</v>
      </c>
      <c r="AX179" s="15" t="s">
        <v>79</v>
      </c>
      <c r="AY179" s="220" t="s">
        <v>147</v>
      </c>
    </row>
    <row r="180" spans="1:51" s="13" customFormat="1" ht="12">
      <c r="A180" s="13"/>
      <c r="B180" s="191"/>
      <c r="C180" s="13"/>
      <c r="D180" s="192" t="s">
        <v>206</v>
      </c>
      <c r="E180" s="193" t="s">
        <v>1</v>
      </c>
      <c r="F180" s="194" t="s">
        <v>255</v>
      </c>
      <c r="G180" s="13"/>
      <c r="H180" s="195">
        <v>192</v>
      </c>
      <c r="I180" s="196"/>
      <c r="J180" s="13"/>
      <c r="K180" s="13"/>
      <c r="L180" s="191"/>
      <c r="M180" s="197"/>
      <c r="N180" s="198"/>
      <c r="O180" s="198"/>
      <c r="P180" s="198"/>
      <c r="Q180" s="198"/>
      <c r="R180" s="198"/>
      <c r="S180" s="198"/>
      <c r="T180" s="19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3" t="s">
        <v>206</v>
      </c>
      <c r="AU180" s="193" t="s">
        <v>89</v>
      </c>
      <c r="AV180" s="13" t="s">
        <v>89</v>
      </c>
      <c r="AW180" s="13" t="s">
        <v>34</v>
      </c>
      <c r="AX180" s="13" t="s">
        <v>79</v>
      </c>
      <c r="AY180" s="193" t="s">
        <v>147</v>
      </c>
    </row>
    <row r="181" spans="1:51" s="14" customFormat="1" ht="12">
      <c r="A181" s="14"/>
      <c r="B181" s="200"/>
      <c r="C181" s="14"/>
      <c r="D181" s="192" t="s">
        <v>206</v>
      </c>
      <c r="E181" s="201" t="s">
        <v>1</v>
      </c>
      <c r="F181" s="202" t="s">
        <v>209</v>
      </c>
      <c r="G181" s="14"/>
      <c r="H181" s="203">
        <v>316.768</v>
      </c>
      <c r="I181" s="204"/>
      <c r="J181" s="14"/>
      <c r="K181" s="14"/>
      <c r="L181" s="200"/>
      <c r="M181" s="205"/>
      <c r="N181" s="206"/>
      <c r="O181" s="206"/>
      <c r="P181" s="206"/>
      <c r="Q181" s="206"/>
      <c r="R181" s="206"/>
      <c r="S181" s="206"/>
      <c r="T181" s="20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1" t="s">
        <v>206</v>
      </c>
      <c r="AU181" s="201" t="s">
        <v>89</v>
      </c>
      <c r="AV181" s="14" t="s">
        <v>166</v>
      </c>
      <c r="AW181" s="14" t="s">
        <v>34</v>
      </c>
      <c r="AX181" s="14" t="s">
        <v>87</v>
      </c>
      <c r="AY181" s="201" t="s">
        <v>147</v>
      </c>
    </row>
    <row r="182" spans="1:65" s="2" customFormat="1" ht="24.15" customHeight="1">
      <c r="A182" s="37"/>
      <c r="B182" s="171"/>
      <c r="C182" s="172" t="s">
        <v>256</v>
      </c>
      <c r="D182" s="172" t="s">
        <v>150</v>
      </c>
      <c r="E182" s="173" t="s">
        <v>257</v>
      </c>
      <c r="F182" s="174" t="s">
        <v>258</v>
      </c>
      <c r="G182" s="175" t="s">
        <v>221</v>
      </c>
      <c r="H182" s="176">
        <v>41.8</v>
      </c>
      <c r="I182" s="177"/>
      <c r="J182" s="178">
        <f>ROUND(I182*H182,2)</f>
        <v>0</v>
      </c>
      <c r="K182" s="179"/>
      <c r="L182" s="38"/>
      <c r="M182" s="180" t="s">
        <v>1</v>
      </c>
      <c r="N182" s="181" t="s">
        <v>44</v>
      </c>
      <c r="O182" s="76"/>
      <c r="P182" s="182">
        <f>O182*H182</f>
        <v>0</v>
      </c>
      <c r="Q182" s="182">
        <v>2.45329</v>
      </c>
      <c r="R182" s="182">
        <f>Q182*H182</f>
        <v>102.54752199999999</v>
      </c>
      <c r="S182" s="182">
        <v>0</v>
      </c>
      <c r="T182" s="18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4" t="s">
        <v>166</v>
      </c>
      <c r="AT182" s="184" t="s">
        <v>150</v>
      </c>
      <c r="AU182" s="184" t="s">
        <v>89</v>
      </c>
      <c r="AY182" s="18" t="s">
        <v>147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8" t="s">
        <v>87</v>
      </c>
      <c r="BK182" s="185">
        <f>ROUND(I182*H182,2)</f>
        <v>0</v>
      </c>
      <c r="BL182" s="18" t="s">
        <v>166</v>
      </c>
      <c r="BM182" s="184" t="s">
        <v>259</v>
      </c>
    </row>
    <row r="183" spans="1:51" s="13" customFormat="1" ht="12">
      <c r="A183" s="13"/>
      <c r="B183" s="191"/>
      <c r="C183" s="13"/>
      <c r="D183" s="192" t="s">
        <v>206</v>
      </c>
      <c r="E183" s="193" t="s">
        <v>1</v>
      </c>
      <c r="F183" s="194" t="s">
        <v>260</v>
      </c>
      <c r="G183" s="13"/>
      <c r="H183" s="195">
        <v>14.6</v>
      </c>
      <c r="I183" s="196"/>
      <c r="J183" s="13"/>
      <c r="K183" s="13"/>
      <c r="L183" s="191"/>
      <c r="M183" s="197"/>
      <c r="N183" s="198"/>
      <c r="O183" s="198"/>
      <c r="P183" s="198"/>
      <c r="Q183" s="198"/>
      <c r="R183" s="198"/>
      <c r="S183" s="198"/>
      <c r="T183" s="19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3" t="s">
        <v>206</v>
      </c>
      <c r="AU183" s="193" t="s">
        <v>89</v>
      </c>
      <c r="AV183" s="13" t="s">
        <v>89</v>
      </c>
      <c r="AW183" s="13" t="s">
        <v>34</v>
      </c>
      <c r="AX183" s="13" t="s">
        <v>79</v>
      </c>
      <c r="AY183" s="193" t="s">
        <v>147</v>
      </c>
    </row>
    <row r="184" spans="1:51" s="13" customFormat="1" ht="12">
      <c r="A184" s="13"/>
      <c r="B184" s="191"/>
      <c r="C184" s="13"/>
      <c r="D184" s="192" t="s">
        <v>206</v>
      </c>
      <c r="E184" s="193" t="s">
        <v>1</v>
      </c>
      <c r="F184" s="194" t="s">
        <v>261</v>
      </c>
      <c r="G184" s="13"/>
      <c r="H184" s="195">
        <v>1.2</v>
      </c>
      <c r="I184" s="196"/>
      <c r="J184" s="13"/>
      <c r="K184" s="13"/>
      <c r="L184" s="191"/>
      <c r="M184" s="197"/>
      <c r="N184" s="198"/>
      <c r="O184" s="198"/>
      <c r="P184" s="198"/>
      <c r="Q184" s="198"/>
      <c r="R184" s="198"/>
      <c r="S184" s="198"/>
      <c r="T184" s="19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3" t="s">
        <v>206</v>
      </c>
      <c r="AU184" s="193" t="s">
        <v>89</v>
      </c>
      <c r="AV184" s="13" t="s">
        <v>89</v>
      </c>
      <c r="AW184" s="13" t="s">
        <v>34</v>
      </c>
      <c r="AX184" s="13" t="s">
        <v>79</v>
      </c>
      <c r="AY184" s="193" t="s">
        <v>147</v>
      </c>
    </row>
    <row r="185" spans="1:51" s="13" customFormat="1" ht="12">
      <c r="A185" s="13"/>
      <c r="B185" s="191"/>
      <c r="C185" s="13"/>
      <c r="D185" s="192" t="s">
        <v>206</v>
      </c>
      <c r="E185" s="193" t="s">
        <v>1</v>
      </c>
      <c r="F185" s="194" t="s">
        <v>262</v>
      </c>
      <c r="G185" s="13"/>
      <c r="H185" s="195">
        <v>26</v>
      </c>
      <c r="I185" s="196"/>
      <c r="J185" s="13"/>
      <c r="K185" s="13"/>
      <c r="L185" s="191"/>
      <c r="M185" s="197"/>
      <c r="N185" s="198"/>
      <c r="O185" s="198"/>
      <c r="P185" s="198"/>
      <c r="Q185" s="198"/>
      <c r="R185" s="198"/>
      <c r="S185" s="198"/>
      <c r="T185" s="19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3" t="s">
        <v>206</v>
      </c>
      <c r="AU185" s="193" t="s">
        <v>89</v>
      </c>
      <c r="AV185" s="13" t="s">
        <v>89</v>
      </c>
      <c r="AW185" s="13" t="s">
        <v>34</v>
      </c>
      <c r="AX185" s="13" t="s">
        <v>79</v>
      </c>
      <c r="AY185" s="193" t="s">
        <v>147</v>
      </c>
    </row>
    <row r="186" spans="1:51" s="14" customFormat="1" ht="12">
      <c r="A186" s="14"/>
      <c r="B186" s="200"/>
      <c r="C186" s="14"/>
      <c r="D186" s="192" t="s">
        <v>206</v>
      </c>
      <c r="E186" s="201" t="s">
        <v>1</v>
      </c>
      <c r="F186" s="202" t="s">
        <v>209</v>
      </c>
      <c r="G186" s="14"/>
      <c r="H186" s="203">
        <v>41.8</v>
      </c>
      <c r="I186" s="204"/>
      <c r="J186" s="14"/>
      <c r="K186" s="14"/>
      <c r="L186" s="200"/>
      <c r="M186" s="205"/>
      <c r="N186" s="206"/>
      <c r="O186" s="206"/>
      <c r="P186" s="206"/>
      <c r="Q186" s="206"/>
      <c r="R186" s="206"/>
      <c r="S186" s="206"/>
      <c r="T186" s="20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01" t="s">
        <v>206</v>
      </c>
      <c r="AU186" s="201" t="s">
        <v>89</v>
      </c>
      <c r="AV186" s="14" t="s">
        <v>166</v>
      </c>
      <c r="AW186" s="14" t="s">
        <v>34</v>
      </c>
      <c r="AX186" s="14" t="s">
        <v>87</v>
      </c>
      <c r="AY186" s="201" t="s">
        <v>147</v>
      </c>
    </row>
    <row r="187" spans="1:65" s="2" customFormat="1" ht="24.15" customHeight="1">
      <c r="A187" s="37"/>
      <c r="B187" s="171"/>
      <c r="C187" s="172" t="s">
        <v>263</v>
      </c>
      <c r="D187" s="172" t="s">
        <v>150</v>
      </c>
      <c r="E187" s="173" t="s">
        <v>264</v>
      </c>
      <c r="F187" s="174" t="s">
        <v>265</v>
      </c>
      <c r="G187" s="175" t="s">
        <v>221</v>
      </c>
      <c r="H187" s="176">
        <v>41.8</v>
      </c>
      <c r="I187" s="177"/>
      <c r="J187" s="178">
        <f>ROUND(I187*H187,2)</f>
        <v>0</v>
      </c>
      <c r="K187" s="179"/>
      <c r="L187" s="38"/>
      <c r="M187" s="180" t="s">
        <v>1</v>
      </c>
      <c r="N187" s="181" t="s">
        <v>44</v>
      </c>
      <c r="O187" s="76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4" t="s">
        <v>166</v>
      </c>
      <c r="AT187" s="184" t="s">
        <v>150</v>
      </c>
      <c r="AU187" s="184" t="s">
        <v>89</v>
      </c>
      <c r="AY187" s="18" t="s">
        <v>147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8" t="s">
        <v>87</v>
      </c>
      <c r="BK187" s="185">
        <f>ROUND(I187*H187,2)</f>
        <v>0</v>
      </c>
      <c r="BL187" s="18" t="s">
        <v>166</v>
      </c>
      <c r="BM187" s="184" t="s">
        <v>266</v>
      </c>
    </row>
    <row r="188" spans="1:51" s="13" customFormat="1" ht="12">
      <c r="A188" s="13"/>
      <c r="B188" s="191"/>
      <c r="C188" s="13"/>
      <c r="D188" s="192" t="s">
        <v>206</v>
      </c>
      <c r="E188" s="193" t="s">
        <v>1</v>
      </c>
      <c r="F188" s="194" t="s">
        <v>260</v>
      </c>
      <c r="G188" s="13"/>
      <c r="H188" s="195">
        <v>14.6</v>
      </c>
      <c r="I188" s="196"/>
      <c r="J188" s="13"/>
      <c r="K188" s="13"/>
      <c r="L188" s="191"/>
      <c r="M188" s="197"/>
      <c r="N188" s="198"/>
      <c r="O188" s="198"/>
      <c r="P188" s="198"/>
      <c r="Q188" s="198"/>
      <c r="R188" s="198"/>
      <c r="S188" s="198"/>
      <c r="T188" s="19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3" t="s">
        <v>206</v>
      </c>
      <c r="AU188" s="193" t="s">
        <v>89</v>
      </c>
      <c r="AV188" s="13" t="s">
        <v>89</v>
      </c>
      <c r="AW188" s="13" t="s">
        <v>34</v>
      </c>
      <c r="AX188" s="13" t="s">
        <v>79</v>
      </c>
      <c r="AY188" s="193" t="s">
        <v>147</v>
      </c>
    </row>
    <row r="189" spans="1:51" s="13" customFormat="1" ht="12">
      <c r="A189" s="13"/>
      <c r="B189" s="191"/>
      <c r="C189" s="13"/>
      <c r="D189" s="192" t="s">
        <v>206</v>
      </c>
      <c r="E189" s="193" t="s">
        <v>1</v>
      </c>
      <c r="F189" s="194" t="s">
        <v>261</v>
      </c>
      <c r="G189" s="13"/>
      <c r="H189" s="195">
        <v>1.2</v>
      </c>
      <c r="I189" s="196"/>
      <c r="J189" s="13"/>
      <c r="K189" s="13"/>
      <c r="L189" s="191"/>
      <c r="M189" s="197"/>
      <c r="N189" s="198"/>
      <c r="O189" s="198"/>
      <c r="P189" s="198"/>
      <c r="Q189" s="198"/>
      <c r="R189" s="198"/>
      <c r="S189" s="198"/>
      <c r="T189" s="19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3" t="s">
        <v>206</v>
      </c>
      <c r="AU189" s="193" t="s">
        <v>89</v>
      </c>
      <c r="AV189" s="13" t="s">
        <v>89</v>
      </c>
      <c r="AW189" s="13" t="s">
        <v>34</v>
      </c>
      <c r="AX189" s="13" t="s">
        <v>79</v>
      </c>
      <c r="AY189" s="193" t="s">
        <v>147</v>
      </c>
    </row>
    <row r="190" spans="1:51" s="13" customFormat="1" ht="12">
      <c r="A190" s="13"/>
      <c r="B190" s="191"/>
      <c r="C190" s="13"/>
      <c r="D190" s="192" t="s">
        <v>206</v>
      </c>
      <c r="E190" s="193" t="s">
        <v>1</v>
      </c>
      <c r="F190" s="194" t="s">
        <v>262</v>
      </c>
      <c r="G190" s="13"/>
      <c r="H190" s="195">
        <v>26</v>
      </c>
      <c r="I190" s="196"/>
      <c r="J190" s="13"/>
      <c r="K190" s="13"/>
      <c r="L190" s="191"/>
      <c r="M190" s="197"/>
      <c r="N190" s="198"/>
      <c r="O190" s="198"/>
      <c r="P190" s="198"/>
      <c r="Q190" s="198"/>
      <c r="R190" s="198"/>
      <c r="S190" s="198"/>
      <c r="T190" s="19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3" t="s">
        <v>206</v>
      </c>
      <c r="AU190" s="193" t="s">
        <v>89</v>
      </c>
      <c r="AV190" s="13" t="s">
        <v>89</v>
      </c>
      <c r="AW190" s="13" t="s">
        <v>34</v>
      </c>
      <c r="AX190" s="13" t="s">
        <v>79</v>
      </c>
      <c r="AY190" s="193" t="s">
        <v>147</v>
      </c>
    </row>
    <row r="191" spans="1:51" s="14" customFormat="1" ht="12">
      <c r="A191" s="14"/>
      <c r="B191" s="200"/>
      <c r="C191" s="14"/>
      <c r="D191" s="192" t="s">
        <v>206</v>
      </c>
      <c r="E191" s="201" t="s">
        <v>1</v>
      </c>
      <c r="F191" s="202" t="s">
        <v>209</v>
      </c>
      <c r="G191" s="14"/>
      <c r="H191" s="203">
        <v>41.8</v>
      </c>
      <c r="I191" s="204"/>
      <c r="J191" s="14"/>
      <c r="K191" s="14"/>
      <c r="L191" s="200"/>
      <c r="M191" s="205"/>
      <c r="N191" s="206"/>
      <c r="O191" s="206"/>
      <c r="P191" s="206"/>
      <c r="Q191" s="206"/>
      <c r="R191" s="206"/>
      <c r="S191" s="206"/>
      <c r="T191" s="20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1" t="s">
        <v>206</v>
      </c>
      <c r="AU191" s="201" t="s">
        <v>89</v>
      </c>
      <c r="AV191" s="14" t="s">
        <v>166</v>
      </c>
      <c r="AW191" s="14" t="s">
        <v>34</v>
      </c>
      <c r="AX191" s="14" t="s">
        <v>87</v>
      </c>
      <c r="AY191" s="201" t="s">
        <v>147</v>
      </c>
    </row>
    <row r="192" spans="1:65" s="2" customFormat="1" ht="24.15" customHeight="1">
      <c r="A192" s="37"/>
      <c r="B192" s="171"/>
      <c r="C192" s="172" t="s">
        <v>267</v>
      </c>
      <c r="D192" s="172" t="s">
        <v>150</v>
      </c>
      <c r="E192" s="173" t="s">
        <v>268</v>
      </c>
      <c r="F192" s="174" t="s">
        <v>269</v>
      </c>
      <c r="G192" s="175" t="s">
        <v>221</v>
      </c>
      <c r="H192" s="176">
        <v>41.8</v>
      </c>
      <c r="I192" s="177"/>
      <c r="J192" s="178">
        <f>ROUND(I192*H192,2)</f>
        <v>0</v>
      </c>
      <c r="K192" s="179"/>
      <c r="L192" s="38"/>
      <c r="M192" s="180" t="s">
        <v>1</v>
      </c>
      <c r="N192" s="181" t="s">
        <v>44</v>
      </c>
      <c r="O192" s="76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166</v>
      </c>
      <c r="AT192" s="184" t="s">
        <v>150</v>
      </c>
      <c r="AU192" s="184" t="s">
        <v>89</v>
      </c>
      <c r="AY192" s="18" t="s">
        <v>147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8" t="s">
        <v>87</v>
      </c>
      <c r="BK192" s="185">
        <f>ROUND(I192*H192,2)</f>
        <v>0</v>
      </c>
      <c r="BL192" s="18" t="s">
        <v>166</v>
      </c>
      <c r="BM192" s="184" t="s">
        <v>270</v>
      </c>
    </row>
    <row r="193" spans="1:51" s="13" customFormat="1" ht="12">
      <c r="A193" s="13"/>
      <c r="B193" s="191"/>
      <c r="C193" s="13"/>
      <c r="D193" s="192" t="s">
        <v>206</v>
      </c>
      <c r="E193" s="193" t="s">
        <v>1</v>
      </c>
      <c r="F193" s="194" t="s">
        <v>260</v>
      </c>
      <c r="G193" s="13"/>
      <c r="H193" s="195">
        <v>14.6</v>
      </c>
      <c r="I193" s="196"/>
      <c r="J193" s="13"/>
      <c r="K193" s="13"/>
      <c r="L193" s="191"/>
      <c r="M193" s="197"/>
      <c r="N193" s="198"/>
      <c r="O193" s="198"/>
      <c r="P193" s="198"/>
      <c r="Q193" s="198"/>
      <c r="R193" s="198"/>
      <c r="S193" s="198"/>
      <c r="T193" s="19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3" t="s">
        <v>206</v>
      </c>
      <c r="AU193" s="193" t="s">
        <v>89</v>
      </c>
      <c r="AV193" s="13" t="s">
        <v>89</v>
      </c>
      <c r="AW193" s="13" t="s">
        <v>34</v>
      </c>
      <c r="AX193" s="13" t="s">
        <v>79</v>
      </c>
      <c r="AY193" s="193" t="s">
        <v>147</v>
      </c>
    </row>
    <row r="194" spans="1:51" s="13" customFormat="1" ht="12">
      <c r="A194" s="13"/>
      <c r="B194" s="191"/>
      <c r="C194" s="13"/>
      <c r="D194" s="192" t="s">
        <v>206</v>
      </c>
      <c r="E194" s="193" t="s">
        <v>1</v>
      </c>
      <c r="F194" s="194" t="s">
        <v>261</v>
      </c>
      <c r="G194" s="13"/>
      <c r="H194" s="195">
        <v>1.2</v>
      </c>
      <c r="I194" s="196"/>
      <c r="J194" s="13"/>
      <c r="K194" s="13"/>
      <c r="L194" s="191"/>
      <c r="M194" s="197"/>
      <c r="N194" s="198"/>
      <c r="O194" s="198"/>
      <c r="P194" s="198"/>
      <c r="Q194" s="198"/>
      <c r="R194" s="198"/>
      <c r="S194" s="198"/>
      <c r="T194" s="19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3" t="s">
        <v>206</v>
      </c>
      <c r="AU194" s="193" t="s">
        <v>89</v>
      </c>
      <c r="AV194" s="13" t="s">
        <v>89</v>
      </c>
      <c r="AW194" s="13" t="s">
        <v>34</v>
      </c>
      <c r="AX194" s="13" t="s">
        <v>79</v>
      </c>
      <c r="AY194" s="193" t="s">
        <v>147</v>
      </c>
    </row>
    <row r="195" spans="1:51" s="13" customFormat="1" ht="12">
      <c r="A195" s="13"/>
      <c r="B195" s="191"/>
      <c r="C195" s="13"/>
      <c r="D195" s="192" t="s">
        <v>206</v>
      </c>
      <c r="E195" s="193" t="s">
        <v>1</v>
      </c>
      <c r="F195" s="194" t="s">
        <v>262</v>
      </c>
      <c r="G195" s="13"/>
      <c r="H195" s="195">
        <v>26</v>
      </c>
      <c r="I195" s="196"/>
      <c r="J195" s="13"/>
      <c r="K195" s="13"/>
      <c r="L195" s="191"/>
      <c r="M195" s="197"/>
      <c r="N195" s="198"/>
      <c r="O195" s="198"/>
      <c r="P195" s="198"/>
      <c r="Q195" s="198"/>
      <c r="R195" s="198"/>
      <c r="S195" s="198"/>
      <c r="T195" s="19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3" t="s">
        <v>206</v>
      </c>
      <c r="AU195" s="193" t="s">
        <v>89</v>
      </c>
      <c r="AV195" s="13" t="s">
        <v>89</v>
      </c>
      <c r="AW195" s="13" t="s">
        <v>34</v>
      </c>
      <c r="AX195" s="13" t="s">
        <v>79</v>
      </c>
      <c r="AY195" s="193" t="s">
        <v>147</v>
      </c>
    </row>
    <row r="196" spans="1:51" s="14" customFormat="1" ht="12">
      <c r="A196" s="14"/>
      <c r="B196" s="200"/>
      <c r="C196" s="14"/>
      <c r="D196" s="192" t="s">
        <v>206</v>
      </c>
      <c r="E196" s="201" t="s">
        <v>1</v>
      </c>
      <c r="F196" s="202" t="s">
        <v>209</v>
      </c>
      <c r="G196" s="14"/>
      <c r="H196" s="203">
        <v>41.8</v>
      </c>
      <c r="I196" s="204"/>
      <c r="J196" s="14"/>
      <c r="K196" s="14"/>
      <c r="L196" s="200"/>
      <c r="M196" s="205"/>
      <c r="N196" s="206"/>
      <c r="O196" s="206"/>
      <c r="P196" s="206"/>
      <c r="Q196" s="206"/>
      <c r="R196" s="206"/>
      <c r="S196" s="206"/>
      <c r="T196" s="20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01" t="s">
        <v>206</v>
      </c>
      <c r="AU196" s="201" t="s">
        <v>89</v>
      </c>
      <c r="AV196" s="14" t="s">
        <v>166</v>
      </c>
      <c r="AW196" s="14" t="s">
        <v>34</v>
      </c>
      <c r="AX196" s="14" t="s">
        <v>87</v>
      </c>
      <c r="AY196" s="201" t="s">
        <v>147</v>
      </c>
    </row>
    <row r="197" spans="1:65" s="2" customFormat="1" ht="21.75" customHeight="1">
      <c r="A197" s="37"/>
      <c r="B197" s="171"/>
      <c r="C197" s="172" t="s">
        <v>271</v>
      </c>
      <c r="D197" s="172" t="s">
        <v>150</v>
      </c>
      <c r="E197" s="173" t="s">
        <v>272</v>
      </c>
      <c r="F197" s="174" t="s">
        <v>273</v>
      </c>
      <c r="G197" s="175" t="s">
        <v>274</v>
      </c>
      <c r="H197" s="176">
        <v>0.32</v>
      </c>
      <c r="I197" s="177"/>
      <c r="J197" s="178">
        <f>ROUND(I197*H197,2)</f>
        <v>0</v>
      </c>
      <c r="K197" s="179"/>
      <c r="L197" s="38"/>
      <c r="M197" s="180" t="s">
        <v>1</v>
      </c>
      <c r="N197" s="181" t="s">
        <v>44</v>
      </c>
      <c r="O197" s="76"/>
      <c r="P197" s="182">
        <f>O197*H197</f>
        <v>0</v>
      </c>
      <c r="Q197" s="182">
        <v>1.06277</v>
      </c>
      <c r="R197" s="182">
        <f>Q197*H197</f>
        <v>0.3400864</v>
      </c>
      <c r="S197" s="182">
        <v>0</v>
      </c>
      <c r="T197" s="18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4" t="s">
        <v>166</v>
      </c>
      <c r="AT197" s="184" t="s">
        <v>150</v>
      </c>
      <c r="AU197" s="184" t="s">
        <v>89</v>
      </c>
      <c r="AY197" s="18" t="s">
        <v>147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8" t="s">
        <v>87</v>
      </c>
      <c r="BK197" s="185">
        <f>ROUND(I197*H197,2)</f>
        <v>0</v>
      </c>
      <c r="BL197" s="18" t="s">
        <v>166</v>
      </c>
      <c r="BM197" s="184" t="s">
        <v>275</v>
      </c>
    </row>
    <row r="198" spans="1:51" s="13" customFormat="1" ht="12">
      <c r="A198" s="13"/>
      <c r="B198" s="191"/>
      <c r="C198" s="13"/>
      <c r="D198" s="192" t="s">
        <v>206</v>
      </c>
      <c r="E198" s="193" t="s">
        <v>1</v>
      </c>
      <c r="F198" s="194" t="s">
        <v>276</v>
      </c>
      <c r="G198" s="13"/>
      <c r="H198" s="195">
        <v>0.112</v>
      </c>
      <c r="I198" s="196"/>
      <c r="J198" s="13"/>
      <c r="K198" s="13"/>
      <c r="L198" s="191"/>
      <c r="M198" s="197"/>
      <c r="N198" s="198"/>
      <c r="O198" s="198"/>
      <c r="P198" s="198"/>
      <c r="Q198" s="198"/>
      <c r="R198" s="198"/>
      <c r="S198" s="198"/>
      <c r="T198" s="19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3" t="s">
        <v>206</v>
      </c>
      <c r="AU198" s="193" t="s">
        <v>89</v>
      </c>
      <c r="AV198" s="13" t="s">
        <v>89</v>
      </c>
      <c r="AW198" s="13" t="s">
        <v>34</v>
      </c>
      <c r="AX198" s="13" t="s">
        <v>79</v>
      </c>
      <c r="AY198" s="193" t="s">
        <v>147</v>
      </c>
    </row>
    <row r="199" spans="1:51" s="13" customFormat="1" ht="12">
      <c r="A199" s="13"/>
      <c r="B199" s="191"/>
      <c r="C199" s="13"/>
      <c r="D199" s="192" t="s">
        <v>206</v>
      </c>
      <c r="E199" s="193" t="s">
        <v>1</v>
      </c>
      <c r="F199" s="194" t="s">
        <v>277</v>
      </c>
      <c r="G199" s="13"/>
      <c r="H199" s="195">
        <v>0.009</v>
      </c>
      <c r="I199" s="196"/>
      <c r="J199" s="13"/>
      <c r="K199" s="13"/>
      <c r="L199" s="191"/>
      <c r="M199" s="197"/>
      <c r="N199" s="198"/>
      <c r="O199" s="198"/>
      <c r="P199" s="198"/>
      <c r="Q199" s="198"/>
      <c r="R199" s="198"/>
      <c r="S199" s="198"/>
      <c r="T199" s="19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3" t="s">
        <v>206</v>
      </c>
      <c r="AU199" s="193" t="s">
        <v>89</v>
      </c>
      <c r="AV199" s="13" t="s">
        <v>89</v>
      </c>
      <c r="AW199" s="13" t="s">
        <v>34</v>
      </c>
      <c r="AX199" s="13" t="s">
        <v>79</v>
      </c>
      <c r="AY199" s="193" t="s">
        <v>147</v>
      </c>
    </row>
    <row r="200" spans="1:51" s="13" customFormat="1" ht="12">
      <c r="A200" s="13"/>
      <c r="B200" s="191"/>
      <c r="C200" s="13"/>
      <c r="D200" s="192" t="s">
        <v>206</v>
      </c>
      <c r="E200" s="193" t="s">
        <v>1</v>
      </c>
      <c r="F200" s="194" t="s">
        <v>278</v>
      </c>
      <c r="G200" s="13"/>
      <c r="H200" s="195">
        <v>0.199</v>
      </c>
      <c r="I200" s="196"/>
      <c r="J200" s="13"/>
      <c r="K200" s="13"/>
      <c r="L200" s="191"/>
      <c r="M200" s="197"/>
      <c r="N200" s="198"/>
      <c r="O200" s="198"/>
      <c r="P200" s="198"/>
      <c r="Q200" s="198"/>
      <c r="R200" s="198"/>
      <c r="S200" s="198"/>
      <c r="T200" s="19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3" t="s">
        <v>206</v>
      </c>
      <c r="AU200" s="193" t="s">
        <v>89</v>
      </c>
      <c r="AV200" s="13" t="s">
        <v>89</v>
      </c>
      <c r="AW200" s="13" t="s">
        <v>34</v>
      </c>
      <c r="AX200" s="13" t="s">
        <v>79</v>
      </c>
      <c r="AY200" s="193" t="s">
        <v>147</v>
      </c>
    </row>
    <row r="201" spans="1:51" s="14" customFormat="1" ht="12">
      <c r="A201" s="14"/>
      <c r="B201" s="200"/>
      <c r="C201" s="14"/>
      <c r="D201" s="192" t="s">
        <v>206</v>
      </c>
      <c r="E201" s="201" t="s">
        <v>1</v>
      </c>
      <c r="F201" s="202" t="s">
        <v>209</v>
      </c>
      <c r="G201" s="14"/>
      <c r="H201" s="203">
        <v>0.32</v>
      </c>
      <c r="I201" s="204"/>
      <c r="J201" s="14"/>
      <c r="K201" s="14"/>
      <c r="L201" s="200"/>
      <c r="M201" s="205"/>
      <c r="N201" s="206"/>
      <c r="O201" s="206"/>
      <c r="P201" s="206"/>
      <c r="Q201" s="206"/>
      <c r="R201" s="206"/>
      <c r="S201" s="206"/>
      <c r="T201" s="20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01" t="s">
        <v>206</v>
      </c>
      <c r="AU201" s="201" t="s">
        <v>89</v>
      </c>
      <c r="AV201" s="14" t="s">
        <v>166</v>
      </c>
      <c r="AW201" s="14" t="s">
        <v>34</v>
      </c>
      <c r="AX201" s="14" t="s">
        <v>87</v>
      </c>
      <c r="AY201" s="201" t="s">
        <v>147</v>
      </c>
    </row>
    <row r="202" spans="1:65" s="2" customFormat="1" ht="24.15" customHeight="1">
      <c r="A202" s="37"/>
      <c r="B202" s="171"/>
      <c r="C202" s="172" t="s">
        <v>279</v>
      </c>
      <c r="D202" s="172" t="s">
        <v>150</v>
      </c>
      <c r="E202" s="173" t="s">
        <v>280</v>
      </c>
      <c r="F202" s="174" t="s">
        <v>281</v>
      </c>
      <c r="G202" s="175" t="s">
        <v>204</v>
      </c>
      <c r="H202" s="176">
        <v>159.11</v>
      </c>
      <c r="I202" s="177"/>
      <c r="J202" s="178">
        <f>ROUND(I202*H202,2)</f>
        <v>0</v>
      </c>
      <c r="K202" s="179"/>
      <c r="L202" s="38"/>
      <c r="M202" s="180" t="s">
        <v>1</v>
      </c>
      <c r="N202" s="181" t="s">
        <v>44</v>
      </c>
      <c r="O202" s="76"/>
      <c r="P202" s="182">
        <f>O202*H202</f>
        <v>0</v>
      </c>
      <c r="Q202" s="182">
        <v>0.0945</v>
      </c>
      <c r="R202" s="182">
        <f>Q202*H202</f>
        <v>15.035895000000002</v>
      </c>
      <c r="S202" s="182">
        <v>0</v>
      </c>
      <c r="T202" s="18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4" t="s">
        <v>166</v>
      </c>
      <c r="AT202" s="184" t="s">
        <v>150</v>
      </c>
      <c r="AU202" s="184" t="s">
        <v>89</v>
      </c>
      <c r="AY202" s="18" t="s">
        <v>147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18" t="s">
        <v>87</v>
      </c>
      <c r="BK202" s="185">
        <f>ROUND(I202*H202,2)</f>
        <v>0</v>
      </c>
      <c r="BL202" s="18" t="s">
        <v>166</v>
      </c>
      <c r="BM202" s="184" t="s">
        <v>282</v>
      </c>
    </row>
    <row r="203" spans="1:51" s="13" customFormat="1" ht="12">
      <c r="A203" s="13"/>
      <c r="B203" s="191"/>
      <c r="C203" s="13"/>
      <c r="D203" s="192" t="s">
        <v>206</v>
      </c>
      <c r="E203" s="193" t="s">
        <v>1</v>
      </c>
      <c r="F203" s="194" t="s">
        <v>283</v>
      </c>
      <c r="G203" s="13"/>
      <c r="H203" s="195">
        <v>159.11</v>
      </c>
      <c r="I203" s="196"/>
      <c r="J203" s="13"/>
      <c r="K203" s="13"/>
      <c r="L203" s="191"/>
      <c r="M203" s="197"/>
      <c r="N203" s="198"/>
      <c r="O203" s="198"/>
      <c r="P203" s="198"/>
      <c r="Q203" s="198"/>
      <c r="R203" s="198"/>
      <c r="S203" s="198"/>
      <c r="T203" s="19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3" t="s">
        <v>206</v>
      </c>
      <c r="AU203" s="193" t="s">
        <v>89</v>
      </c>
      <c r="AV203" s="13" t="s">
        <v>89</v>
      </c>
      <c r="AW203" s="13" t="s">
        <v>34</v>
      </c>
      <c r="AX203" s="13" t="s">
        <v>87</v>
      </c>
      <c r="AY203" s="193" t="s">
        <v>147</v>
      </c>
    </row>
    <row r="204" spans="1:65" s="2" customFormat="1" ht="33" customHeight="1">
      <c r="A204" s="37"/>
      <c r="B204" s="171"/>
      <c r="C204" s="172" t="s">
        <v>8</v>
      </c>
      <c r="D204" s="172" t="s">
        <v>150</v>
      </c>
      <c r="E204" s="173" t="s">
        <v>284</v>
      </c>
      <c r="F204" s="174" t="s">
        <v>285</v>
      </c>
      <c r="G204" s="175" t="s">
        <v>204</v>
      </c>
      <c r="H204" s="176">
        <v>159.11</v>
      </c>
      <c r="I204" s="177"/>
      <c r="J204" s="178">
        <f>ROUND(I204*H204,2)</f>
        <v>0</v>
      </c>
      <c r="K204" s="179"/>
      <c r="L204" s="38"/>
      <c r="M204" s="180" t="s">
        <v>1</v>
      </c>
      <c r="N204" s="181" t="s">
        <v>44</v>
      </c>
      <c r="O204" s="76"/>
      <c r="P204" s="182">
        <f>O204*H204</f>
        <v>0</v>
      </c>
      <c r="Q204" s="182">
        <v>0.0189</v>
      </c>
      <c r="R204" s="182">
        <f>Q204*H204</f>
        <v>3.0071790000000003</v>
      </c>
      <c r="S204" s="182">
        <v>0</v>
      </c>
      <c r="T204" s="183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4" t="s">
        <v>166</v>
      </c>
      <c r="AT204" s="184" t="s">
        <v>150</v>
      </c>
      <c r="AU204" s="184" t="s">
        <v>89</v>
      </c>
      <c r="AY204" s="18" t="s">
        <v>147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8" t="s">
        <v>87</v>
      </c>
      <c r="BK204" s="185">
        <f>ROUND(I204*H204,2)</f>
        <v>0</v>
      </c>
      <c r="BL204" s="18" t="s">
        <v>166</v>
      </c>
      <c r="BM204" s="184" t="s">
        <v>286</v>
      </c>
    </row>
    <row r="205" spans="1:51" s="13" customFormat="1" ht="12">
      <c r="A205" s="13"/>
      <c r="B205" s="191"/>
      <c r="C205" s="13"/>
      <c r="D205" s="192" t="s">
        <v>206</v>
      </c>
      <c r="E205" s="193" t="s">
        <v>1</v>
      </c>
      <c r="F205" s="194" t="s">
        <v>283</v>
      </c>
      <c r="G205" s="13"/>
      <c r="H205" s="195">
        <v>159.11</v>
      </c>
      <c r="I205" s="196"/>
      <c r="J205" s="13"/>
      <c r="K205" s="13"/>
      <c r="L205" s="191"/>
      <c r="M205" s="197"/>
      <c r="N205" s="198"/>
      <c r="O205" s="198"/>
      <c r="P205" s="198"/>
      <c r="Q205" s="198"/>
      <c r="R205" s="198"/>
      <c r="S205" s="198"/>
      <c r="T205" s="19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3" t="s">
        <v>206</v>
      </c>
      <c r="AU205" s="193" t="s">
        <v>89</v>
      </c>
      <c r="AV205" s="13" t="s">
        <v>89</v>
      </c>
      <c r="AW205" s="13" t="s">
        <v>34</v>
      </c>
      <c r="AX205" s="13" t="s">
        <v>87</v>
      </c>
      <c r="AY205" s="193" t="s">
        <v>147</v>
      </c>
    </row>
    <row r="206" spans="1:65" s="2" customFormat="1" ht="24.15" customHeight="1">
      <c r="A206" s="37"/>
      <c r="B206" s="171"/>
      <c r="C206" s="172" t="s">
        <v>287</v>
      </c>
      <c r="D206" s="172" t="s">
        <v>150</v>
      </c>
      <c r="E206" s="173" t="s">
        <v>288</v>
      </c>
      <c r="F206" s="174" t="s">
        <v>289</v>
      </c>
      <c r="G206" s="175" t="s">
        <v>204</v>
      </c>
      <c r="H206" s="176">
        <v>173.71</v>
      </c>
      <c r="I206" s="177"/>
      <c r="J206" s="178">
        <f>ROUND(I206*H206,2)</f>
        <v>0</v>
      </c>
      <c r="K206" s="179"/>
      <c r="L206" s="38"/>
      <c r="M206" s="180" t="s">
        <v>1</v>
      </c>
      <c r="N206" s="181" t="s">
        <v>44</v>
      </c>
      <c r="O206" s="76"/>
      <c r="P206" s="182">
        <f>O206*H206</f>
        <v>0</v>
      </c>
      <c r="Q206" s="182">
        <v>0.063</v>
      </c>
      <c r="R206" s="182">
        <f>Q206*H206</f>
        <v>10.94373</v>
      </c>
      <c r="S206" s="182">
        <v>0</v>
      </c>
      <c r="T206" s="183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4" t="s">
        <v>166</v>
      </c>
      <c r="AT206" s="184" t="s">
        <v>150</v>
      </c>
      <c r="AU206" s="184" t="s">
        <v>89</v>
      </c>
      <c r="AY206" s="18" t="s">
        <v>147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8" t="s">
        <v>87</v>
      </c>
      <c r="BK206" s="185">
        <f>ROUND(I206*H206,2)</f>
        <v>0</v>
      </c>
      <c r="BL206" s="18" t="s">
        <v>166</v>
      </c>
      <c r="BM206" s="184" t="s">
        <v>290</v>
      </c>
    </row>
    <row r="207" spans="1:51" s="13" customFormat="1" ht="12">
      <c r="A207" s="13"/>
      <c r="B207" s="191"/>
      <c r="C207" s="13"/>
      <c r="D207" s="192" t="s">
        <v>206</v>
      </c>
      <c r="E207" s="193" t="s">
        <v>1</v>
      </c>
      <c r="F207" s="194" t="s">
        <v>291</v>
      </c>
      <c r="G207" s="13"/>
      <c r="H207" s="195">
        <v>173.71</v>
      </c>
      <c r="I207" s="196"/>
      <c r="J207" s="13"/>
      <c r="K207" s="13"/>
      <c r="L207" s="191"/>
      <c r="M207" s="197"/>
      <c r="N207" s="198"/>
      <c r="O207" s="198"/>
      <c r="P207" s="198"/>
      <c r="Q207" s="198"/>
      <c r="R207" s="198"/>
      <c r="S207" s="198"/>
      <c r="T207" s="19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3" t="s">
        <v>206</v>
      </c>
      <c r="AU207" s="193" t="s">
        <v>89</v>
      </c>
      <c r="AV207" s="13" t="s">
        <v>89</v>
      </c>
      <c r="AW207" s="13" t="s">
        <v>34</v>
      </c>
      <c r="AX207" s="13" t="s">
        <v>87</v>
      </c>
      <c r="AY207" s="193" t="s">
        <v>147</v>
      </c>
    </row>
    <row r="208" spans="1:65" s="2" customFormat="1" ht="16.5" customHeight="1">
      <c r="A208" s="37"/>
      <c r="B208" s="171"/>
      <c r="C208" s="172" t="s">
        <v>292</v>
      </c>
      <c r="D208" s="172" t="s">
        <v>150</v>
      </c>
      <c r="E208" s="173" t="s">
        <v>293</v>
      </c>
      <c r="F208" s="174" t="s">
        <v>294</v>
      </c>
      <c r="G208" s="175" t="s">
        <v>204</v>
      </c>
      <c r="H208" s="176">
        <v>347.42</v>
      </c>
      <c r="I208" s="177"/>
      <c r="J208" s="178">
        <f>ROUND(I208*H208,2)</f>
        <v>0</v>
      </c>
      <c r="K208" s="179"/>
      <c r="L208" s="38"/>
      <c r="M208" s="180" t="s">
        <v>1</v>
      </c>
      <c r="N208" s="181" t="s">
        <v>44</v>
      </c>
      <c r="O208" s="76"/>
      <c r="P208" s="182">
        <f>O208*H208</f>
        <v>0</v>
      </c>
      <c r="Q208" s="182">
        <v>0.00013</v>
      </c>
      <c r="R208" s="182">
        <f>Q208*H208</f>
        <v>0.0451646</v>
      </c>
      <c r="S208" s="182">
        <v>0</v>
      </c>
      <c r="T208" s="183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4" t="s">
        <v>166</v>
      </c>
      <c r="AT208" s="184" t="s">
        <v>150</v>
      </c>
      <c r="AU208" s="184" t="s">
        <v>89</v>
      </c>
      <c r="AY208" s="18" t="s">
        <v>147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8" t="s">
        <v>87</v>
      </c>
      <c r="BK208" s="185">
        <f>ROUND(I208*H208,2)</f>
        <v>0</v>
      </c>
      <c r="BL208" s="18" t="s">
        <v>166</v>
      </c>
      <c r="BM208" s="184" t="s">
        <v>295</v>
      </c>
    </row>
    <row r="209" spans="1:51" s="15" customFormat="1" ht="12">
      <c r="A209" s="15"/>
      <c r="B209" s="219"/>
      <c r="C209" s="15"/>
      <c r="D209" s="192" t="s">
        <v>206</v>
      </c>
      <c r="E209" s="220" t="s">
        <v>1</v>
      </c>
      <c r="F209" s="221" t="s">
        <v>296</v>
      </c>
      <c r="G209" s="15"/>
      <c r="H209" s="220" t="s">
        <v>1</v>
      </c>
      <c r="I209" s="222"/>
      <c r="J209" s="15"/>
      <c r="K209" s="15"/>
      <c r="L209" s="219"/>
      <c r="M209" s="223"/>
      <c r="N209" s="224"/>
      <c r="O209" s="224"/>
      <c r="P209" s="224"/>
      <c r="Q209" s="224"/>
      <c r="R209" s="224"/>
      <c r="S209" s="224"/>
      <c r="T209" s="22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20" t="s">
        <v>206</v>
      </c>
      <c r="AU209" s="220" t="s">
        <v>89</v>
      </c>
      <c r="AV209" s="15" t="s">
        <v>87</v>
      </c>
      <c r="AW209" s="15" t="s">
        <v>34</v>
      </c>
      <c r="AX209" s="15" t="s">
        <v>79</v>
      </c>
      <c r="AY209" s="220" t="s">
        <v>147</v>
      </c>
    </row>
    <row r="210" spans="1:51" s="13" customFormat="1" ht="12">
      <c r="A210" s="13"/>
      <c r="B210" s="191"/>
      <c r="C210" s="13"/>
      <c r="D210" s="192" t="s">
        <v>206</v>
      </c>
      <c r="E210" s="193" t="s">
        <v>1</v>
      </c>
      <c r="F210" s="194" t="s">
        <v>291</v>
      </c>
      <c r="G210" s="13"/>
      <c r="H210" s="195">
        <v>173.71</v>
      </c>
      <c r="I210" s="196"/>
      <c r="J210" s="13"/>
      <c r="K210" s="13"/>
      <c r="L210" s="191"/>
      <c r="M210" s="197"/>
      <c r="N210" s="198"/>
      <c r="O210" s="198"/>
      <c r="P210" s="198"/>
      <c r="Q210" s="198"/>
      <c r="R210" s="198"/>
      <c r="S210" s="198"/>
      <c r="T210" s="19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3" t="s">
        <v>206</v>
      </c>
      <c r="AU210" s="193" t="s">
        <v>89</v>
      </c>
      <c r="AV210" s="13" t="s">
        <v>89</v>
      </c>
      <c r="AW210" s="13" t="s">
        <v>34</v>
      </c>
      <c r="AX210" s="13" t="s">
        <v>79</v>
      </c>
      <c r="AY210" s="193" t="s">
        <v>147</v>
      </c>
    </row>
    <row r="211" spans="1:51" s="15" customFormat="1" ht="12">
      <c r="A211" s="15"/>
      <c r="B211" s="219"/>
      <c r="C211" s="15"/>
      <c r="D211" s="192" t="s">
        <v>206</v>
      </c>
      <c r="E211" s="220" t="s">
        <v>1</v>
      </c>
      <c r="F211" s="221" t="s">
        <v>297</v>
      </c>
      <c r="G211" s="15"/>
      <c r="H211" s="220" t="s">
        <v>1</v>
      </c>
      <c r="I211" s="222"/>
      <c r="J211" s="15"/>
      <c r="K211" s="15"/>
      <c r="L211" s="219"/>
      <c r="M211" s="223"/>
      <c r="N211" s="224"/>
      <c r="O211" s="224"/>
      <c r="P211" s="224"/>
      <c r="Q211" s="224"/>
      <c r="R211" s="224"/>
      <c r="S211" s="224"/>
      <c r="T211" s="22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20" t="s">
        <v>206</v>
      </c>
      <c r="AU211" s="220" t="s">
        <v>89</v>
      </c>
      <c r="AV211" s="15" t="s">
        <v>87</v>
      </c>
      <c r="AW211" s="15" t="s">
        <v>34</v>
      </c>
      <c r="AX211" s="15" t="s">
        <v>79</v>
      </c>
      <c r="AY211" s="220" t="s">
        <v>147</v>
      </c>
    </row>
    <row r="212" spans="1:51" s="13" customFormat="1" ht="12">
      <c r="A212" s="13"/>
      <c r="B212" s="191"/>
      <c r="C212" s="13"/>
      <c r="D212" s="192" t="s">
        <v>206</v>
      </c>
      <c r="E212" s="193" t="s">
        <v>1</v>
      </c>
      <c r="F212" s="194" t="s">
        <v>291</v>
      </c>
      <c r="G212" s="13"/>
      <c r="H212" s="195">
        <v>173.71</v>
      </c>
      <c r="I212" s="196"/>
      <c r="J212" s="13"/>
      <c r="K212" s="13"/>
      <c r="L212" s="191"/>
      <c r="M212" s="197"/>
      <c r="N212" s="198"/>
      <c r="O212" s="198"/>
      <c r="P212" s="198"/>
      <c r="Q212" s="198"/>
      <c r="R212" s="198"/>
      <c r="S212" s="198"/>
      <c r="T212" s="19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3" t="s">
        <v>206</v>
      </c>
      <c r="AU212" s="193" t="s">
        <v>89</v>
      </c>
      <c r="AV212" s="13" t="s">
        <v>89</v>
      </c>
      <c r="AW212" s="13" t="s">
        <v>34</v>
      </c>
      <c r="AX212" s="13" t="s">
        <v>79</v>
      </c>
      <c r="AY212" s="193" t="s">
        <v>147</v>
      </c>
    </row>
    <row r="213" spans="1:51" s="14" customFormat="1" ht="12">
      <c r="A213" s="14"/>
      <c r="B213" s="200"/>
      <c r="C213" s="14"/>
      <c r="D213" s="192" t="s">
        <v>206</v>
      </c>
      <c r="E213" s="201" t="s">
        <v>1</v>
      </c>
      <c r="F213" s="202" t="s">
        <v>209</v>
      </c>
      <c r="G213" s="14"/>
      <c r="H213" s="203">
        <v>347.42</v>
      </c>
      <c r="I213" s="204"/>
      <c r="J213" s="14"/>
      <c r="K213" s="14"/>
      <c r="L213" s="200"/>
      <c r="M213" s="205"/>
      <c r="N213" s="206"/>
      <c r="O213" s="206"/>
      <c r="P213" s="206"/>
      <c r="Q213" s="206"/>
      <c r="R213" s="206"/>
      <c r="S213" s="206"/>
      <c r="T213" s="20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01" t="s">
        <v>206</v>
      </c>
      <c r="AU213" s="201" t="s">
        <v>89</v>
      </c>
      <c r="AV213" s="14" t="s">
        <v>166</v>
      </c>
      <c r="AW213" s="14" t="s">
        <v>34</v>
      </c>
      <c r="AX213" s="14" t="s">
        <v>87</v>
      </c>
      <c r="AY213" s="201" t="s">
        <v>147</v>
      </c>
    </row>
    <row r="214" spans="1:63" s="12" customFormat="1" ht="22.8" customHeight="1">
      <c r="A214" s="12"/>
      <c r="B214" s="158"/>
      <c r="C214" s="12"/>
      <c r="D214" s="159" t="s">
        <v>78</v>
      </c>
      <c r="E214" s="169" t="s">
        <v>251</v>
      </c>
      <c r="F214" s="169" t="s">
        <v>298</v>
      </c>
      <c r="G214" s="12"/>
      <c r="H214" s="12"/>
      <c r="I214" s="161"/>
      <c r="J214" s="170">
        <f>BK214</f>
        <v>0</v>
      </c>
      <c r="K214" s="12"/>
      <c r="L214" s="158"/>
      <c r="M214" s="163"/>
      <c r="N214" s="164"/>
      <c r="O214" s="164"/>
      <c r="P214" s="165">
        <f>SUM(P215:P271)</f>
        <v>0</v>
      </c>
      <c r="Q214" s="164"/>
      <c r="R214" s="165">
        <f>SUM(R215:R271)</f>
        <v>0.1120304</v>
      </c>
      <c r="S214" s="164"/>
      <c r="T214" s="166">
        <f>SUM(T215:T271)</f>
        <v>127.92977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59" t="s">
        <v>87</v>
      </c>
      <c r="AT214" s="167" t="s">
        <v>78</v>
      </c>
      <c r="AU214" s="167" t="s">
        <v>87</v>
      </c>
      <c r="AY214" s="159" t="s">
        <v>147</v>
      </c>
      <c r="BK214" s="168">
        <f>SUM(BK215:BK271)</f>
        <v>0</v>
      </c>
    </row>
    <row r="215" spans="1:65" s="2" customFormat="1" ht="37.8" customHeight="1">
      <c r="A215" s="37"/>
      <c r="B215" s="171"/>
      <c r="C215" s="172" t="s">
        <v>299</v>
      </c>
      <c r="D215" s="172" t="s">
        <v>150</v>
      </c>
      <c r="E215" s="173" t="s">
        <v>300</v>
      </c>
      <c r="F215" s="174" t="s">
        <v>301</v>
      </c>
      <c r="G215" s="175" t="s">
        <v>204</v>
      </c>
      <c r="H215" s="176">
        <v>285</v>
      </c>
      <c r="I215" s="177"/>
      <c r="J215" s="178">
        <f>ROUND(I215*H215,2)</f>
        <v>0</v>
      </c>
      <c r="K215" s="179"/>
      <c r="L215" s="38"/>
      <c r="M215" s="180" t="s">
        <v>1</v>
      </c>
      <c r="N215" s="181" t="s">
        <v>44</v>
      </c>
      <c r="O215" s="76"/>
      <c r="P215" s="182">
        <f>O215*H215</f>
        <v>0</v>
      </c>
      <c r="Q215" s="182">
        <v>0.00021</v>
      </c>
      <c r="R215" s="182">
        <f>Q215*H215</f>
        <v>0.05985</v>
      </c>
      <c r="S215" s="182">
        <v>0</v>
      </c>
      <c r="T215" s="183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4" t="s">
        <v>166</v>
      </c>
      <c r="AT215" s="184" t="s">
        <v>150</v>
      </c>
      <c r="AU215" s="184" t="s">
        <v>89</v>
      </c>
      <c r="AY215" s="18" t="s">
        <v>147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8" t="s">
        <v>87</v>
      </c>
      <c r="BK215" s="185">
        <f>ROUND(I215*H215,2)</f>
        <v>0</v>
      </c>
      <c r="BL215" s="18" t="s">
        <v>166</v>
      </c>
      <c r="BM215" s="184" t="s">
        <v>302</v>
      </c>
    </row>
    <row r="216" spans="1:65" s="2" customFormat="1" ht="16.5" customHeight="1">
      <c r="A216" s="37"/>
      <c r="B216" s="171"/>
      <c r="C216" s="172" t="s">
        <v>303</v>
      </c>
      <c r="D216" s="172" t="s">
        <v>150</v>
      </c>
      <c r="E216" s="173" t="s">
        <v>304</v>
      </c>
      <c r="F216" s="174" t="s">
        <v>305</v>
      </c>
      <c r="G216" s="175" t="s">
        <v>306</v>
      </c>
      <c r="H216" s="176">
        <v>4</v>
      </c>
      <c r="I216" s="177"/>
      <c r="J216" s="178">
        <f>ROUND(I216*H216,2)</f>
        <v>0</v>
      </c>
      <c r="K216" s="179"/>
      <c r="L216" s="38"/>
      <c r="M216" s="180" t="s">
        <v>1</v>
      </c>
      <c r="N216" s="181" t="s">
        <v>44</v>
      </c>
      <c r="O216" s="76"/>
      <c r="P216" s="182">
        <f>O216*H216</f>
        <v>0</v>
      </c>
      <c r="Q216" s="182">
        <v>0.00018</v>
      </c>
      <c r="R216" s="182">
        <f>Q216*H216</f>
        <v>0.00072</v>
      </c>
      <c r="S216" s="182">
        <v>0</v>
      </c>
      <c r="T216" s="183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4" t="s">
        <v>287</v>
      </c>
      <c r="AT216" s="184" t="s">
        <v>150</v>
      </c>
      <c r="AU216" s="184" t="s">
        <v>89</v>
      </c>
      <c r="AY216" s="18" t="s">
        <v>147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8" t="s">
        <v>87</v>
      </c>
      <c r="BK216" s="185">
        <f>ROUND(I216*H216,2)</f>
        <v>0</v>
      </c>
      <c r="BL216" s="18" t="s">
        <v>287</v>
      </c>
      <c r="BM216" s="184" t="s">
        <v>307</v>
      </c>
    </row>
    <row r="217" spans="1:51" s="15" customFormat="1" ht="12">
      <c r="A217" s="15"/>
      <c r="B217" s="219"/>
      <c r="C217" s="15"/>
      <c r="D217" s="192" t="s">
        <v>206</v>
      </c>
      <c r="E217" s="220" t="s">
        <v>1</v>
      </c>
      <c r="F217" s="221" t="s">
        <v>242</v>
      </c>
      <c r="G217" s="15"/>
      <c r="H217" s="220" t="s">
        <v>1</v>
      </c>
      <c r="I217" s="222"/>
      <c r="J217" s="15"/>
      <c r="K217" s="15"/>
      <c r="L217" s="219"/>
      <c r="M217" s="223"/>
      <c r="N217" s="224"/>
      <c r="O217" s="224"/>
      <c r="P217" s="224"/>
      <c r="Q217" s="224"/>
      <c r="R217" s="224"/>
      <c r="S217" s="224"/>
      <c r="T217" s="22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20" t="s">
        <v>206</v>
      </c>
      <c r="AU217" s="220" t="s">
        <v>89</v>
      </c>
      <c r="AV217" s="15" t="s">
        <v>87</v>
      </c>
      <c r="AW217" s="15" t="s">
        <v>34</v>
      </c>
      <c r="AX217" s="15" t="s">
        <v>79</v>
      </c>
      <c r="AY217" s="220" t="s">
        <v>147</v>
      </c>
    </row>
    <row r="218" spans="1:51" s="13" customFormat="1" ht="12">
      <c r="A218" s="13"/>
      <c r="B218" s="191"/>
      <c r="C218" s="13"/>
      <c r="D218" s="192" t="s">
        <v>206</v>
      </c>
      <c r="E218" s="193" t="s">
        <v>1</v>
      </c>
      <c r="F218" s="194" t="s">
        <v>87</v>
      </c>
      <c r="G218" s="13"/>
      <c r="H218" s="195">
        <v>1</v>
      </c>
      <c r="I218" s="196"/>
      <c r="J218" s="13"/>
      <c r="K218" s="13"/>
      <c r="L218" s="191"/>
      <c r="M218" s="197"/>
      <c r="N218" s="198"/>
      <c r="O218" s="198"/>
      <c r="P218" s="198"/>
      <c r="Q218" s="198"/>
      <c r="R218" s="198"/>
      <c r="S218" s="198"/>
      <c r="T218" s="19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3" t="s">
        <v>206</v>
      </c>
      <c r="AU218" s="193" t="s">
        <v>89</v>
      </c>
      <c r="AV218" s="13" t="s">
        <v>89</v>
      </c>
      <c r="AW218" s="13" t="s">
        <v>34</v>
      </c>
      <c r="AX218" s="13" t="s">
        <v>79</v>
      </c>
      <c r="AY218" s="193" t="s">
        <v>147</v>
      </c>
    </row>
    <row r="219" spans="1:51" s="15" customFormat="1" ht="12">
      <c r="A219" s="15"/>
      <c r="B219" s="219"/>
      <c r="C219" s="15"/>
      <c r="D219" s="192" t="s">
        <v>206</v>
      </c>
      <c r="E219" s="220" t="s">
        <v>1</v>
      </c>
      <c r="F219" s="221" t="s">
        <v>227</v>
      </c>
      <c r="G219" s="15"/>
      <c r="H219" s="220" t="s">
        <v>1</v>
      </c>
      <c r="I219" s="222"/>
      <c r="J219" s="15"/>
      <c r="K219" s="15"/>
      <c r="L219" s="219"/>
      <c r="M219" s="223"/>
      <c r="N219" s="224"/>
      <c r="O219" s="224"/>
      <c r="P219" s="224"/>
      <c r="Q219" s="224"/>
      <c r="R219" s="224"/>
      <c r="S219" s="224"/>
      <c r="T219" s="22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20" t="s">
        <v>206</v>
      </c>
      <c r="AU219" s="220" t="s">
        <v>89</v>
      </c>
      <c r="AV219" s="15" t="s">
        <v>87</v>
      </c>
      <c r="AW219" s="15" t="s">
        <v>34</v>
      </c>
      <c r="AX219" s="15" t="s">
        <v>79</v>
      </c>
      <c r="AY219" s="220" t="s">
        <v>147</v>
      </c>
    </row>
    <row r="220" spans="1:51" s="13" customFormat="1" ht="12">
      <c r="A220" s="13"/>
      <c r="B220" s="191"/>
      <c r="C220" s="13"/>
      <c r="D220" s="192" t="s">
        <v>206</v>
      </c>
      <c r="E220" s="193" t="s">
        <v>1</v>
      </c>
      <c r="F220" s="194" t="s">
        <v>161</v>
      </c>
      <c r="G220" s="13"/>
      <c r="H220" s="195">
        <v>3</v>
      </c>
      <c r="I220" s="196"/>
      <c r="J220" s="13"/>
      <c r="K220" s="13"/>
      <c r="L220" s="191"/>
      <c r="M220" s="197"/>
      <c r="N220" s="198"/>
      <c r="O220" s="198"/>
      <c r="P220" s="198"/>
      <c r="Q220" s="198"/>
      <c r="R220" s="198"/>
      <c r="S220" s="198"/>
      <c r="T220" s="19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3" t="s">
        <v>206</v>
      </c>
      <c r="AU220" s="193" t="s">
        <v>89</v>
      </c>
      <c r="AV220" s="13" t="s">
        <v>89</v>
      </c>
      <c r="AW220" s="13" t="s">
        <v>34</v>
      </c>
      <c r="AX220" s="13" t="s">
        <v>79</v>
      </c>
      <c r="AY220" s="193" t="s">
        <v>147</v>
      </c>
    </row>
    <row r="221" spans="1:51" s="14" customFormat="1" ht="12">
      <c r="A221" s="14"/>
      <c r="B221" s="200"/>
      <c r="C221" s="14"/>
      <c r="D221" s="192" t="s">
        <v>206</v>
      </c>
      <c r="E221" s="201" t="s">
        <v>1</v>
      </c>
      <c r="F221" s="202" t="s">
        <v>209</v>
      </c>
      <c r="G221" s="14"/>
      <c r="H221" s="203">
        <v>4</v>
      </c>
      <c r="I221" s="204"/>
      <c r="J221" s="14"/>
      <c r="K221" s="14"/>
      <c r="L221" s="200"/>
      <c r="M221" s="205"/>
      <c r="N221" s="206"/>
      <c r="O221" s="206"/>
      <c r="P221" s="206"/>
      <c r="Q221" s="206"/>
      <c r="R221" s="206"/>
      <c r="S221" s="206"/>
      <c r="T221" s="20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01" t="s">
        <v>206</v>
      </c>
      <c r="AU221" s="201" t="s">
        <v>89</v>
      </c>
      <c r="AV221" s="14" t="s">
        <v>166</v>
      </c>
      <c r="AW221" s="14" t="s">
        <v>34</v>
      </c>
      <c r="AX221" s="14" t="s">
        <v>87</v>
      </c>
      <c r="AY221" s="201" t="s">
        <v>147</v>
      </c>
    </row>
    <row r="222" spans="1:65" s="2" customFormat="1" ht="16.5" customHeight="1">
      <c r="A222" s="37"/>
      <c r="B222" s="171"/>
      <c r="C222" s="208" t="s">
        <v>308</v>
      </c>
      <c r="D222" s="208" t="s">
        <v>210</v>
      </c>
      <c r="E222" s="209" t="s">
        <v>309</v>
      </c>
      <c r="F222" s="210" t="s">
        <v>310</v>
      </c>
      <c r="G222" s="211" t="s">
        <v>306</v>
      </c>
      <c r="H222" s="212">
        <v>3</v>
      </c>
      <c r="I222" s="213"/>
      <c r="J222" s="214">
        <f>ROUND(I222*H222,2)</f>
        <v>0</v>
      </c>
      <c r="K222" s="215"/>
      <c r="L222" s="216"/>
      <c r="M222" s="217" t="s">
        <v>1</v>
      </c>
      <c r="N222" s="218" t="s">
        <v>44</v>
      </c>
      <c r="O222" s="76"/>
      <c r="P222" s="182">
        <f>O222*H222</f>
        <v>0</v>
      </c>
      <c r="Q222" s="182">
        <v>0.012</v>
      </c>
      <c r="R222" s="182">
        <f>Q222*H222</f>
        <v>0.036000000000000004</v>
      </c>
      <c r="S222" s="182">
        <v>0</v>
      </c>
      <c r="T222" s="183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4" t="s">
        <v>311</v>
      </c>
      <c r="AT222" s="184" t="s">
        <v>210</v>
      </c>
      <c r="AU222" s="184" t="s">
        <v>89</v>
      </c>
      <c r="AY222" s="18" t="s">
        <v>147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8" t="s">
        <v>87</v>
      </c>
      <c r="BK222" s="185">
        <f>ROUND(I222*H222,2)</f>
        <v>0</v>
      </c>
      <c r="BL222" s="18" t="s">
        <v>287</v>
      </c>
      <c r="BM222" s="184" t="s">
        <v>312</v>
      </c>
    </row>
    <row r="223" spans="1:51" s="15" customFormat="1" ht="12">
      <c r="A223" s="15"/>
      <c r="B223" s="219"/>
      <c r="C223" s="15"/>
      <c r="D223" s="192" t="s">
        <v>206</v>
      </c>
      <c r="E223" s="220" t="s">
        <v>1</v>
      </c>
      <c r="F223" s="221" t="s">
        <v>242</v>
      </c>
      <c r="G223" s="15"/>
      <c r="H223" s="220" t="s">
        <v>1</v>
      </c>
      <c r="I223" s="222"/>
      <c r="J223" s="15"/>
      <c r="K223" s="15"/>
      <c r="L223" s="219"/>
      <c r="M223" s="223"/>
      <c r="N223" s="224"/>
      <c r="O223" s="224"/>
      <c r="P223" s="224"/>
      <c r="Q223" s="224"/>
      <c r="R223" s="224"/>
      <c r="S223" s="224"/>
      <c r="T223" s="22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20" t="s">
        <v>206</v>
      </c>
      <c r="AU223" s="220" t="s">
        <v>89</v>
      </c>
      <c r="AV223" s="15" t="s">
        <v>87</v>
      </c>
      <c r="AW223" s="15" t="s">
        <v>34</v>
      </c>
      <c r="AX223" s="15" t="s">
        <v>79</v>
      </c>
      <c r="AY223" s="220" t="s">
        <v>147</v>
      </c>
    </row>
    <row r="224" spans="1:51" s="15" customFormat="1" ht="12">
      <c r="A224" s="15"/>
      <c r="B224" s="219"/>
      <c r="C224" s="15"/>
      <c r="D224" s="192" t="s">
        <v>206</v>
      </c>
      <c r="E224" s="220" t="s">
        <v>1</v>
      </c>
      <c r="F224" s="221" t="s">
        <v>310</v>
      </c>
      <c r="G224" s="15"/>
      <c r="H224" s="220" t="s">
        <v>1</v>
      </c>
      <c r="I224" s="222"/>
      <c r="J224" s="15"/>
      <c r="K224" s="15"/>
      <c r="L224" s="219"/>
      <c r="M224" s="223"/>
      <c r="N224" s="224"/>
      <c r="O224" s="224"/>
      <c r="P224" s="224"/>
      <c r="Q224" s="224"/>
      <c r="R224" s="224"/>
      <c r="S224" s="224"/>
      <c r="T224" s="22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20" t="s">
        <v>206</v>
      </c>
      <c r="AU224" s="220" t="s">
        <v>89</v>
      </c>
      <c r="AV224" s="15" t="s">
        <v>87</v>
      </c>
      <c r="AW224" s="15" t="s">
        <v>34</v>
      </c>
      <c r="AX224" s="15" t="s">
        <v>79</v>
      </c>
      <c r="AY224" s="220" t="s">
        <v>147</v>
      </c>
    </row>
    <row r="225" spans="1:51" s="13" customFormat="1" ht="12">
      <c r="A225" s="13"/>
      <c r="B225" s="191"/>
      <c r="C225" s="13"/>
      <c r="D225" s="192" t="s">
        <v>206</v>
      </c>
      <c r="E225" s="193" t="s">
        <v>1</v>
      </c>
      <c r="F225" s="194" t="s">
        <v>87</v>
      </c>
      <c r="G225" s="13"/>
      <c r="H225" s="195">
        <v>1</v>
      </c>
      <c r="I225" s="196"/>
      <c r="J225" s="13"/>
      <c r="K225" s="13"/>
      <c r="L225" s="191"/>
      <c r="M225" s="197"/>
      <c r="N225" s="198"/>
      <c r="O225" s="198"/>
      <c r="P225" s="198"/>
      <c r="Q225" s="198"/>
      <c r="R225" s="198"/>
      <c r="S225" s="198"/>
      <c r="T225" s="19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3" t="s">
        <v>206</v>
      </c>
      <c r="AU225" s="193" t="s">
        <v>89</v>
      </c>
      <c r="AV225" s="13" t="s">
        <v>89</v>
      </c>
      <c r="AW225" s="13" t="s">
        <v>34</v>
      </c>
      <c r="AX225" s="13" t="s">
        <v>79</v>
      </c>
      <c r="AY225" s="193" t="s">
        <v>147</v>
      </c>
    </row>
    <row r="226" spans="1:51" s="15" customFormat="1" ht="12">
      <c r="A226" s="15"/>
      <c r="B226" s="219"/>
      <c r="C226" s="15"/>
      <c r="D226" s="192" t="s">
        <v>206</v>
      </c>
      <c r="E226" s="220" t="s">
        <v>1</v>
      </c>
      <c r="F226" s="221" t="s">
        <v>227</v>
      </c>
      <c r="G226" s="15"/>
      <c r="H226" s="220" t="s">
        <v>1</v>
      </c>
      <c r="I226" s="222"/>
      <c r="J226" s="15"/>
      <c r="K226" s="15"/>
      <c r="L226" s="219"/>
      <c r="M226" s="223"/>
      <c r="N226" s="224"/>
      <c r="O226" s="224"/>
      <c r="P226" s="224"/>
      <c r="Q226" s="224"/>
      <c r="R226" s="224"/>
      <c r="S226" s="224"/>
      <c r="T226" s="22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20" t="s">
        <v>206</v>
      </c>
      <c r="AU226" s="220" t="s">
        <v>89</v>
      </c>
      <c r="AV226" s="15" t="s">
        <v>87</v>
      </c>
      <c r="AW226" s="15" t="s">
        <v>34</v>
      </c>
      <c r="AX226" s="15" t="s">
        <v>79</v>
      </c>
      <c r="AY226" s="220" t="s">
        <v>147</v>
      </c>
    </row>
    <row r="227" spans="1:51" s="15" customFormat="1" ht="12">
      <c r="A227" s="15"/>
      <c r="B227" s="219"/>
      <c r="C227" s="15"/>
      <c r="D227" s="192" t="s">
        <v>206</v>
      </c>
      <c r="E227" s="220" t="s">
        <v>1</v>
      </c>
      <c r="F227" s="221" t="s">
        <v>310</v>
      </c>
      <c r="G227" s="15"/>
      <c r="H227" s="220" t="s">
        <v>1</v>
      </c>
      <c r="I227" s="222"/>
      <c r="J227" s="15"/>
      <c r="K227" s="15"/>
      <c r="L227" s="219"/>
      <c r="M227" s="223"/>
      <c r="N227" s="224"/>
      <c r="O227" s="224"/>
      <c r="P227" s="224"/>
      <c r="Q227" s="224"/>
      <c r="R227" s="224"/>
      <c r="S227" s="224"/>
      <c r="T227" s="22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20" t="s">
        <v>206</v>
      </c>
      <c r="AU227" s="220" t="s">
        <v>89</v>
      </c>
      <c r="AV227" s="15" t="s">
        <v>87</v>
      </c>
      <c r="AW227" s="15" t="s">
        <v>34</v>
      </c>
      <c r="AX227" s="15" t="s">
        <v>79</v>
      </c>
      <c r="AY227" s="220" t="s">
        <v>147</v>
      </c>
    </row>
    <row r="228" spans="1:51" s="13" customFormat="1" ht="12">
      <c r="A228" s="13"/>
      <c r="B228" s="191"/>
      <c r="C228" s="13"/>
      <c r="D228" s="192" t="s">
        <v>206</v>
      </c>
      <c r="E228" s="193" t="s">
        <v>1</v>
      </c>
      <c r="F228" s="194" t="s">
        <v>89</v>
      </c>
      <c r="G228" s="13"/>
      <c r="H228" s="195">
        <v>2</v>
      </c>
      <c r="I228" s="196"/>
      <c r="J228" s="13"/>
      <c r="K228" s="13"/>
      <c r="L228" s="191"/>
      <c r="M228" s="197"/>
      <c r="N228" s="198"/>
      <c r="O228" s="198"/>
      <c r="P228" s="198"/>
      <c r="Q228" s="198"/>
      <c r="R228" s="198"/>
      <c r="S228" s="198"/>
      <c r="T228" s="19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3" t="s">
        <v>206</v>
      </c>
      <c r="AU228" s="193" t="s">
        <v>89</v>
      </c>
      <c r="AV228" s="13" t="s">
        <v>89</v>
      </c>
      <c r="AW228" s="13" t="s">
        <v>34</v>
      </c>
      <c r="AX228" s="13" t="s">
        <v>79</v>
      </c>
      <c r="AY228" s="193" t="s">
        <v>147</v>
      </c>
    </row>
    <row r="229" spans="1:51" s="14" customFormat="1" ht="12">
      <c r="A229" s="14"/>
      <c r="B229" s="200"/>
      <c r="C229" s="14"/>
      <c r="D229" s="192" t="s">
        <v>206</v>
      </c>
      <c r="E229" s="201" t="s">
        <v>1</v>
      </c>
      <c r="F229" s="202" t="s">
        <v>209</v>
      </c>
      <c r="G229" s="14"/>
      <c r="H229" s="203">
        <v>3</v>
      </c>
      <c r="I229" s="204"/>
      <c r="J229" s="14"/>
      <c r="K229" s="14"/>
      <c r="L229" s="200"/>
      <c r="M229" s="205"/>
      <c r="N229" s="206"/>
      <c r="O229" s="206"/>
      <c r="P229" s="206"/>
      <c r="Q229" s="206"/>
      <c r="R229" s="206"/>
      <c r="S229" s="206"/>
      <c r="T229" s="20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01" t="s">
        <v>206</v>
      </c>
      <c r="AU229" s="201" t="s">
        <v>89</v>
      </c>
      <c r="AV229" s="14" t="s">
        <v>166</v>
      </c>
      <c r="AW229" s="14" t="s">
        <v>34</v>
      </c>
      <c r="AX229" s="14" t="s">
        <v>87</v>
      </c>
      <c r="AY229" s="201" t="s">
        <v>147</v>
      </c>
    </row>
    <row r="230" spans="1:65" s="2" customFormat="1" ht="16.5" customHeight="1">
      <c r="A230" s="37"/>
      <c r="B230" s="171"/>
      <c r="C230" s="208" t="s">
        <v>7</v>
      </c>
      <c r="D230" s="208" t="s">
        <v>210</v>
      </c>
      <c r="E230" s="209" t="s">
        <v>313</v>
      </c>
      <c r="F230" s="210" t="s">
        <v>314</v>
      </c>
      <c r="G230" s="211" t="s">
        <v>306</v>
      </c>
      <c r="H230" s="212">
        <v>1</v>
      </c>
      <c r="I230" s="213"/>
      <c r="J230" s="214">
        <f>ROUND(I230*H230,2)</f>
        <v>0</v>
      </c>
      <c r="K230" s="215"/>
      <c r="L230" s="216"/>
      <c r="M230" s="217" t="s">
        <v>1</v>
      </c>
      <c r="N230" s="218" t="s">
        <v>44</v>
      </c>
      <c r="O230" s="76"/>
      <c r="P230" s="182">
        <f>O230*H230</f>
        <v>0</v>
      </c>
      <c r="Q230" s="182">
        <v>0.012</v>
      </c>
      <c r="R230" s="182">
        <f>Q230*H230</f>
        <v>0.012</v>
      </c>
      <c r="S230" s="182">
        <v>0</v>
      </c>
      <c r="T230" s="18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4" t="s">
        <v>311</v>
      </c>
      <c r="AT230" s="184" t="s">
        <v>210</v>
      </c>
      <c r="AU230" s="184" t="s">
        <v>89</v>
      </c>
      <c r="AY230" s="18" t="s">
        <v>147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8" t="s">
        <v>87</v>
      </c>
      <c r="BK230" s="185">
        <f>ROUND(I230*H230,2)</f>
        <v>0</v>
      </c>
      <c r="BL230" s="18" t="s">
        <v>287</v>
      </c>
      <c r="BM230" s="184" t="s">
        <v>315</v>
      </c>
    </row>
    <row r="231" spans="1:51" s="15" customFormat="1" ht="12">
      <c r="A231" s="15"/>
      <c r="B231" s="219"/>
      <c r="C231" s="15"/>
      <c r="D231" s="192" t="s">
        <v>206</v>
      </c>
      <c r="E231" s="220" t="s">
        <v>1</v>
      </c>
      <c r="F231" s="221" t="s">
        <v>227</v>
      </c>
      <c r="G231" s="15"/>
      <c r="H231" s="220" t="s">
        <v>1</v>
      </c>
      <c r="I231" s="222"/>
      <c r="J231" s="15"/>
      <c r="K231" s="15"/>
      <c r="L231" s="219"/>
      <c r="M231" s="223"/>
      <c r="N231" s="224"/>
      <c r="O231" s="224"/>
      <c r="P231" s="224"/>
      <c r="Q231" s="224"/>
      <c r="R231" s="224"/>
      <c r="S231" s="224"/>
      <c r="T231" s="22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20" t="s">
        <v>206</v>
      </c>
      <c r="AU231" s="220" t="s">
        <v>89</v>
      </c>
      <c r="AV231" s="15" t="s">
        <v>87</v>
      </c>
      <c r="AW231" s="15" t="s">
        <v>34</v>
      </c>
      <c r="AX231" s="15" t="s">
        <v>79</v>
      </c>
      <c r="AY231" s="220" t="s">
        <v>147</v>
      </c>
    </row>
    <row r="232" spans="1:51" s="15" customFormat="1" ht="12">
      <c r="A232" s="15"/>
      <c r="B232" s="219"/>
      <c r="C232" s="15"/>
      <c r="D232" s="192" t="s">
        <v>206</v>
      </c>
      <c r="E232" s="220" t="s">
        <v>1</v>
      </c>
      <c r="F232" s="221" t="s">
        <v>316</v>
      </c>
      <c r="G232" s="15"/>
      <c r="H232" s="220" t="s">
        <v>1</v>
      </c>
      <c r="I232" s="222"/>
      <c r="J232" s="15"/>
      <c r="K232" s="15"/>
      <c r="L232" s="219"/>
      <c r="M232" s="223"/>
      <c r="N232" s="224"/>
      <c r="O232" s="224"/>
      <c r="P232" s="224"/>
      <c r="Q232" s="224"/>
      <c r="R232" s="224"/>
      <c r="S232" s="224"/>
      <c r="T232" s="22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20" t="s">
        <v>206</v>
      </c>
      <c r="AU232" s="220" t="s">
        <v>89</v>
      </c>
      <c r="AV232" s="15" t="s">
        <v>87</v>
      </c>
      <c r="AW232" s="15" t="s">
        <v>34</v>
      </c>
      <c r="AX232" s="15" t="s">
        <v>79</v>
      </c>
      <c r="AY232" s="220" t="s">
        <v>147</v>
      </c>
    </row>
    <row r="233" spans="1:51" s="13" customFormat="1" ht="12">
      <c r="A233" s="13"/>
      <c r="B233" s="191"/>
      <c r="C233" s="13"/>
      <c r="D233" s="192" t="s">
        <v>206</v>
      </c>
      <c r="E233" s="193" t="s">
        <v>1</v>
      </c>
      <c r="F233" s="194" t="s">
        <v>87</v>
      </c>
      <c r="G233" s="13"/>
      <c r="H233" s="195">
        <v>1</v>
      </c>
      <c r="I233" s="196"/>
      <c r="J233" s="13"/>
      <c r="K233" s="13"/>
      <c r="L233" s="191"/>
      <c r="M233" s="197"/>
      <c r="N233" s="198"/>
      <c r="O233" s="198"/>
      <c r="P233" s="198"/>
      <c r="Q233" s="198"/>
      <c r="R233" s="198"/>
      <c r="S233" s="198"/>
      <c r="T233" s="19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3" t="s">
        <v>206</v>
      </c>
      <c r="AU233" s="193" t="s">
        <v>89</v>
      </c>
      <c r="AV233" s="13" t="s">
        <v>89</v>
      </c>
      <c r="AW233" s="13" t="s">
        <v>34</v>
      </c>
      <c r="AX233" s="13" t="s">
        <v>79</v>
      </c>
      <c r="AY233" s="193" t="s">
        <v>147</v>
      </c>
    </row>
    <row r="234" spans="1:51" s="14" customFormat="1" ht="12">
      <c r="A234" s="14"/>
      <c r="B234" s="200"/>
      <c r="C234" s="14"/>
      <c r="D234" s="192" t="s">
        <v>206</v>
      </c>
      <c r="E234" s="201" t="s">
        <v>1</v>
      </c>
      <c r="F234" s="202" t="s">
        <v>209</v>
      </c>
      <c r="G234" s="14"/>
      <c r="H234" s="203">
        <v>1</v>
      </c>
      <c r="I234" s="204"/>
      <c r="J234" s="14"/>
      <c r="K234" s="14"/>
      <c r="L234" s="200"/>
      <c r="M234" s="205"/>
      <c r="N234" s="206"/>
      <c r="O234" s="206"/>
      <c r="P234" s="206"/>
      <c r="Q234" s="206"/>
      <c r="R234" s="206"/>
      <c r="S234" s="206"/>
      <c r="T234" s="20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01" t="s">
        <v>206</v>
      </c>
      <c r="AU234" s="201" t="s">
        <v>89</v>
      </c>
      <c r="AV234" s="14" t="s">
        <v>166</v>
      </c>
      <c r="AW234" s="14" t="s">
        <v>34</v>
      </c>
      <c r="AX234" s="14" t="s">
        <v>87</v>
      </c>
      <c r="AY234" s="201" t="s">
        <v>147</v>
      </c>
    </row>
    <row r="235" spans="1:65" s="2" customFormat="1" ht="33" customHeight="1">
      <c r="A235" s="37"/>
      <c r="B235" s="171"/>
      <c r="C235" s="172" t="s">
        <v>317</v>
      </c>
      <c r="D235" s="172" t="s">
        <v>150</v>
      </c>
      <c r="E235" s="173" t="s">
        <v>318</v>
      </c>
      <c r="F235" s="174" t="s">
        <v>319</v>
      </c>
      <c r="G235" s="175" t="s">
        <v>221</v>
      </c>
      <c r="H235" s="176">
        <v>51.51</v>
      </c>
      <c r="I235" s="177"/>
      <c r="J235" s="178">
        <f>ROUND(I235*H235,2)</f>
        <v>0</v>
      </c>
      <c r="K235" s="179"/>
      <c r="L235" s="38"/>
      <c r="M235" s="180" t="s">
        <v>1</v>
      </c>
      <c r="N235" s="181" t="s">
        <v>44</v>
      </c>
      <c r="O235" s="76"/>
      <c r="P235" s="182">
        <f>O235*H235</f>
        <v>0</v>
      </c>
      <c r="Q235" s="182">
        <v>0</v>
      </c>
      <c r="R235" s="182">
        <f>Q235*H235</f>
        <v>0</v>
      </c>
      <c r="S235" s="182">
        <v>1.175</v>
      </c>
      <c r="T235" s="183">
        <f>S235*H235</f>
        <v>60.52425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4" t="s">
        <v>166</v>
      </c>
      <c r="AT235" s="184" t="s">
        <v>150</v>
      </c>
      <c r="AU235" s="184" t="s">
        <v>89</v>
      </c>
      <c r="AY235" s="18" t="s">
        <v>147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8" t="s">
        <v>87</v>
      </c>
      <c r="BK235" s="185">
        <f>ROUND(I235*H235,2)</f>
        <v>0</v>
      </c>
      <c r="BL235" s="18" t="s">
        <v>166</v>
      </c>
      <c r="BM235" s="184" t="s">
        <v>320</v>
      </c>
    </row>
    <row r="236" spans="1:51" s="15" customFormat="1" ht="12">
      <c r="A236" s="15"/>
      <c r="B236" s="219"/>
      <c r="C236" s="15"/>
      <c r="D236" s="192" t="s">
        <v>206</v>
      </c>
      <c r="E236" s="220" t="s">
        <v>1</v>
      </c>
      <c r="F236" s="221" t="s">
        <v>242</v>
      </c>
      <c r="G236" s="15"/>
      <c r="H236" s="220" t="s">
        <v>1</v>
      </c>
      <c r="I236" s="222"/>
      <c r="J236" s="15"/>
      <c r="K236" s="15"/>
      <c r="L236" s="219"/>
      <c r="M236" s="223"/>
      <c r="N236" s="224"/>
      <c r="O236" s="224"/>
      <c r="P236" s="224"/>
      <c r="Q236" s="224"/>
      <c r="R236" s="224"/>
      <c r="S236" s="224"/>
      <c r="T236" s="22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20" t="s">
        <v>206</v>
      </c>
      <c r="AU236" s="220" t="s">
        <v>89</v>
      </c>
      <c r="AV236" s="15" t="s">
        <v>87</v>
      </c>
      <c r="AW236" s="15" t="s">
        <v>34</v>
      </c>
      <c r="AX236" s="15" t="s">
        <v>79</v>
      </c>
      <c r="AY236" s="220" t="s">
        <v>147</v>
      </c>
    </row>
    <row r="237" spans="1:51" s="13" customFormat="1" ht="12">
      <c r="A237" s="13"/>
      <c r="B237" s="191"/>
      <c r="C237" s="13"/>
      <c r="D237" s="192" t="s">
        <v>206</v>
      </c>
      <c r="E237" s="193" t="s">
        <v>1</v>
      </c>
      <c r="F237" s="194" t="s">
        <v>321</v>
      </c>
      <c r="G237" s="13"/>
      <c r="H237" s="195">
        <v>1.129</v>
      </c>
      <c r="I237" s="196"/>
      <c r="J237" s="13"/>
      <c r="K237" s="13"/>
      <c r="L237" s="191"/>
      <c r="M237" s="197"/>
      <c r="N237" s="198"/>
      <c r="O237" s="198"/>
      <c r="P237" s="198"/>
      <c r="Q237" s="198"/>
      <c r="R237" s="198"/>
      <c r="S237" s="198"/>
      <c r="T237" s="19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3" t="s">
        <v>206</v>
      </c>
      <c r="AU237" s="193" t="s">
        <v>89</v>
      </c>
      <c r="AV237" s="13" t="s">
        <v>89</v>
      </c>
      <c r="AW237" s="13" t="s">
        <v>34</v>
      </c>
      <c r="AX237" s="13" t="s">
        <v>79</v>
      </c>
      <c r="AY237" s="193" t="s">
        <v>147</v>
      </c>
    </row>
    <row r="238" spans="1:51" s="15" customFormat="1" ht="12">
      <c r="A238" s="15"/>
      <c r="B238" s="219"/>
      <c r="C238" s="15"/>
      <c r="D238" s="192" t="s">
        <v>206</v>
      </c>
      <c r="E238" s="220" t="s">
        <v>1</v>
      </c>
      <c r="F238" s="221" t="s">
        <v>227</v>
      </c>
      <c r="G238" s="15"/>
      <c r="H238" s="220" t="s">
        <v>1</v>
      </c>
      <c r="I238" s="222"/>
      <c r="J238" s="15"/>
      <c r="K238" s="15"/>
      <c r="L238" s="219"/>
      <c r="M238" s="223"/>
      <c r="N238" s="224"/>
      <c r="O238" s="224"/>
      <c r="P238" s="224"/>
      <c r="Q238" s="224"/>
      <c r="R238" s="224"/>
      <c r="S238" s="224"/>
      <c r="T238" s="22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20" t="s">
        <v>206</v>
      </c>
      <c r="AU238" s="220" t="s">
        <v>89</v>
      </c>
      <c r="AV238" s="15" t="s">
        <v>87</v>
      </c>
      <c r="AW238" s="15" t="s">
        <v>34</v>
      </c>
      <c r="AX238" s="15" t="s">
        <v>79</v>
      </c>
      <c r="AY238" s="220" t="s">
        <v>147</v>
      </c>
    </row>
    <row r="239" spans="1:51" s="13" customFormat="1" ht="12">
      <c r="A239" s="13"/>
      <c r="B239" s="191"/>
      <c r="C239" s="13"/>
      <c r="D239" s="192" t="s">
        <v>206</v>
      </c>
      <c r="E239" s="193" t="s">
        <v>1</v>
      </c>
      <c r="F239" s="194" t="s">
        <v>322</v>
      </c>
      <c r="G239" s="13"/>
      <c r="H239" s="195">
        <v>6.799</v>
      </c>
      <c r="I239" s="196"/>
      <c r="J239" s="13"/>
      <c r="K239" s="13"/>
      <c r="L239" s="191"/>
      <c r="M239" s="197"/>
      <c r="N239" s="198"/>
      <c r="O239" s="198"/>
      <c r="P239" s="198"/>
      <c r="Q239" s="198"/>
      <c r="R239" s="198"/>
      <c r="S239" s="198"/>
      <c r="T239" s="19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3" t="s">
        <v>206</v>
      </c>
      <c r="AU239" s="193" t="s">
        <v>89</v>
      </c>
      <c r="AV239" s="13" t="s">
        <v>89</v>
      </c>
      <c r="AW239" s="13" t="s">
        <v>34</v>
      </c>
      <c r="AX239" s="13" t="s">
        <v>79</v>
      </c>
      <c r="AY239" s="193" t="s">
        <v>147</v>
      </c>
    </row>
    <row r="240" spans="1:51" s="13" customFormat="1" ht="12">
      <c r="A240" s="13"/>
      <c r="B240" s="191"/>
      <c r="C240" s="13"/>
      <c r="D240" s="192" t="s">
        <v>206</v>
      </c>
      <c r="E240" s="193" t="s">
        <v>1</v>
      </c>
      <c r="F240" s="194" t="s">
        <v>323</v>
      </c>
      <c r="G240" s="13"/>
      <c r="H240" s="195">
        <v>43.424</v>
      </c>
      <c r="I240" s="196"/>
      <c r="J240" s="13"/>
      <c r="K240" s="13"/>
      <c r="L240" s="191"/>
      <c r="M240" s="197"/>
      <c r="N240" s="198"/>
      <c r="O240" s="198"/>
      <c r="P240" s="198"/>
      <c r="Q240" s="198"/>
      <c r="R240" s="198"/>
      <c r="S240" s="198"/>
      <c r="T240" s="19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3" t="s">
        <v>206</v>
      </c>
      <c r="AU240" s="193" t="s">
        <v>89</v>
      </c>
      <c r="AV240" s="13" t="s">
        <v>89</v>
      </c>
      <c r="AW240" s="13" t="s">
        <v>34</v>
      </c>
      <c r="AX240" s="13" t="s">
        <v>79</v>
      </c>
      <c r="AY240" s="193" t="s">
        <v>147</v>
      </c>
    </row>
    <row r="241" spans="1:51" s="15" customFormat="1" ht="12">
      <c r="A241" s="15"/>
      <c r="B241" s="219"/>
      <c r="C241" s="15"/>
      <c r="D241" s="192" t="s">
        <v>206</v>
      </c>
      <c r="E241" s="220" t="s">
        <v>1</v>
      </c>
      <c r="F241" s="221" t="s">
        <v>324</v>
      </c>
      <c r="G241" s="15"/>
      <c r="H241" s="220" t="s">
        <v>1</v>
      </c>
      <c r="I241" s="222"/>
      <c r="J241" s="15"/>
      <c r="K241" s="15"/>
      <c r="L241" s="219"/>
      <c r="M241" s="223"/>
      <c r="N241" s="224"/>
      <c r="O241" s="224"/>
      <c r="P241" s="224"/>
      <c r="Q241" s="224"/>
      <c r="R241" s="224"/>
      <c r="S241" s="224"/>
      <c r="T241" s="22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20" t="s">
        <v>206</v>
      </c>
      <c r="AU241" s="220" t="s">
        <v>89</v>
      </c>
      <c r="AV241" s="15" t="s">
        <v>87</v>
      </c>
      <c r="AW241" s="15" t="s">
        <v>34</v>
      </c>
      <c r="AX241" s="15" t="s">
        <v>79</v>
      </c>
      <c r="AY241" s="220" t="s">
        <v>147</v>
      </c>
    </row>
    <row r="242" spans="1:51" s="13" customFormat="1" ht="12">
      <c r="A242" s="13"/>
      <c r="B242" s="191"/>
      <c r="C242" s="13"/>
      <c r="D242" s="192" t="s">
        <v>206</v>
      </c>
      <c r="E242" s="193" t="s">
        <v>1</v>
      </c>
      <c r="F242" s="194" t="s">
        <v>325</v>
      </c>
      <c r="G242" s="13"/>
      <c r="H242" s="195">
        <v>0.066</v>
      </c>
      <c r="I242" s="196"/>
      <c r="J242" s="13"/>
      <c r="K242" s="13"/>
      <c r="L242" s="191"/>
      <c r="M242" s="197"/>
      <c r="N242" s="198"/>
      <c r="O242" s="198"/>
      <c r="P242" s="198"/>
      <c r="Q242" s="198"/>
      <c r="R242" s="198"/>
      <c r="S242" s="198"/>
      <c r="T242" s="19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3" t="s">
        <v>206</v>
      </c>
      <c r="AU242" s="193" t="s">
        <v>89</v>
      </c>
      <c r="AV242" s="13" t="s">
        <v>89</v>
      </c>
      <c r="AW242" s="13" t="s">
        <v>34</v>
      </c>
      <c r="AX242" s="13" t="s">
        <v>79</v>
      </c>
      <c r="AY242" s="193" t="s">
        <v>147</v>
      </c>
    </row>
    <row r="243" spans="1:51" s="13" customFormat="1" ht="12">
      <c r="A243" s="13"/>
      <c r="B243" s="191"/>
      <c r="C243" s="13"/>
      <c r="D243" s="192" t="s">
        <v>206</v>
      </c>
      <c r="E243" s="193" t="s">
        <v>1</v>
      </c>
      <c r="F243" s="194" t="s">
        <v>326</v>
      </c>
      <c r="G243" s="13"/>
      <c r="H243" s="195">
        <v>0.092</v>
      </c>
      <c r="I243" s="196"/>
      <c r="J243" s="13"/>
      <c r="K243" s="13"/>
      <c r="L243" s="191"/>
      <c r="M243" s="197"/>
      <c r="N243" s="198"/>
      <c r="O243" s="198"/>
      <c r="P243" s="198"/>
      <c r="Q243" s="198"/>
      <c r="R243" s="198"/>
      <c r="S243" s="198"/>
      <c r="T243" s="19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3" t="s">
        <v>206</v>
      </c>
      <c r="AU243" s="193" t="s">
        <v>89</v>
      </c>
      <c r="AV243" s="13" t="s">
        <v>89</v>
      </c>
      <c r="AW243" s="13" t="s">
        <v>34</v>
      </c>
      <c r="AX243" s="13" t="s">
        <v>79</v>
      </c>
      <c r="AY243" s="193" t="s">
        <v>147</v>
      </c>
    </row>
    <row r="244" spans="1:51" s="14" customFormat="1" ht="12">
      <c r="A244" s="14"/>
      <c r="B244" s="200"/>
      <c r="C244" s="14"/>
      <c r="D244" s="192" t="s">
        <v>206</v>
      </c>
      <c r="E244" s="201" t="s">
        <v>1</v>
      </c>
      <c r="F244" s="202" t="s">
        <v>209</v>
      </c>
      <c r="G244" s="14"/>
      <c r="H244" s="203">
        <v>51.51</v>
      </c>
      <c r="I244" s="204"/>
      <c r="J244" s="14"/>
      <c r="K244" s="14"/>
      <c r="L244" s="200"/>
      <c r="M244" s="205"/>
      <c r="N244" s="206"/>
      <c r="O244" s="206"/>
      <c r="P244" s="206"/>
      <c r="Q244" s="206"/>
      <c r="R244" s="206"/>
      <c r="S244" s="206"/>
      <c r="T244" s="20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01" t="s">
        <v>206</v>
      </c>
      <c r="AU244" s="201" t="s">
        <v>89</v>
      </c>
      <c r="AV244" s="14" t="s">
        <v>166</v>
      </c>
      <c r="AW244" s="14" t="s">
        <v>34</v>
      </c>
      <c r="AX244" s="14" t="s">
        <v>87</v>
      </c>
      <c r="AY244" s="201" t="s">
        <v>147</v>
      </c>
    </row>
    <row r="245" spans="1:65" s="2" customFormat="1" ht="33" customHeight="1">
      <c r="A245" s="37"/>
      <c r="B245" s="171"/>
      <c r="C245" s="172" t="s">
        <v>327</v>
      </c>
      <c r="D245" s="172" t="s">
        <v>150</v>
      </c>
      <c r="E245" s="173" t="s">
        <v>328</v>
      </c>
      <c r="F245" s="174" t="s">
        <v>329</v>
      </c>
      <c r="G245" s="175" t="s">
        <v>221</v>
      </c>
      <c r="H245" s="176">
        <v>29.813</v>
      </c>
      <c r="I245" s="177"/>
      <c r="J245" s="178">
        <f>ROUND(I245*H245,2)</f>
        <v>0</v>
      </c>
      <c r="K245" s="179"/>
      <c r="L245" s="38"/>
      <c r="M245" s="180" t="s">
        <v>1</v>
      </c>
      <c r="N245" s="181" t="s">
        <v>44</v>
      </c>
      <c r="O245" s="76"/>
      <c r="P245" s="182">
        <f>O245*H245</f>
        <v>0</v>
      </c>
      <c r="Q245" s="182">
        <v>0</v>
      </c>
      <c r="R245" s="182">
        <f>Q245*H245</f>
        <v>0</v>
      </c>
      <c r="S245" s="182">
        <v>2.2</v>
      </c>
      <c r="T245" s="183">
        <f>S245*H245</f>
        <v>65.5886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4" t="s">
        <v>166</v>
      </c>
      <c r="AT245" s="184" t="s">
        <v>150</v>
      </c>
      <c r="AU245" s="184" t="s">
        <v>89</v>
      </c>
      <c r="AY245" s="18" t="s">
        <v>147</v>
      </c>
      <c r="BE245" s="185">
        <f>IF(N245="základní",J245,0)</f>
        <v>0</v>
      </c>
      <c r="BF245" s="185">
        <f>IF(N245="snížená",J245,0)</f>
        <v>0</v>
      </c>
      <c r="BG245" s="185">
        <f>IF(N245="zákl. přenesená",J245,0)</f>
        <v>0</v>
      </c>
      <c r="BH245" s="185">
        <f>IF(N245="sníž. přenesená",J245,0)</f>
        <v>0</v>
      </c>
      <c r="BI245" s="185">
        <f>IF(N245="nulová",J245,0)</f>
        <v>0</v>
      </c>
      <c r="BJ245" s="18" t="s">
        <v>87</v>
      </c>
      <c r="BK245" s="185">
        <f>ROUND(I245*H245,2)</f>
        <v>0</v>
      </c>
      <c r="BL245" s="18" t="s">
        <v>166</v>
      </c>
      <c r="BM245" s="184" t="s">
        <v>330</v>
      </c>
    </row>
    <row r="246" spans="1:51" s="15" customFormat="1" ht="12">
      <c r="A246" s="15"/>
      <c r="B246" s="219"/>
      <c r="C246" s="15"/>
      <c r="D246" s="192" t="s">
        <v>206</v>
      </c>
      <c r="E246" s="220" t="s">
        <v>1</v>
      </c>
      <c r="F246" s="221" t="s">
        <v>242</v>
      </c>
      <c r="G246" s="15"/>
      <c r="H246" s="220" t="s">
        <v>1</v>
      </c>
      <c r="I246" s="222"/>
      <c r="J246" s="15"/>
      <c r="K246" s="15"/>
      <c r="L246" s="219"/>
      <c r="M246" s="223"/>
      <c r="N246" s="224"/>
      <c r="O246" s="224"/>
      <c r="P246" s="224"/>
      <c r="Q246" s="224"/>
      <c r="R246" s="224"/>
      <c r="S246" s="224"/>
      <c r="T246" s="22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20" t="s">
        <v>206</v>
      </c>
      <c r="AU246" s="220" t="s">
        <v>89</v>
      </c>
      <c r="AV246" s="15" t="s">
        <v>87</v>
      </c>
      <c r="AW246" s="15" t="s">
        <v>34</v>
      </c>
      <c r="AX246" s="15" t="s">
        <v>79</v>
      </c>
      <c r="AY246" s="220" t="s">
        <v>147</v>
      </c>
    </row>
    <row r="247" spans="1:51" s="13" customFormat="1" ht="12">
      <c r="A247" s="13"/>
      <c r="B247" s="191"/>
      <c r="C247" s="13"/>
      <c r="D247" s="192" t="s">
        <v>206</v>
      </c>
      <c r="E247" s="193" t="s">
        <v>1</v>
      </c>
      <c r="F247" s="194" t="s">
        <v>331</v>
      </c>
      <c r="G247" s="13"/>
      <c r="H247" s="195">
        <v>4.062</v>
      </c>
      <c r="I247" s="196"/>
      <c r="J247" s="13"/>
      <c r="K247" s="13"/>
      <c r="L247" s="191"/>
      <c r="M247" s="197"/>
      <c r="N247" s="198"/>
      <c r="O247" s="198"/>
      <c r="P247" s="198"/>
      <c r="Q247" s="198"/>
      <c r="R247" s="198"/>
      <c r="S247" s="198"/>
      <c r="T247" s="19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3" t="s">
        <v>206</v>
      </c>
      <c r="AU247" s="193" t="s">
        <v>89</v>
      </c>
      <c r="AV247" s="13" t="s">
        <v>89</v>
      </c>
      <c r="AW247" s="13" t="s">
        <v>34</v>
      </c>
      <c r="AX247" s="13" t="s">
        <v>79</v>
      </c>
      <c r="AY247" s="193" t="s">
        <v>147</v>
      </c>
    </row>
    <row r="248" spans="1:51" s="15" customFormat="1" ht="12">
      <c r="A248" s="15"/>
      <c r="B248" s="219"/>
      <c r="C248" s="15"/>
      <c r="D248" s="192" t="s">
        <v>206</v>
      </c>
      <c r="E248" s="220" t="s">
        <v>1</v>
      </c>
      <c r="F248" s="221" t="s">
        <v>227</v>
      </c>
      <c r="G248" s="15"/>
      <c r="H248" s="220" t="s">
        <v>1</v>
      </c>
      <c r="I248" s="222"/>
      <c r="J248" s="15"/>
      <c r="K248" s="15"/>
      <c r="L248" s="219"/>
      <c r="M248" s="223"/>
      <c r="N248" s="224"/>
      <c r="O248" s="224"/>
      <c r="P248" s="224"/>
      <c r="Q248" s="224"/>
      <c r="R248" s="224"/>
      <c r="S248" s="224"/>
      <c r="T248" s="22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20" t="s">
        <v>206</v>
      </c>
      <c r="AU248" s="220" t="s">
        <v>89</v>
      </c>
      <c r="AV248" s="15" t="s">
        <v>87</v>
      </c>
      <c r="AW248" s="15" t="s">
        <v>34</v>
      </c>
      <c r="AX248" s="15" t="s">
        <v>79</v>
      </c>
      <c r="AY248" s="220" t="s">
        <v>147</v>
      </c>
    </row>
    <row r="249" spans="1:51" s="13" customFormat="1" ht="12">
      <c r="A249" s="13"/>
      <c r="B249" s="191"/>
      <c r="C249" s="13"/>
      <c r="D249" s="192" t="s">
        <v>206</v>
      </c>
      <c r="E249" s="193" t="s">
        <v>1</v>
      </c>
      <c r="F249" s="194" t="s">
        <v>332</v>
      </c>
      <c r="G249" s="13"/>
      <c r="H249" s="195">
        <v>25.751</v>
      </c>
      <c r="I249" s="196"/>
      <c r="J249" s="13"/>
      <c r="K249" s="13"/>
      <c r="L249" s="191"/>
      <c r="M249" s="197"/>
      <c r="N249" s="198"/>
      <c r="O249" s="198"/>
      <c r="P249" s="198"/>
      <c r="Q249" s="198"/>
      <c r="R249" s="198"/>
      <c r="S249" s="198"/>
      <c r="T249" s="19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3" t="s">
        <v>206</v>
      </c>
      <c r="AU249" s="193" t="s">
        <v>89</v>
      </c>
      <c r="AV249" s="13" t="s">
        <v>89</v>
      </c>
      <c r="AW249" s="13" t="s">
        <v>34</v>
      </c>
      <c r="AX249" s="13" t="s">
        <v>79</v>
      </c>
      <c r="AY249" s="193" t="s">
        <v>147</v>
      </c>
    </row>
    <row r="250" spans="1:51" s="14" customFormat="1" ht="12">
      <c r="A250" s="14"/>
      <c r="B250" s="200"/>
      <c r="C250" s="14"/>
      <c r="D250" s="192" t="s">
        <v>206</v>
      </c>
      <c r="E250" s="201" t="s">
        <v>1</v>
      </c>
      <c r="F250" s="202" t="s">
        <v>209</v>
      </c>
      <c r="G250" s="14"/>
      <c r="H250" s="203">
        <v>29.813</v>
      </c>
      <c r="I250" s="204"/>
      <c r="J250" s="14"/>
      <c r="K250" s="14"/>
      <c r="L250" s="200"/>
      <c r="M250" s="205"/>
      <c r="N250" s="206"/>
      <c r="O250" s="206"/>
      <c r="P250" s="206"/>
      <c r="Q250" s="206"/>
      <c r="R250" s="206"/>
      <c r="S250" s="206"/>
      <c r="T250" s="20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01" t="s">
        <v>206</v>
      </c>
      <c r="AU250" s="201" t="s">
        <v>89</v>
      </c>
      <c r="AV250" s="14" t="s">
        <v>166</v>
      </c>
      <c r="AW250" s="14" t="s">
        <v>34</v>
      </c>
      <c r="AX250" s="14" t="s">
        <v>87</v>
      </c>
      <c r="AY250" s="201" t="s">
        <v>147</v>
      </c>
    </row>
    <row r="251" spans="1:65" s="2" customFormat="1" ht="21.75" customHeight="1">
      <c r="A251" s="37"/>
      <c r="B251" s="171"/>
      <c r="C251" s="172" t="s">
        <v>333</v>
      </c>
      <c r="D251" s="172" t="s">
        <v>150</v>
      </c>
      <c r="E251" s="173" t="s">
        <v>334</v>
      </c>
      <c r="F251" s="174" t="s">
        <v>335</v>
      </c>
      <c r="G251" s="175" t="s">
        <v>204</v>
      </c>
      <c r="H251" s="176">
        <v>23.64</v>
      </c>
      <c r="I251" s="177"/>
      <c r="J251" s="178">
        <f>ROUND(I251*H251,2)</f>
        <v>0</v>
      </c>
      <c r="K251" s="179"/>
      <c r="L251" s="38"/>
      <c r="M251" s="180" t="s">
        <v>1</v>
      </c>
      <c r="N251" s="181" t="s">
        <v>44</v>
      </c>
      <c r="O251" s="76"/>
      <c r="P251" s="182">
        <f>O251*H251</f>
        <v>0</v>
      </c>
      <c r="Q251" s="182">
        <v>0</v>
      </c>
      <c r="R251" s="182">
        <f>Q251*H251</f>
        <v>0</v>
      </c>
      <c r="S251" s="182">
        <v>0.076</v>
      </c>
      <c r="T251" s="183">
        <f>S251*H251</f>
        <v>1.79664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4" t="s">
        <v>166</v>
      </c>
      <c r="AT251" s="184" t="s">
        <v>150</v>
      </c>
      <c r="AU251" s="184" t="s">
        <v>89</v>
      </c>
      <c r="AY251" s="18" t="s">
        <v>147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18" t="s">
        <v>87</v>
      </c>
      <c r="BK251" s="185">
        <f>ROUND(I251*H251,2)</f>
        <v>0</v>
      </c>
      <c r="BL251" s="18" t="s">
        <v>166</v>
      </c>
      <c r="BM251" s="184" t="s">
        <v>336</v>
      </c>
    </row>
    <row r="252" spans="1:51" s="15" customFormat="1" ht="12">
      <c r="A252" s="15"/>
      <c r="B252" s="219"/>
      <c r="C252" s="15"/>
      <c r="D252" s="192" t="s">
        <v>206</v>
      </c>
      <c r="E252" s="220" t="s">
        <v>1</v>
      </c>
      <c r="F252" s="221" t="s">
        <v>242</v>
      </c>
      <c r="G252" s="15"/>
      <c r="H252" s="220" t="s">
        <v>1</v>
      </c>
      <c r="I252" s="222"/>
      <c r="J252" s="15"/>
      <c r="K252" s="15"/>
      <c r="L252" s="219"/>
      <c r="M252" s="223"/>
      <c r="N252" s="224"/>
      <c r="O252" s="224"/>
      <c r="P252" s="224"/>
      <c r="Q252" s="224"/>
      <c r="R252" s="224"/>
      <c r="S252" s="224"/>
      <c r="T252" s="22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20" t="s">
        <v>206</v>
      </c>
      <c r="AU252" s="220" t="s">
        <v>89</v>
      </c>
      <c r="AV252" s="15" t="s">
        <v>87</v>
      </c>
      <c r="AW252" s="15" t="s">
        <v>34</v>
      </c>
      <c r="AX252" s="15" t="s">
        <v>79</v>
      </c>
      <c r="AY252" s="220" t="s">
        <v>147</v>
      </c>
    </row>
    <row r="253" spans="1:51" s="13" customFormat="1" ht="12">
      <c r="A253" s="13"/>
      <c r="B253" s="191"/>
      <c r="C253" s="13"/>
      <c r="D253" s="192" t="s">
        <v>206</v>
      </c>
      <c r="E253" s="193" t="s">
        <v>1</v>
      </c>
      <c r="F253" s="194" t="s">
        <v>337</v>
      </c>
      <c r="G253" s="13"/>
      <c r="H253" s="195">
        <v>1.576</v>
      </c>
      <c r="I253" s="196"/>
      <c r="J253" s="13"/>
      <c r="K253" s="13"/>
      <c r="L253" s="191"/>
      <c r="M253" s="197"/>
      <c r="N253" s="198"/>
      <c r="O253" s="198"/>
      <c r="P253" s="198"/>
      <c r="Q253" s="198"/>
      <c r="R253" s="198"/>
      <c r="S253" s="198"/>
      <c r="T253" s="19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3" t="s">
        <v>206</v>
      </c>
      <c r="AU253" s="193" t="s">
        <v>89</v>
      </c>
      <c r="AV253" s="13" t="s">
        <v>89</v>
      </c>
      <c r="AW253" s="13" t="s">
        <v>34</v>
      </c>
      <c r="AX253" s="13" t="s">
        <v>79</v>
      </c>
      <c r="AY253" s="193" t="s">
        <v>147</v>
      </c>
    </row>
    <row r="254" spans="1:51" s="15" customFormat="1" ht="12">
      <c r="A254" s="15"/>
      <c r="B254" s="219"/>
      <c r="C254" s="15"/>
      <c r="D254" s="192" t="s">
        <v>206</v>
      </c>
      <c r="E254" s="220" t="s">
        <v>1</v>
      </c>
      <c r="F254" s="221" t="s">
        <v>338</v>
      </c>
      <c r="G254" s="15"/>
      <c r="H254" s="220" t="s">
        <v>1</v>
      </c>
      <c r="I254" s="222"/>
      <c r="J254" s="15"/>
      <c r="K254" s="15"/>
      <c r="L254" s="219"/>
      <c r="M254" s="223"/>
      <c r="N254" s="224"/>
      <c r="O254" s="224"/>
      <c r="P254" s="224"/>
      <c r="Q254" s="224"/>
      <c r="R254" s="224"/>
      <c r="S254" s="224"/>
      <c r="T254" s="22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20" t="s">
        <v>206</v>
      </c>
      <c r="AU254" s="220" t="s">
        <v>89</v>
      </c>
      <c r="AV254" s="15" t="s">
        <v>87</v>
      </c>
      <c r="AW254" s="15" t="s">
        <v>34</v>
      </c>
      <c r="AX254" s="15" t="s">
        <v>79</v>
      </c>
      <c r="AY254" s="220" t="s">
        <v>147</v>
      </c>
    </row>
    <row r="255" spans="1:51" s="13" customFormat="1" ht="12">
      <c r="A255" s="13"/>
      <c r="B255" s="191"/>
      <c r="C255" s="13"/>
      <c r="D255" s="192" t="s">
        <v>206</v>
      </c>
      <c r="E255" s="193" t="s">
        <v>1</v>
      </c>
      <c r="F255" s="194" t="s">
        <v>339</v>
      </c>
      <c r="G255" s="13"/>
      <c r="H255" s="195">
        <v>22.064</v>
      </c>
      <c r="I255" s="196"/>
      <c r="J255" s="13"/>
      <c r="K255" s="13"/>
      <c r="L255" s="191"/>
      <c r="M255" s="197"/>
      <c r="N255" s="198"/>
      <c r="O255" s="198"/>
      <c r="P255" s="198"/>
      <c r="Q255" s="198"/>
      <c r="R255" s="198"/>
      <c r="S255" s="198"/>
      <c r="T255" s="19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3" t="s">
        <v>206</v>
      </c>
      <c r="AU255" s="193" t="s">
        <v>89</v>
      </c>
      <c r="AV255" s="13" t="s">
        <v>89</v>
      </c>
      <c r="AW255" s="13" t="s">
        <v>34</v>
      </c>
      <c r="AX255" s="13" t="s">
        <v>79</v>
      </c>
      <c r="AY255" s="193" t="s">
        <v>147</v>
      </c>
    </row>
    <row r="256" spans="1:51" s="14" customFormat="1" ht="12">
      <c r="A256" s="14"/>
      <c r="B256" s="200"/>
      <c r="C256" s="14"/>
      <c r="D256" s="192" t="s">
        <v>206</v>
      </c>
      <c r="E256" s="201" t="s">
        <v>1</v>
      </c>
      <c r="F256" s="202" t="s">
        <v>209</v>
      </c>
      <c r="G256" s="14"/>
      <c r="H256" s="203">
        <v>23.64</v>
      </c>
      <c r="I256" s="204"/>
      <c r="J256" s="14"/>
      <c r="K256" s="14"/>
      <c r="L256" s="200"/>
      <c r="M256" s="205"/>
      <c r="N256" s="206"/>
      <c r="O256" s="206"/>
      <c r="P256" s="206"/>
      <c r="Q256" s="206"/>
      <c r="R256" s="206"/>
      <c r="S256" s="206"/>
      <c r="T256" s="20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01" t="s">
        <v>206</v>
      </c>
      <c r="AU256" s="201" t="s">
        <v>89</v>
      </c>
      <c r="AV256" s="14" t="s">
        <v>166</v>
      </c>
      <c r="AW256" s="14" t="s">
        <v>34</v>
      </c>
      <c r="AX256" s="14" t="s">
        <v>87</v>
      </c>
      <c r="AY256" s="201" t="s">
        <v>147</v>
      </c>
    </row>
    <row r="257" spans="1:65" s="2" customFormat="1" ht="24.15" customHeight="1">
      <c r="A257" s="37"/>
      <c r="B257" s="171"/>
      <c r="C257" s="172" t="s">
        <v>340</v>
      </c>
      <c r="D257" s="172" t="s">
        <v>150</v>
      </c>
      <c r="E257" s="173" t="s">
        <v>341</v>
      </c>
      <c r="F257" s="174" t="s">
        <v>342</v>
      </c>
      <c r="G257" s="175" t="s">
        <v>343</v>
      </c>
      <c r="H257" s="176">
        <v>0.52</v>
      </c>
      <c r="I257" s="177"/>
      <c r="J257" s="178">
        <f>ROUND(I257*H257,2)</f>
        <v>0</v>
      </c>
      <c r="K257" s="179"/>
      <c r="L257" s="38"/>
      <c r="M257" s="180" t="s">
        <v>1</v>
      </c>
      <c r="N257" s="181" t="s">
        <v>44</v>
      </c>
      <c r="O257" s="76"/>
      <c r="P257" s="182">
        <f>O257*H257</f>
        <v>0</v>
      </c>
      <c r="Q257" s="182">
        <v>0.00147</v>
      </c>
      <c r="R257" s="182">
        <f>Q257*H257</f>
        <v>0.0007644</v>
      </c>
      <c r="S257" s="182">
        <v>0.039</v>
      </c>
      <c r="T257" s="183">
        <f>S257*H257</f>
        <v>0.02028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84" t="s">
        <v>166</v>
      </c>
      <c r="AT257" s="184" t="s">
        <v>150</v>
      </c>
      <c r="AU257" s="184" t="s">
        <v>89</v>
      </c>
      <c r="AY257" s="18" t="s">
        <v>147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8" t="s">
        <v>87</v>
      </c>
      <c r="BK257" s="185">
        <f>ROUND(I257*H257,2)</f>
        <v>0</v>
      </c>
      <c r="BL257" s="18" t="s">
        <v>166</v>
      </c>
      <c r="BM257" s="184" t="s">
        <v>344</v>
      </c>
    </row>
    <row r="258" spans="1:65" s="2" customFormat="1" ht="24.15" customHeight="1">
      <c r="A258" s="37"/>
      <c r="B258" s="171"/>
      <c r="C258" s="172" t="s">
        <v>345</v>
      </c>
      <c r="D258" s="172" t="s">
        <v>150</v>
      </c>
      <c r="E258" s="173" t="s">
        <v>346</v>
      </c>
      <c r="F258" s="174" t="s">
        <v>347</v>
      </c>
      <c r="G258" s="175" t="s">
        <v>343</v>
      </c>
      <c r="H258" s="176">
        <v>67.4</v>
      </c>
      <c r="I258" s="177"/>
      <c r="J258" s="178">
        <f>ROUND(I258*H258,2)</f>
        <v>0</v>
      </c>
      <c r="K258" s="179"/>
      <c r="L258" s="38"/>
      <c r="M258" s="180" t="s">
        <v>1</v>
      </c>
      <c r="N258" s="181" t="s">
        <v>44</v>
      </c>
      <c r="O258" s="76"/>
      <c r="P258" s="182">
        <f>O258*H258</f>
        <v>0</v>
      </c>
      <c r="Q258" s="182">
        <v>2E-05</v>
      </c>
      <c r="R258" s="182">
        <f>Q258*H258</f>
        <v>0.0013480000000000002</v>
      </c>
      <c r="S258" s="182">
        <v>0</v>
      </c>
      <c r="T258" s="183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4" t="s">
        <v>166</v>
      </c>
      <c r="AT258" s="184" t="s">
        <v>150</v>
      </c>
      <c r="AU258" s="184" t="s">
        <v>89</v>
      </c>
      <c r="AY258" s="18" t="s">
        <v>147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8" t="s">
        <v>87</v>
      </c>
      <c r="BK258" s="185">
        <f>ROUND(I258*H258,2)</f>
        <v>0</v>
      </c>
      <c r="BL258" s="18" t="s">
        <v>166</v>
      </c>
      <c r="BM258" s="184" t="s">
        <v>348</v>
      </c>
    </row>
    <row r="259" spans="1:47" s="2" customFormat="1" ht="12">
      <c r="A259" s="37"/>
      <c r="B259" s="38"/>
      <c r="C259" s="37"/>
      <c r="D259" s="192" t="s">
        <v>349</v>
      </c>
      <c r="E259" s="37"/>
      <c r="F259" s="226" t="s">
        <v>350</v>
      </c>
      <c r="G259" s="37"/>
      <c r="H259" s="37"/>
      <c r="I259" s="227"/>
      <c r="J259" s="37"/>
      <c r="K259" s="37"/>
      <c r="L259" s="38"/>
      <c r="M259" s="228"/>
      <c r="N259" s="229"/>
      <c r="O259" s="76"/>
      <c r="P259" s="76"/>
      <c r="Q259" s="76"/>
      <c r="R259" s="76"/>
      <c r="S259" s="76"/>
      <c r="T259" s="7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8" t="s">
        <v>349</v>
      </c>
      <c r="AU259" s="18" t="s">
        <v>89</v>
      </c>
    </row>
    <row r="260" spans="1:51" s="13" customFormat="1" ht="12">
      <c r="A260" s="13"/>
      <c r="B260" s="191"/>
      <c r="C260" s="13"/>
      <c r="D260" s="192" t="s">
        <v>206</v>
      </c>
      <c r="E260" s="193" t="s">
        <v>1</v>
      </c>
      <c r="F260" s="194" t="s">
        <v>351</v>
      </c>
      <c r="G260" s="13"/>
      <c r="H260" s="195">
        <v>25.2</v>
      </c>
      <c r="I260" s="196"/>
      <c r="J260" s="13"/>
      <c r="K260" s="13"/>
      <c r="L260" s="191"/>
      <c r="M260" s="197"/>
      <c r="N260" s="198"/>
      <c r="O260" s="198"/>
      <c r="P260" s="198"/>
      <c r="Q260" s="198"/>
      <c r="R260" s="198"/>
      <c r="S260" s="198"/>
      <c r="T260" s="19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3" t="s">
        <v>206</v>
      </c>
      <c r="AU260" s="193" t="s">
        <v>89</v>
      </c>
      <c r="AV260" s="13" t="s">
        <v>89</v>
      </c>
      <c r="AW260" s="13" t="s">
        <v>34</v>
      </c>
      <c r="AX260" s="13" t="s">
        <v>79</v>
      </c>
      <c r="AY260" s="193" t="s">
        <v>147</v>
      </c>
    </row>
    <row r="261" spans="1:51" s="13" customFormat="1" ht="12">
      <c r="A261" s="13"/>
      <c r="B261" s="191"/>
      <c r="C261" s="13"/>
      <c r="D261" s="192" t="s">
        <v>206</v>
      </c>
      <c r="E261" s="193" t="s">
        <v>1</v>
      </c>
      <c r="F261" s="194" t="s">
        <v>352</v>
      </c>
      <c r="G261" s="13"/>
      <c r="H261" s="195">
        <v>22.8</v>
      </c>
      <c r="I261" s="196"/>
      <c r="J261" s="13"/>
      <c r="K261" s="13"/>
      <c r="L261" s="191"/>
      <c r="M261" s="197"/>
      <c r="N261" s="198"/>
      <c r="O261" s="198"/>
      <c r="P261" s="198"/>
      <c r="Q261" s="198"/>
      <c r="R261" s="198"/>
      <c r="S261" s="198"/>
      <c r="T261" s="19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3" t="s">
        <v>206</v>
      </c>
      <c r="AU261" s="193" t="s">
        <v>89</v>
      </c>
      <c r="AV261" s="13" t="s">
        <v>89</v>
      </c>
      <c r="AW261" s="13" t="s">
        <v>34</v>
      </c>
      <c r="AX261" s="13" t="s">
        <v>79</v>
      </c>
      <c r="AY261" s="193" t="s">
        <v>147</v>
      </c>
    </row>
    <row r="262" spans="1:51" s="13" customFormat="1" ht="12">
      <c r="A262" s="13"/>
      <c r="B262" s="191"/>
      <c r="C262" s="13"/>
      <c r="D262" s="192" t="s">
        <v>206</v>
      </c>
      <c r="E262" s="193" t="s">
        <v>1</v>
      </c>
      <c r="F262" s="194" t="s">
        <v>353</v>
      </c>
      <c r="G262" s="13"/>
      <c r="H262" s="195">
        <v>13.2</v>
      </c>
      <c r="I262" s="196"/>
      <c r="J262" s="13"/>
      <c r="K262" s="13"/>
      <c r="L262" s="191"/>
      <c r="M262" s="197"/>
      <c r="N262" s="198"/>
      <c r="O262" s="198"/>
      <c r="P262" s="198"/>
      <c r="Q262" s="198"/>
      <c r="R262" s="198"/>
      <c r="S262" s="198"/>
      <c r="T262" s="19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3" t="s">
        <v>206</v>
      </c>
      <c r="AU262" s="193" t="s">
        <v>89</v>
      </c>
      <c r="AV262" s="13" t="s">
        <v>89</v>
      </c>
      <c r="AW262" s="13" t="s">
        <v>34</v>
      </c>
      <c r="AX262" s="13" t="s">
        <v>79</v>
      </c>
      <c r="AY262" s="193" t="s">
        <v>147</v>
      </c>
    </row>
    <row r="263" spans="1:51" s="13" customFormat="1" ht="12">
      <c r="A263" s="13"/>
      <c r="B263" s="191"/>
      <c r="C263" s="13"/>
      <c r="D263" s="192" t="s">
        <v>206</v>
      </c>
      <c r="E263" s="193" t="s">
        <v>1</v>
      </c>
      <c r="F263" s="194" t="s">
        <v>354</v>
      </c>
      <c r="G263" s="13"/>
      <c r="H263" s="195">
        <v>6.2</v>
      </c>
      <c r="I263" s="196"/>
      <c r="J263" s="13"/>
      <c r="K263" s="13"/>
      <c r="L263" s="191"/>
      <c r="M263" s="197"/>
      <c r="N263" s="198"/>
      <c r="O263" s="198"/>
      <c r="P263" s="198"/>
      <c r="Q263" s="198"/>
      <c r="R263" s="198"/>
      <c r="S263" s="198"/>
      <c r="T263" s="19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3" t="s">
        <v>206</v>
      </c>
      <c r="AU263" s="193" t="s">
        <v>89</v>
      </c>
      <c r="AV263" s="13" t="s">
        <v>89</v>
      </c>
      <c r="AW263" s="13" t="s">
        <v>34</v>
      </c>
      <c r="AX263" s="13" t="s">
        <v>79</v>
      </c>
      <c r="AY263" s="193" t="s">
        <v>147</v>
      </c>
    </row>
    <row r="264" spans="1:51" s="14" customFormat="1" ht="12">
      <c r="A264" s="14"/>
      <c r="B264" s="200"/>
      <c r="C264" s="14"/>
      <c r="D264" s="192" t="s">
        <v>206</v>
      </c>
      <c r="E264" s="201" t="s">
        <v>1</v>
      </c>
      <c r="F264" s="202" t="s">
        <v>209</v>
      </c>
      <c r="G264" s="14"/>
      <c r="H264" s="203">
        <v>67.4</v>
      </c>
      <c r="I264" s="204"/>
      <c r="J264" s="14"/>
      <c r="K264" s="14"/>
      <c r="L264" s="200"/>
      <c r="M264" s="205"/>
      <c r="N264" s="206"/>
      <c r="O264" s="206"/>
      <c r="P264" s="206"/>
      <c r="Q264" s="206"/>
      <c r="R264" s="206"/>
      <c r="S264" s="206"/>
      <c r="T264" s="20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01" t="s">
        <v>206</v>
      </c>
      <c r="AU264" s="201" t="s">
        <v>89</v>
      </c>
      <c r="AV264" s="14" t="s">
        <v>166</v>
      </c>
      <c r="AW264" s="14" t="s">
        <v>34</v>
      </c>
      <c r="AX264" s="14" t="s">
        <v>87</v>
      </c>
      <c r="AY264" s="201" t="s">
        <v>147</v>
      </c>
    </row>
    <row r="265" spans="1:65" s="2" customFormat="1" ht="21.75" customHeight="1">
      <c r="A265" s="37"/>
      <c r="B265" s="171"/>
      <c r="C265" s="172" t="s">
        <v>355</v>
      </c>
      <c r="D265" s="172" t="s">
        <v>150</v>
      </c>
      <c r="E265" s="173" t="s">
        <v>356</v>
      </c>
      <c r="F265" s="174" t="s">
        <v>357</v>
      </c>
      <c r="G265" s="175" t="s">
        <v>343</v>
      </c>
      <c r="H265" s="176">
        <v>67.4</v>
      </c>
      <c r="I265" s="177"/>
      <c r="J265" s="178">
        <f>ROUND(I265*H265,2)</f>
        <v>0</v>
      </c>
      <c r="K265" s="179"/>
      <c r="L265" s="38"/>
      <c r="M265" s="180" t="s">
        <v>1</v>
      </c>
      <c r="N265" s="181" t="s">
        <v>44</v>
      </c>
      <c r="O265" s="76"/>
      <c r="P265" s="182">
        <f>O265*H265</f>
        <v>0</v>
      </c>
      <c r="Q265" s="182">
        <v>2E-05</v>
      </c>
      <c r="R265" s="182">
        <f>Q265*H265</f>
        <v>0.0013480000000000002</v>
      </c>
      <c r="S265" s="182">
        <v>0</v>
      </c>
      <c r="T265" s="183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84" t="s">
        <v>166</v>
      </c>
      <c r="AT265" s="184" t="s">
        <v>150</v>
      </c>
      <c r="AU265" s="184" t="s">
        <v>89</v>
      </c>
      <c r="AY265" s="18" t="s">
        <v>147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18" t="s">
        <v>87</v>
      </c>
      <c r="BK265" s="185">
        <f>ROUND(I265*H265,2)</f>
        <v>0</v>
      </c>
      <c r="BL265" s="18" t="s">
        <v>166</v>
      </c>
      <c r="BM265" s="184" t="s">
        <v>358</v>
      </c>
    </row>
    <row r="266" spans="1:47" s="2" customFormat="1" ht="12">
      <c r="A266" s="37"/>
      <c r="B266" s="38"/>
      <c r="C266" s="37"/>
      <c r="D266" s="192" t="s">
        <v>349</v>
      </c>
      <c r="E266" s="37"/>
      <c r="F266" s="226" t="s">
        <v>359</v>
      </c>
      <c r="G266" s="37"/>
      <c r="H266" s="37"/>
      <c r="I266" s="227"/>
      <c r="J266" s="37"/>
      <c r="K266" s="37"/>
      <c r="L266" s="38"/>
      <c r="M266" s="228"/>
      <c r="N266" s="229"/>
      <c r="O266" s="76"/>
      <c r="P266" s="76"/>
      <c r="Q266" s="76"/>
      <c r="R266" s="76"/>
      <c r="S266" s="76"/>
      <c r="T266" s="7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8" t="s">
        <v>349</v>
      </c>
      <c r="AU266" s="18" t="s">
        <v>89</v>
      </c>
    </row>
    <row r="267" spans="1:51" s="13" customFormat="1" ht="12">
      <c r="A267" s="13"/>
      <c r="B267" s="191"/>
      <c r="C267" s="13"/>
      <c r="D267" s="192" t="s">
        <v>206</v>
      </c>
      <c r="E267" s="193" t="s">
        <v>1</v>
      </c>
      <c r="F267" s="194" t="s">
        <v>351</v>
      </c>
      <c r="G267" s="13"/>
      <c r="H267" s="195">
        <v>25.2</v>
      </c>
      <c r="I267" s="196"/>
      <c r="J267" s="13"/>
      <c r="K267" s="13"/>
      <c r="L267" s="191"/>
      <c r="M267" s="197"/>
      <c r="N267" s="198"/>
      <c r="O267" s="198"/>
      <c r="P267" s="198"/>
      <c r="Q267" s="198"/>
      <c r="R267" s="198"/>
      <c r="S267" s="198"/>
      <c r="T267" s="19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3" t="s">
        <v>206</v>
      </c>
      <c r="AU267" s="193" t="s">
        <v>89</v>
      </c>
      <c r="AV267" s="13" t="s">
        <v>89</v>
      </c>
      <c r="AW267" s="13" t="s">
        <v>34</v>
      </c>
      <c r="AX267" s="13" t="s">
        <v>79</v>
      </c>
      <c r="AY267" s="193" t="s">
        <v>147</v>
      </c>
    </row>
    <row r="268" spans="1:51" s="13" customFormat="1" ht="12">
      <c r="A268" s="13"/>
      <c r="B268" s="191"/>
      <c r="C268" s="13"/>
      <c r="D268" s="192" t="s">
        <v>206</v>
      </c>
      <c r="E268" s="193" t="s">
        <v>1</v>
      </c>
      <c r="F268" s="194" t="s">
        <v>352</v>
      </c>
      <c r="G268" s="13"/>
      <c r="H268" s="195">
        <v>22.8</v>
      </c>
      <c r="I268" s="196"/>
      <c r="J268" s="13"/>
      <c r="K268" s="13"/>
      <c r="L268" s="191"/>
      <c r="M268" s="197"/>
      <c r="N268" s="198"/>
      <c r="O268" s="198"/>
      <c r="P268" s="198"/>
      <c r="Q268" s="198"/>
      <c r="R268" s="198"/>
      <c r="S268" s="198"/>
      <c r="T268" s="19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3" t="s">
        <v>206</v>
      </c>
      <c r="AU268" s="193" t="s">
        <v>89</v>
      </c>
      <c r="AV268" s="13" t="s">
        <v>89</v>
      </c>
      <c r="AW268" s="13" t="s">
        <v>34</v>
      </c>
      <c r="AX268" s="13" t="s">
        <v>79</v>
      </c>
      <c r="AY268" s="193" t="s">
        <v>147</v>
      </c>
    </row>
    <row r="269" spans="1:51" s="13" customFormat="1" ht="12">
      <c r="A269" s="13"/>
      <c r="B269" s="191"/>
      <c r="C269" s="13"/>
      <c r="D269" s="192" t="s">
        <v>206</v>
      </c>
      <c r="E269" s="193" t="s">
        <v>1</v>
      </c>
      <c r="F269" s="194" t="s">
        <v>353</v>
      </c>
      <c r="G269" s="13"/>
      <c r="H269" s="195">
        <v>13.2</v>
      </c>
      <c r="I269" s="196"/>
      <c r="J269" s="13"/>
      <c r="K269" s="13"/>
      <c r="L269" s="191"/>
      <c r="M269" s="197"/>
      <c r="N269" s="198"/>
      <c r="O269" s="198"/>
      <c r="P269" s="198"/>
      <c r="Q269" s="198"/>
      <c r="R269" s="198"/>
      <c r="S269" s="198"/>
      <c r="T269" s="19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3" t="s">
        <v>206</v>
      </c>
      <c r="AU269" s="193" t="s">
        <v>89</v>
      </c>
      <c r="AV269" s="13" t="s">
        <v>89</v>
      </c>
      <c r="AW269" s="13" t="s">
        <v>34</v>
      </c>
      <c r="AX269" s="13" t="s">
        <v>79</v>
      </c>
      <c r="AY269" s="193" t="s">
        <v>147</v>
      </c>
    </row>
    <row r="270" spans="1:51" s="13" customFormat="1" ht="12">
      <c r="A270" s="13"/>
      <c r="B270" s="191"/>
      <c r="C270" s="13"/>
      <c r="D270" s="192" t="s">
        <v>206</v>
      </c>
      <c r="E270" s="193" t="s">
        <v>1</v>
      </c>
      <c r="F270" s="194" t="s">
        <v>354</v>
      </c>
      <c r="G270" s="13"/>
      <c r="H270" s="195">
        <v>6.2</v>
      </c>
      <c r="I270" s="196"/>
      <c r="J270" s="13"/>
      <c r="K270" s="13"/>
      <c r="L270" s="191"/>
      <c r="M270" s="197"/>
      <c r="N270" s="198"/>
      <c r="O270" s="198"/>
      <c r="P270" s="198"/>
      <c r="Q270" s="198"/>
      <c r="R270" s="198"/>
      <c r="S270" s="198"/>
      <c r="T270" s="19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3" t="s">
        <v>206</v>
      </c>
      <c r="AU270" s="193" t="s">
        <v>89</v>
      </c>
      <c r="AV270" s="13" t="s">
        <v>89</v>
      </c>
      <c r="AW270" s="13" t="s">
        <v>34</v>
      </c>
      <c r="AX270" s="13" t="s">
        <v>79</v>
      </c>
      <c r="AY270" s="193" t="s">
        <v>147</v>
      </c>
    </row>
    <row r="271" spans="1:51" s="14" customFormat="1" ht="12">
      <c r="A271" s="14"/>
      <c r="B271" s="200"/>
      <c r="C271" s="14"/>
      <c r="D271" s="192" t="s">
        <v>206</v>
      </c>
      <c r="E271" s="201" t="s">
        <v>1</v>
      </c>
      <c r="F271" s="202" t="s">
        <v>209</v>
      </c>
      <c r="G271" s="14"/>
      <c r="H271" s="203">
        <v>67.4</v>
      </c>
      <c r="I271" s="204"/>
      <c r="J271" s="14"/>
      <c r="K271" s="14"/>
      <c r="L271" s="200"/>
      <c r="M271" s="205"/>
      <c r="N271" s="206"/>
      <c r="O271" s="206"/>
      <c r="P271" s="206"/>
      <c r="Q271" s="206"/>
      <c r="R271" s="206"/>
      <c r="S271" s="206"/>
      <c r="T271" s="20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1" t="s">
        <v>206</v>
      </c>
      <c r="AU271" s="201" t="s">
        <v>89</v>
      </c>
      <c r="AV271" s="14" t="s">
        <v>166</v>
      </c>
      <c r="AW271" s="14" t="s">
        <v>34</v>
      </c>
      <c r="AX271" s="14" t="s">
        <v>87</v>
      </c>
      <c r="AY271" s="201" t="s">
        <v>147</v>
      </c>
    </row>
    <row r="272" spans="1:63" s="12" customFormat="1" ht="22.8" customHeight="1">
      <c r="A272" s="12"/>
      <c r="B272" s="158"/>
      <c r="C272" s="12"/>
      <c r="D272" s="159" t="s">
        <v>78</v>
      </c>
      <c r="E272" s="169" t="s">
        <v>360</v>
      </c>
      <c r="F272" s="169" t="s">
        <v>361</v>
      </c>
      <c r="G272" s="12"/>
      <c r="H272" s="12"/>
      <c r="I272" s="161"/>
      <c r="J272" s="170">
        <f>BK272</f>
        <v>0</v>
      </c>
      <c r="K272" s="12"/>
      <c r="L272" s="158"/>
      <c r="M272" s="163"/>
      <c r="N272" s="164"/>
      <c r="O272" s="164"/>
      <c r="P272" s="165">
        <f>SUM(P273:P280)</f>
        <v>0</v>
      </c>
      <c r="Q272" s="164"/>
      <c r="R272" s="165">
        <f>SUM(R273:R280)</f>
        <v>0</v>
      </c>
      <c r="S272" s="164"/>
      <c r="T272" s="166">
        <f>SUM(T273:T280)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159" t="s">
        <v>87</v>
      </c>
      <c r="AT272" s="167" t="s">
        <v>78</v>
      </c>
      <c r="AU272" s="167" t="s">
        <v>87</v>
      </c>
      <c r="AY272" s="159" t="s">
        <v>147</v>
      </c>
      <c r="BK272" s="168">
        <f>SUM(BK273:BK280)</f>
        <v>0</v>
      </c>
    </row>
    <row r="273" spans="1:65" s="2" customFormat="1" ht="33" customHeight="1">
      <c r="A273" s="37"/>
      <c r="B273" s="171"/>
      <c r="C273" s="172" t="s">
        <v>362</v>
      </c>
      <c r="D273" s="172" t="s">
        <v>150</v>
      </c>
      <c r="E273" s="173" t="s">
        <v>363</v>
      </c>
      <c r="F273" s="174" t="s">
        <v>364</v>
      </c>
      <c r="G273" s="175" t="s">
        <v>274</v>
      </c>
      <c r="H273" s="176">
        <v>65.589</v>
      </c>
      <c r="I273" s="177"/>
      <c r="J273" s="178">
        <f>ROUND(I273*H273,2)</f>
        <v>0</v>
      </c>
      <c r="K273" s="179"/>
      <c r="L273" s="38"/>
      <c r="M273" s="180" t="s">
        <v>1</v>
      </c>
      <c r="N273" s="181" t="s">
        <v>44</v>
      </c>
      <c r="O273" s="76"/>
      <c r="P273" s="182">
        <f>O273*H273</f>
        <v>0</v>
      </c>
      <c r="Q273" s="182">
        <v>0</v>
      </c>
      <c r="R273" s="182">
        <f>Q273*H273</f>
        <v>0</v>
      </c>
      <c r="S273" s="182">
        <v>0</v>
      </c>
      <c r="T273" s="183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84" t="s">
        <v>166</v>
      </c>
      <c r="AT273" s="184" t="s">
        <v>150</v>
      </c>
      <c r="AU273" s="184" t="s">
        <v>89</v>
      </c>
      <c r="AY273" s="18" t="s">
        <v>147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18" t="s">
        <v>87</v>
      </c>
      <c r="BK273" s="185">
        <f>ROUND(I273*H273,2)</f>
        <v>0</v>
      </c>
      <c r="BL273" s="18" t="s">
        <v>166</v>
      </c>
      <c r="BM273" s="184" t="s">
        <v>365</v>
      </c>
    </row>
    <row r="274" spans="1:65" s="2" customFormat="1" ht="33" customHeight="1">
      <c r="A274" s="37"/>
      <c r="B274" s="171"/>
      <c r="C274" s="172" t="s">
        <v>366</v>
      </c>
      <c r="D274" s="172" t="s">
        <v>150</v>
      </c>
      <c r="E274" s="173" t="s">
        <v>367</v>
      </c>
      <c r="F274" s="174" t="s">
        <v>368</v>
      </c>
      <c r="G274" s="175" t="s">
        <v>274</v>
      </c>
      <c r="H274" s="176">
        <v>60.524</v>
      </c>
      <c r="I274" s="177"/>
      <c r="J274" s="178">
        <f>ROUND(I274*H274,2)</f>
        <v>0</v>
      </c>
      <c r="K274" s="179"/>
      <c r="L274" s="38"/>
      <c r="M274" s="180" t="s">
        <v>1</v>
      </c>
      <c r="N274" s="181" t="s">
        <v>44</v>
      </c>
      <c r="O274" s="76"/>
      <c r="P274" s="182">
        <f>O274*H274</f>
        <v>0</v>
      </c>
      <c r="Q274" s="182">
        <v>0</v>
      </c>
      <c r="R274" s="182">
        <f>Q274*H274</f>
        <v>0</v>
      </c>
      <c r="S274" s="182">
        <v>0</v>
      </c>
      <c r="T274" s="183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4" t="s">
        <v>166</v>
      </c>
      <c r="AT274" s="184" t="s">
        <v>150</v>
      </c>
      <c r="AU274" s="184" t="s">
        <v>89</v>
      </c>
      <c r="AY274" s="18" t="s">
        <v>147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8" t="s">
        <v>87</v>
      </c>
      <c r="BK274" s="185">
        <f>ROUND(I274*H274,2)</f>
        <v>0</v>
      </c>
      <c r="BL274" s="18" t="s">
        <v>166</v>
      </c>
      <c r="BM274" s="184" t="s">
        <v>369</v>
      </c>
    </row>
    <row r="275" spans="1:65" s="2" customFormat="1" ht="33" customHeight="1">
      <c r="A275" s="37"/>
      <c r="B275" s="171"/>
      <c r="C275" s="172" t="s">
        <v>370</v>
      </c>
      <c r="D275" s="172" t="s">
        <v>150</v>
      </c>
      <c r="E275" s="173" t="s">
        <v>371</v>
      </c>
      <c r="F275" s="174" t="s">
        <v>372</v>
      </c>
      <c r="G275" s="175" t="s">
        <v>274</v>
      </c>
      <c r="H275" s="176">
        <v>18.271</v>
      </c>
      <c r="I275" s="177"/>
      <c r="J275" s="178">
        <f>ROUND(I275*H275,2)</f>
        <v>0</v>
      </c>
      <c r="K275" s="179"/>
      <c r="L275" s="38"/>
      <c r="M275" s="180" t="s">
        <v>1</v>
      </c>
      <c r="N275" s="181" t="s">
        <v>44</v>
      </c>
      <c r="O275" s="76"/>
      <c r="P275" s="182">
        <f>O275*H275</f>
        <v>0</v>
      </c>
      <c r="Q275" s="182">
        <v>0</v>
      </c>
      <c r="R275" s="182">
        <f>Q275*H275</f>
        <v>0</v>
      </c>
      <c r="S275" s="182">
        <v>0</v>
      </c>
      <c r="T275" s="183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4" t="s">
        <v>166</v>
      </c>
      <c r="AT275" s="184" t="s">
        <v>150</v>
      </c>
      <c r="AU275" s="184" t="s">
        <v>89</v>
      </c>
      <c r="AY275" s="18" t="s">
        <v>147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18" t="s">
        <v>87</v>
      </c>
      <c r="BK275" s="185">
        <f>ROUND(I275*H275,2)</f>
        <v>0</v>
      </c>
      <c r="BL275" s="18" t="s">
        <v>166</v>
      </c>
      <c r="BM275" s="184" t="s">
        <v>373</v>
      </c>
    </row>
    <row r="276" spans="1:65" s="2" customFormat="1" ht="24.15" customHeight="1">
      <c r="A276" s="37"/>
      <c r="B276" s="171"/>
      <c r="C276" s="172" t="s">
        <v>374</v>
      </c>
      <c r="D276" s="172" t="s">
        <v>150</v>
      </c>
      <c r="E276" s="173" t="s">
        <v>375</v>
      </c>
      <c r="F276" s="174" t="s">
        <v>376</v>
      </c>
      <c r="G276" s="175" t="s">
        <v>274</v>
      </c>
      <c r="H276" s="176">
        <v>144.384</v>
      </c>
      <c r="I276" s="177"/>
      <c r="J276" s="178">
        <f>ROUND(I276*H276,2)</f>
        <v>0</v>
      </c>
      <c r="K276" s="179"/>
      <c r="L276" s="38"/>
      <c r="M276" s="180" t="s">
        <v>1</v>
      </c>
      <c r="N276" s="181" t="s">
        <v>44</v>
      </c>
      <c r="O276" s="76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84" t="s">
        <v>166</v>
      </c>
      <c r="AT276" s="184" t="s">
        <v>150</v>
      </c>
      <c r="AU276" s="184" t="s">
        <v>89</v>
      </c>
      <c r="AY276" s="18" t="s">
        <v>147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8" t="s">
        <v>87</v>
      </c>
      <c r="BK276" s="185">
        <f>ROUND(I276*H276,2)</f>
        <v>0</v>
      </c>
      <c r="BL276" s="18" t="s">
        <v>166</v>
      </c>
      <c r="BM276" s="184" t="s">
        <v>377</v>
      </c>
    </row>
    <row r="277" spans="1:65" s="2" customFormat="1" ht="21.75" customHeight="1">
      <c r="A277" s="37"/>
      <c r="B277" s="171"/>
      <c r="C277" s="172" t="s">
        <v>311</v>
      </c>
      <c r="D277" s="172" t="s">
        <v>150</v>
      </c>
      <c r="E277" s="173" t="s">
        <v>378</v>
      </c>
      <c r="F277" s="174" t="s">
        <v>379</v>
      </c>
      <c r="G277" s="175" t="s">
        <v>274</v>
      </c>
      <c r="H277" s="176">
        <v>144.384</v>
      </c>
      <c r="I277" s="177"/>
      <c r="J277" s="178">
        <f>ROUND(I277*H277,2)</f>
        <v>0</v>
      </c>
      <c r="K277" s="179"/>
      <c r="L277" s="38"/>
      <c r="M277" s="180" t="s">
        <v>1</v>
      </c>
      <c r="N277" s="181" t="s">
        <v>44</v>
      </c>
      <c r="O277" s="76"/>
      <c r="P277" s="182">
        <f>O277*H277</f>
        <v>0</v>
      </c>
      <c r="Q277" s="182">
        <v>0</v>
      </c>
      <c r="R277" s="182">
        <f>Q277*H277</f>
        <v>0</v>
      </c>
      <c r="S277" s="182">
        <v>0</v>
      </c>
      <c r="T277" s="183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84" t="s">
        <v>166</v>
      </c>
      <c r="AT277" s="184" t="s">
        <v>150</v>
      </c>
      <c r="AU277" s="184" t="s">
        <v>89</v>
      </c>
      <c r="AY277" s="18" t="s">
        <v>147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8" t="s">
        <v>87</v>
      </c>
      <c r="BK277" s="185">
        <f>ROUND(I277*H277,2)</f>
        <v>0</v>
      </c>
      <c r="BL277" s="18" t="s">
        <v>166</v>
      </c>
      <c r="BM277" s="184" t="s">
        <v>380</v>
      </c>
    </row>
    <row r="278" spans="1:65" s="2" customFormat="1" ht="24.15" customHeight="1">
      <c r="A278" s="37"/>
      <c r="B278" s="171"/>
      <c r="C278" s="172" t="s">
        <v>381</v>
      </c>
      <c r="D278" s="172" t="s">
        <v>150</v>
      </c>
      <c r="E278" s="173" t="s">
        <v>382</v>
      </c>
      <c r="F278" s="174" t="s">
        <v>383</v>
      </c>
      <c r="G278" s="175" t="s">
        <v>274</v>
      </c>
      <c r="H278" s="176">
        <v>4187.136</v>
      </c>
      <c r="I278" s="177"/>
      <c r="J278" s="178">
        <f>ROUND(I278*H278,2)</f>
        <v>0</v>
      </c>
      <c r="K278" s="179"/>
      <c r="L278" s="38"/>
      <c r="M278" s="180" t="s">
        <v>1</v>
      </c>
      <c r="N278" s="181" t="s">
        <v>44</v>
      </c>
      <c r="O278" s="76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4" t="s">
        <v>166</v>
      </c>
      <c r="AT278" s="184" t="s">
        <v>150</v>
      </c>
      <c r="AU278" s="184" t="s">
        <v>89</v>
      </c>
      <c r="AY278" s="18" t="s">
        <v>147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18" t="s">
        <v>87</v>
      </c>
      <c r="BK278" s="185">
        <f>ROUND(I278*H278,2)</f>
        <v>0</v>
      </c>
      <c r="BL278" s="18" t="s">
        <v>166</v>
      </c>
      <c r="BM278" s="184" t="s">
        <v>384</v>
      </c>
    </row>
    <row r="279" spans="1:47" s="2" customFormat="1" ht="12">
      <c r="A279" s="37"/>
      <c r="B279" s="38"/>
      <c r="C279" s="37"/>
      <c r="D279" s="192" t="s">
        <v>349</v>
      </c>
      <c r="E279" s="37"/>
      <c r="F279" s="226" t="s">
        <v>385</v>
      </c>
      <c r="G279" s="37"/>
      <c r="H279" s="37"/>
      <c r="I279" s="227"/>
      <c r="J279" s="37"/>
      <c r="K279" s="37"/>
      <c r="L279" s="38"/>
      <c r="M279" s="228"/>
      <c r="N279" s="229"/>
      <c r="O279" s="76"/>
      <c r="P279" s="76"/>
      <c r="Q279" s="76"/>
      <c r="R279" s="76"/>
      <c r="S279" s="76"/>
      <c r="T279" s="7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8" t="s">
        <v>349</v>
      </c>
      <c r="AU279" s="18" t="s">
        <v>89</v>
      </c>
    </row>
    <row r="280" spans="1:51" s="13" customFormat="1" ht="12">
      <c r="A280" s="13"/>
      <c r="B280" s="191"/>
      <c r="C280" s="13"/>
      <c r="D280" s="192" t="s">
        <v>206</v>
      </c>
      <c r="E280" s="13"/>
      <c r="F280" s="194" t="s">
        <v>386</v>
      </c>
      <c r="G280" s="13"/>
      <c r="H280" s="195">
        <v>4187.136</v>
      </c>
      <c r="I280" s="196"/>
      <c r="J280" s="13"/>
      <c r="K280" s="13"/>
      <c r="L280" s="191"/>
      <c r="M280" s="197"/>
      <c r="N280" s="198"/>
      <c r="O280" s="198"/>
      <c r="P280" s="198"/>
      <c r="Q280" s="198"/>
      <c r="R280" s="198"/>
      <c r="S280" s="198"/>
      <c r="T280" s="19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3" t="s">
        <v>206</v>
      </c>
      <c r="AU280" s="193" t="s">
        <v>89</v>
      </c>
      <c r="AV280" s="13" t="s">
        <v>89</v>
      </c>
      <c r="AW280" s="13" t="s">
        <v>3</v>
      </c>
      <c r="AX280" s="13" t="s">
        <v>87</v>
      </c>
      <c r="AY280" s="193" t="s">
        <v>147</v>
      </c>
    </row>
    <row r="281" spans="1:63" s="12" customFormat="1" ht="22.8" customHeight="1">
      <c r="A281" s="12"/>
      <c r="B281" s="158"/>
      <c r="C281" s="12"/>
      <c r="D281" s="159" t="s">
        <v>78</v>
      </c>
      <c r="E281" s="169" t="s">
        <v>387</v>
      </c>
      <c r="F281" s="169" t="s">
        <v>388</v>
      </c>
      <c r="G281" s="12"/>
      <c r="H281" s="12"/>
      <c r="I281" s="161"/>
      <c r="J281" s="170">
        <f>BK281</f>
        <v>0</v>
      </c>
      <c r="K281" s="12"/>
      <c r="L281" s="158"/>
      <c r="M281" s="163"/>
      <c r="N281" s="164"/>
      <c r="O281" s="164"/>
      <c r="P281" s="165">
        <f>SUM(P282:P286)</f>
        <v>0</v>
      </c>
      <c r="Q281" s="164"/>
      <c r="R281" s="165">
        <f>SUM(R282:R286)</f>
        <v>0</v>
      </c>
      <c r="S281" s="164"/>
      <c r="T281" s="166">
        <f>SUM(T282:T286)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59" t="s">
        <v>87</v>
      </c>
      <c r="AT281" s="167" t="s">
        <v>78</v>
      </c>
      <c r="AU281" s="167" t="s">
        <v>87</v>
      </c>
      <c r="AY281" s="159" t="s">
        <v>147</v>
      </c>
      <c r="BK281" s="168">
        <f>SUM(BK282:BK286)</f>
        <v>0</v>
      </c>
    </row>
    <row r="282" spans="1:65" s="2" customFormat="1" ht="16.5" customHeight="1">
      <c r="A282" s="37"/>
      <c r="B282" s="171"/>
      <c r="C282" s="172" t="s">
        <v>389</v>
      </c>
      <c r="D282" s="172" t="s">
        <v>150</v>
      </c>
      <c r="E282" s="173" t="s">
        <v>390</v>
      </c>
      <c r="F282" s="174" t="s">
        <v>391</v>
      </c>
      <c r="G282" s="175" t="s">
        <v>274</v>
      </c>
      <c r="H282" s="176">
        <v>156.46</v>
      </c>
      <c r="I282" s="177"/>
      <c r="J282" s="178">
        <f>ROUND(I282*H282,2)</f>
        <v>0</v>
      </c>
      <c r="K282" s="179"/>
      <c r="L282" s="38"/>
      <c r="M282" s="180" t="s">
        <v>1</v>
      </c>
      <c r="N282" s="181" t="s">
        <v>44</v>
      </c>
      <c r="O282" s="76"/>
      <c r="P282" s="182">
        <f>O282*H282</f>
        <v>0</v>
      </c>
      <c r="Q282" s="182">
        <v>0</v>
      </c>
      <c r="R282" s="182">
        <f>Q282*H282</f>
        <v>0</v>
      </c>
      <c r="S282" s="182">
        <v>0</v>
      </c>
      <c r="T282" s="183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84" t="s">
        <v>166</v>
      </c>
      <c r="AT282" s="184" t="s">
        <v>150</v>
      </c>
      <c r="AU282" s="184" t="s">
        <v>89</v>
      </c>
      <c r="AY282" s="18" t="s">
        <v>147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8" t="s">
        <v>87</v>
      </c>
      <c r="BK282" s="185">
        <f>ROUND(I282*H282,2)</f>
        <v>0</v>
      </c>
      <c r="BL282" s="18" t="s">
        <v>166</v>
      </c>
      <c r="BM282" s="184" t="s">
        <v>392</v>
      </c>
    </row>
    <row r="283" spans="1:65" s="2" customFormat="1" ht="24.15" customHeight="1">
      <c r="A283" s="37"/>
      <c r="B283" s="171"/>
      <c r="C283" s="172" t="s">
        <v>393</v>
      </c>
      <c r="D283" s="172" t="s">
        <v>150</v>
      </c>
      <c r="E283" s="173" t="s">
        <v>394</v>
      </c>
      <c r="F283" s="174" t="s">
        <v>395</v>
      </c>
      <c r="G283" s="175" t="s">
        <v>274</v>
      </c>
      <c r="H283" s="176">
        <v>156.46</v>
      </c>
      <c r="I283" s="177"/>
      <c r="J283" s="178">
        <f>ROUND(I283*H283,2)</f>
        <v>0</v>
      </c>
      <c r="K283" s="179"/>
      <c r="L283" s="38"/>
      <c r="M283" s="180" t="s">
        <v>1</v>
      </c>
      <c r="N283" s="181" t="s">
        <v>44</v>
      </c>
      <c r="O283" s="76"/>
      <c r="P283" s="182">
        <f>O283*H283</f>
        <v>0</v>
      </c>
      <c r="Q283" s="182">
        <v>0</v>
      </c>
      <c r="R283" s="182">
        <f>Q283*H283</f>
        <v>0</v>
      </c>
      <c r="S283" s="182">
        <v>0</v>
      </c>
      <c r="T283" s="183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84" t="s">
        <v>166</v>
      </c>
      <c r="AT283" s="184" t="s">
        <v>150</v>
      </c>
      <c r="AU283" s="184" t="s">
        <v>89</v>
      </c>
      <c r="AY283" s="18" t="s">
        <v>147</v>
      </c>
      <c r="BE283" s="185">
        <f>IF(N283="základní",J283,0)</f>
        <v>0</v>
      </c>
      <c r="BF283" s="185">
        <f>IF(N283="snížená",J283,0)</f>
        <v>0</v>
      </c>
      <c r="BG283" s="185">
        <f>IF(N283="zákl. přenesená",J283,0)</f>
        <v>0</v>
      </c>
      <c r="BH283" s="185">
        <f>IF(N283="sníž. přenesená",J283,0)</f>
        <v>0</v>
      </c>
      <c r="BI283" s="185">
        <f>IF(N283="nulová",J283,0)</f>
        <v>0</v>
      </c>
      <c r="BJ283" s="18" t="s">
        <v>87</v>
      </c>
      <c r="BK283" s="185">
        <f>ROUND(I283*H283,2)</f>
        <v>0</v>
      </c>
      <c r="BL283" s="18" t="s">
        <v>166</v>
      </c>
      <c r="BM283" s="184" t="s">
        <v>396</v>
      </c>
    </row>
    <row r="284" spans="1:65" s="2" customFormat="1" ht="24.15" customHeight="1">
      <c r="A284" s="37"/>
      <c r="B284" s="171"/>
      <c r="C284" s="172" t="s">
        <v>397</v>
      </c>
      <c r="D284" s="172" t="s">
        <v>150</v>
      </c>
      <c r="E284" s="173" t="s">
        <v>398</v>
      </c>
      <c r="F284" s="174" t="s">
        <v>399</v>
      </c>
      <c r="G284" s="175" t="s">
        <v>274</v>
      </c>
      <c r="H284" s="176">
        <v>782.3</v>
      </c>
      <c r="I284" s="177"/>
      <c r="J284" s="178">
        <f>ROUND(I284*H284,2)</f>
        <v>0</v>
      </c>
      <c r="K284" s="179"/>
      <c r="L284" s="38"/>
      <c r="M284" s="180" t="s">
        <v>1</v>
      </c>
      <c r="N284" s="181" t="s">
        <v>44</v>
      </c>
      <c r="O284" s="76"/>
      <c r="P284" s="182">
        <f>O284*H284</f>
        <v>0</v>
      </c>
      <c r="Q284" s="182">
        <v>0</v>
      </c>
      <c r="R284" s="182">
        <f>Q284*H284</f>
        <v>0</v>
      </c>
      <c r="S284" s="182">
        <v>0</v>
      </c>
      <c r="T284" s="183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84" t="s">
        <v>166</v>
      </c>
      <c r="AT284" s="184" t="s">
        <v>150</v>
      </c>
      <c r="AU284" s="184" t="s">
        <v>89</v>
      </c>
      <c r="AY284" s="18" t="s">
        <v>147</v>
      </c>
      <c r="BE284" s="185">
        <f>IF(N284="základní",J284,0)</f>
        <v>0</v>
      </c>
      <c r="BF284" s="185">
        <f>IF(N284="snížená",J284,0)</f>
        <v>0</v>
      </c>
      <c r="BG284" s="185">
        <f>IF(N284="zákl. přenesená",J284,0)</f>
        <v>0</v>
      </c>
      <c r="BH284" s="185">
        <f>IF(N284="sníž. přenesená",J284,0)</f>
        <v>0</v>
      </c>
      <c r="BI284" s="185">
        <f>IF(N284="nulová",J284,0)</f>
        <v>0</v>
      </c>
      <c r="BJ284" s="18" t="s">
        <v>87</v>
      </c>
      <c r="BK284" s="185">
        <f>ROUND(I284*H284,2)</f>
        <v>0</v>
      </c>
      <c r="BL284" s="18" t="s">
        <v>166</v>
      </c>
      <c r="BM284" s="184" t="s">
        <v>400</v>
      </c>
    </row>
    <row r="285" spans="1:47" s="2" customFormat="1" ht="12">
      <c r="A285" s="37"/>
      <c r="B285" s="38"/>
      <c r="C285" s="37"/>
      <c r="D285" s="192" t="s">
        <v>349</v>
      </c>
      <c r="E285" s="37"/>
      <c r="F285" s="226" t="s">
        <v>401</v>
      </c>
      <c r="G285" s="37"/>
      <c r="H285" s="37"/>
      <c r="I285" s="227"/>
      <c r="J285" s="37"/>
      <c r="K285" s="37"/>
      <c r="L285" s="38"/>
      <c r="M285" s="228"/>
      <c r="N285" s="229"/>
      <c r="O285" s="76"/>
      <c r="P285" s="76"/>
      <c r="Q285" s="76"/>
      <c r="R285" s="76"/>
      <c r="S285" s="76"/>
      <c r="T285" s="7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8" t="s">
        <v>349</v>
      </c>
      <c r="AU285" s="18" t="s">
        <v>89</v>
      </c>
    </row>
    <row r="286" spans="1:51" s="13" customFormat="1" ht="12">
      <c r="A286" s="13"/>
      <c r="B286" s="191"/>
      <c r="C286" s="13"/>
      <c r="D286" s="192" t="s">
        <v>206</v>
      </c>
      <c r="E286" s="13"/>
      <c r="F286" s="194" t="s">
        <v>402</v>
      </c>
      <c r="G286" s="13"/>
      <c r="H286" s="195">
        <v>782.3</v>
      </c>
      <c r="I286" s="196"/>
      <c r="J286" s="13"/>
      <c r="K286" s="13"/>
      <c r="L286" s="191"/>
      <c r="M286" s="197"/>
      <c r="N286" s="198"/>
      <c r="O286" s="198"/>
      <c r="P286" s="198"/>
      <c r="Q286" s="198"/>
      <c r="R286" s="198"/>
      <c r="S286" s="198"/>
      <c r="T286" s="19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3" t="s">
        <v>206</v>
      </c>
      <c r="AU286" s="193" t="s">
        <v>89</v>
      </c>
      <c r="AV286" s="13" t="s">
        <v>89</v>
      </c>
      <c r="AW286" s="13" t="s">
        <v>3</v>
      </c>
      <c r="AX286" s="13" t="s">
        <v>87</v>
      </c>
      <c r="AY286" s="193" t="s">
        <v>147</v>
      </c>
    </row>
    <row r="287" spans="1:63" s="12" customFormat="1" ht="25.9" customHeight="1">
      <c r="A287" s="12"/>
      <c r="B287" s="158"/>
      <c r="C287" s="12"/>
      <c r="D287" s="159" t="s">
        <v>78</v>
      </c>
      <c r="E287" s="160" t="s">
        <v>403</v>
      </c>
      <c r="F287" s="160" t="s">
        <v>404</v>
      </c>
      <c r="G287" s="12"/>
      <c r="H287" s="12"/>
      <c r="I287" s="161"/>
      <c r="J287" s="162">
        <f>BK287</f>
        <v>0</v>
      </c>
      <c r="K287" s="12"/>
      <c r="L287" s="158"/>
      <c r="M287" s="163"/>
      <c r="N287" s="164"/>
      <c r="O287" s="164"/>
      <c r="P287" s="165">
        <f>P288+P306+P326+P332+P362+P366+P393+P410+P438+P458+P463</f>
        <v>0</v>
      </c>
      <c r="Q287" s="164"/>
      <c r="R287" s="165">
        <f>R288+R306+R326+R332+R362+R366+R393+R410+R438+R458+R463</f>
        <v>18.67258587</v>
      </c>
      <c r="S287" s="164"/>
      <c r="T287" s="166">
        <f>T288+T306+T326+T332+T362+T366+T393+T410+T438+T458+T463</f>
        <v>16.454314279999995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159" t="s">
        <v>89</v>
      </c>
      <c r="AT287" s="167" t="s">
        <v>78</v>
      </c>
      <c r="AU287" s="167" t="s">
        <v>79</v>
      </c>
      <c r="AY287" s="159" t="s">
        <v>147</v>
      </c>
      <c r="BK287" s="168">
        <f>BK288+BK306+BK326+BK332+BK362+BK366+BK393+BK410+BK438+BK458+BK463</f>
        <v>0</v>
      </c>
    </row>
    <row r="288" spans="1:63" s="12" customFormat="1" ht="22.8" customHeight="1">
      <c r="A288" s="12"/>
      <c r="B288" s="158"/>
      <c r="C288" s="12"/>
      <c r="D288" s="159" t="s">
        <v>78</v>
      </c>
      <c r="E288" s="169" t="s">
        <v>405</v>
      </c>
      <c r="F288" s="169" t="s">
        <v>406</v>
      </c>
      <c r="G288" s="12"/>
      <c r="H288" s="12"/>
      <c r="I288" s="161"/>
      <c r="J288" s="170">
        <f>BK288</f>
        <v>0</v>
      </c>
      <c r="K288" s="12"/>
      <c r="L288" s="158"/>
      <c r="M288" s="163"/>
      <c r="N288" s="164"/>
      <c r="O288" s="164"/>
      <c r="P288" s="165">
        <f>SUM(P289:P305)</f>
        <v>0</v>
      </c>
      <c r="Q288" s="164"/>
      <c r="R288" s="165">
        <f>SUM(R289:R305)</f>
        <v>0.053623340000000005</v>
      </c>
      <c r="S288" s="164"/>
      <c r="T288" s="166">
        <f>SUM(T289:T305)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59" t="s">
        <v>89</v>
      </c>
      <c r="AT288" s="167" t="s">
        <v>78</v>
      </c>
      <c r="AU288" s="167" t="s">
        <v>87</v>
      </c>
      <c r="AY288" s="159" t="s">
        <v>147</v>
      </c>
      <c r="BK288" s="168">
        <f>SUM(BK289:BK305)</f>
        <v>0</v>
      </c>
    </row>
    <row r="289" spans="1:65" s="2" customFormat="1" ht="24.15" customHeight="1">
      <c r="A289" s="37"/>
      <c r="B289" s="171"/>
      <c r="C289" s="172" t="s">
        <v>407</v>
      </c>
      <c r="D289" s="172" t="s">
        <v>150</v>
      </c>
      <c r="E289" s="173" t="s">
        <v>408</v>
      </c>
      <c r="F289" s="174" t="s">
        <v>409</v>
      </c>
      <c r="G289" s="175" t="s">
        <v>204</v>
      </c>
      <c r="H289" s="176">
        <v>27.2</v>
      </c>
      <c r="I289" s="177"/>
      <c r="J289" s="178">
        <f>ROUND(I289*H289,2)</f>
        <v>0</v>
      </c>
      <c r="K289" s="179"/>
      <c r="L289" s="38"/>
      <c r="M289" s="180" t="s">
        <v>1</v>
      </c>
      <c r="N289" s="181" t="s">
        <v>44</v>
      </c>
      <c r="O289" s="76"/>
      <c r="P289" s="182">
        <f>O289*H289</f>
        <v>0</v>
      </c>
      <c r="Q289" s="182">
        <v>5E-05</v>
      </c>
      <c r="R289" s="182">
        <f>Q289*H289</f>
        <v>0.00136</v>
      </c>
      <c r="S289" s="182">
        <v>0</v>
      </c>
      <c r="T289" s="183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84" t="s">
        <v>287</v>
      </c>
      <c r="AT289" s="184" t="s">
        <v>150</v>
      </c>
      <c r="AU289" s="184" t="s">
        <v>89</v>
      </c>
      <c r="AY289" s="18" t="s">
        <v>147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18" t="s">
        <v>87</v>
      </c>
      <c r="BK289" s="185">
        <f>ROUND(I289*H289,2)</f>
        <v>0</v>
      </c>
      <c r="BL289" s="18" t="s">
        <v>287</v>
      </c>
      <c r="BM289" s="184" t="s">
        <v>410</v>
      </c>
    </row>
    <row r="290" spans="1:51" s="13" customFormat="1" ht="12">
      <c r="A290" s="13"/>
      <c r="B290" s="191"/>
      <c r="C290" s="13"/>
      <c r="D290" s="192" t="s">
        <v>206</v>
      </c>
      <c r="E290" s="193" t="s">
        <v>1</v>
      </c>
      <c r="F290" s="194" t="s">
        <v>261</v>
      </c>
      <c r="G290" s="13"/>
      <c r="H290" s="195">
        <v>1.2</v>
      </c>
      <c r="I290" s="196"/>
      <c r="J290" s="13"/>
      <c r="K290" s="13"/>
      <c r="L290" s="191"/>
      <c r="M290" s="197"/>
      <c r="N290" s="198"/>
      <c r="O290" s="198"/>
      <c r="P290" s="198"/>
      <c r="Q290" s="198"/>
      <c r="R290" s="198"/>
      <c r="S290" s="198"/>
      <c r="T290" s="19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3" t="s">
        <v>206</v>
      </c>
      <c r="AU290" s="193" t="s">
        <v>89</v>
      </c>
      <c r="AV290" s="13" t="s">
        <v>89</v>
      </c>
      <c r="AW290" s="13" t="s">
        <v>34</v>
      </c>
      <c r="AX290" s="13" t="s">
        <v>79</v>
      </c>
      <c r="AY290" s="193" t="s">
        <v>147</v>
      </c>
    </row>
    <row r="291" spans="1:51" s="13" customFormat="1" ht="12">
      <c r="A291" s="13"/>
      <c r="B291" s="191"/>
      <c r="C291" s="13"/>
      <c r="D291" s="192" t="s">
        <v>206</v>
      </c>
      <c r="E291" s="193" t="s">
        <v>1</v>
      </c>
      <c r="F291" s="194" t="s">
        <v>262</v>
      </c>
      <c r="G291" s="13"/>
      <c r="H291" s="195">
        <v>26</v>
      </c>
      <c r="I291" s="196"/>
      <c r="J291" s="13"/>
      <c r="K291" s="13"/>
      <c r="L291" s="191"/>
      <c r="M291" s="197"/>
      <c r="N291" s="198"/>
      <c r="O291" s="198"/>
      <c r="P291" s="198"/>
      <c r="Q291" s="198"/>
      <c r="R291" s="198"/>
      <c r="S291" s="198"/>
      <c r="T291" s="19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3" t="s">
        <v>206</v>
      </c>
      <c r="AU291" s="193" t="s">
        <v>89</v>
      </c>
      <c r="AV291" s="13" t="s">
        <v>89</v>
      </c>
      <c r="AW291" s="13" t="s">
        <v>34</v>
      </c>
      <c r="AX291" s="13" t="s">
        <v>79</v>
      </c>
      <c r="AY291" s="193" t="s">
        <v>147</v>
      </c>
    </row>
    <row r="292" spans="1:51" s="14" customFormat="1" ht="12">
      <c r="A292" s="14"/>
      <c r="B292" s="200"/>
      <c r="C292" s="14"/>
      <c r="D292" s="192" t="s">
        <v>206</v>
      </c>
      <c r="E292" s="201" t="s">
        <v>1</v>
      </c>
      <c r="F292" s="202" t="s">
        <v>209</v>
      </c>
      <c r="G292" s="14"/>
      <c r="H292" s="203">
        <v>27.2</v>
      </c>
      <c r="I292" s="204"/>
      <c r="J292" s="14"/>
      <c r="K292" s="14"/>
      <c r="L292" s="200"/>
      <c r="M292" s="205"/>
      <c r="N292" s="206"/>
      <c r="O292" s="206"/>
      <c r="P292" s="206"/>
      <c r="Q292" s="206"/>
      <c r="R292" s="206"/>
      <c r="S292" s="206"/>
      <c r="T292" s="20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01" t="s">
        <v>206</v>
      </c>
      <c r="AU292" s="201" t="s">
        <v>89</v>
      </c>
      <c r="AV292" s="14" t="s">
        <v>166</v>
      </c>
      <c r="AW292" s="14" t="s">
        <v>34</v>
      </c>
      <c r="AX292" s="14" t="s">
        <v>87</v>
      </c>
      <c r="AY292" s="201" t="s">
        <v>147</v>
      </c>
    </row>
    <row r="293" spans="1:65" s="2" customFormat="1" ht="37.8" customHeight="1">
      <c r="A293" s="37"/>
      <c r="B293" s="171"/>
      <c r="C293" s="208" t="s">
        <v>411</v>
      </c>
      <c r="D293" s="208" t="s">
        <v>210</v>
      </c>
      <c r="E293" s="209" t="s">
        <v>412</v>
      </c>
      <c r="F293" s="210" t="s">
        <v>413</v>
      </c>
      <c r="G293" s="211" t="s">
        <v>204</v>
      </c>
      <c r="H293" s="212">
        <v>28.846</v>
      </c>
      <c r="I293" s="213"/>
      <c r="J293" s="214">
        <f>ROUND(I293*H293,2)</f>
        <v>0</v>
      </c>
      <c r="K293" s="215"/>
      <c r="L293" s="216"/>
      <c r="M293" s="217" t="s">
        <v>1</v>
      </c>
      <c r="N293" s="218" t="s">
        <v>44</v>
      </c>
      <c r="O293" s="76"/>
      <c r="P293" s="182">
        <f>O293*H293</f>
        <v>0</v>
      </c>
      <c r="Q293" s="182">
        <v>9E-05</v>
      </c>
      <c r="R293" s="182">
        <f>Q293*H293</f>
        <v>0.0025961400000000003</v>
      </c>
      <c r="S293" s="182">
        <v>0</v>
      </c>
      <c r="T293" s="183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84" t="s">
        <v>311</v>
      </c>
      <c r="AT293" s="184" t="s">
        <v>210</v>
      </c>
      <c r="AU293" s="184" t="s">
        <v>89</v>
      </c>
      <c r="AY293" s="18" t="s">
        <v>147</v>
      </c>
      <c r="BE293" s="185">
        <f>IF(N293="základní",J293,0)</f>
        <v>0</v>
      </c>
      <c r="BF293" s="185">
        <f>IF(N293="snížená",J293,0)</f>
        <v>0</v>
      </c>
      <c r="BG293" s="185">
        <f>IF(N293="zákl. přenesená",J293,0)</f>
        <v>0</v>
      </c>
      <c r="BH293" s="185">
        <f>IF(N293="sníž. přenesená",J293,0)</f>
        <v>0</v>
      </c>
      <c r="BI293" s="185">
        <f>IF(N293="nulová",J293,0)</f>
        <v>0</v>
      </c>
      <c r="BJ293" s="18" t="s">
        <v>87</v>
      </c>
      <c r="BK293" s="185">
        <f>ROUND(I293*H293,2)</f>
        <v>0</v>
      </c>
      <c r="BL293" s="18" t="s">
        <v>287</v>
      </c>
      <c r="BM293" s="184" t="s">
        <v>414</v>
      </c>
    </row>
    <row r="294" spans="1:51" s="13" customFormat="1" ht="12">
      <c r="A294" s="13"/>
      <c r="B294" s="191"/>
      <c r="C294" s="13"/>
      <c r="D294" s="192" t="s">
        <v>206</v>
      </c>
      <c r="E294" s="13"/>
      <c r="F294" s="194" t="s">
        <v>415</v>
      </c>
      <c r="G294" s="13"/>
      <c r="H294" s="195">
        <v>28.846</v>
      </c>
      <c r="I294" s="196"/>
      <c r="J294" s="13"/>
      <c r="K294" s="13"/>
      <c r="L294" s="191"/>
      <c r="M294" s="197"/>
      <c r="N294" s="198"/>
      <c r="O294" s="198"/>
      <c r="P294" s="198"/>
      <c r="Q294" s="198"/>
      <c r="R294" s="198"/>
      <c r="S294" s="198"/>
      <c r="T294" s="19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3" t="s">
        <v>206</v>
      </c>
      <c r="AU294" s="193" t="s">
        <v>89</v>
      </c>
      <c r="AV294" s="13" t="s">
        <v>89</v>
      </c>
      <c r="AW294" s="13" t="s">
        <v>3</v>
      </c>
      <c r="AX294" s="13" t="s">
        <v>87</v>
      </c>
      <c r="AY294" s="193" t="s">
        <v>147</v>
      </c>
    </row>
    <row r="295" spans="1:65" s="2" customFormat="1" ht="21.75" customHeight="1">
      <c r="A295" s="37"/>
      <c r="B295" s="171"/>
      <c r="C295" s="172" t="s">
        <v>416</v>
      </c>
      <c r="D295" s="172" t="s">
        <v>150</v>
      </c>
      <c r="E295" s="173" t="s">
        <v>417</v>
      </c>
      <c r="F295" s="174" t="s">
        <v>418</v>
      </c>
      <c r="G295" s="175" t="s">
        <v>204</v>
      </c>
      <c r="H295" s="176">
        <v>27.2</v>
      </c>
      <c r="I295" s="177"/>
      <c r="J295" s="178">
        <f>ROUND(I295*H295,2)</f>
        <v>0</v>
      </c>
      <c r="K295" s="179"/>
      <c r="L295" s="38"/>
      <c r="M295" s="180" t="s">
        <v>1</v>
      </c>
      <c r="N295" s="181" t="s">
        <v>44</v>
      </c>
      <c r="O295" s="76"/>
      <c r="P295" s="182">
        <f>O295*H295</f>
        <v>0</v>
      </c>
      <c r="Q295" s="182">
        <v>0.00077</v>
      </c>
      <c r="R295" s="182">
        <f>Q295*H295</f>
        <v>0.020943999999999997</v>
      </c>
      <c r="S295" s="182">
        <v>0</v>
      </c>
      <c r="T295" s="183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84" t="s">
        <v>287</v>
      </c>
      <c r="AT295" s="184" t="s">
        <v>150</v>
      </c>
      <c r="AU295" s="184" t="s">
        <v>89</v>
      </c>
      <c r="AY295" s="18" t="s">
        <v>147</v>
      </c>
      <c r="BE295" s="185">
        <f>IF(N295="základní",J295,0)</f>
        <v>0</v>
      </c>
      <c r="BF295" s="185">
        <f>IF(N295="snížená",J295,0)</f>
        <v>0</v>
      </c>
      <c r="BG295" s="185">
        <f>IF(N295="zákl. přenesená",J295,0)</f>
        <v>0</v>
      </c>
      <c r="BH295" s="185">
        <f>IF(N295="sníž. přenesená",J295,0)</f>
        <v>0</v>
      </c>
      <c r="BI295" s="185">
        <f>IF(N295="nulová",J295,0)</f>
        <v>0</v>
      </c>
      <c r="BJ295" s="18" t="s">
        <v>87</v>
      </c>
      <c r="BK295" s="185">
        <f>ROUND(I295*H295,2)</f>
        <v>0</v>
      </c>
      <c r="BL295" s="18" t="s">
        <v>287</v>
      </c>
      <c r="BM295" s="184" t="s">
        <v>419</v>
      </c>
    </row>
    <row r="296" spans="1:51" s="13" customFormat="1" ht="12">
      <c r="A296" s="13"/>
      <c r="B296" s="191"/>
      <c r="C296" s="13"/>
      <c r="D296" s="192" t="s">
        <v>206</v>
      </c>
      <c r="E296" s="193" t="s">
        <v>1</v>
      </c>
      <c r="F296" s="194" t="s">
        <v>261</v>
      </c>
      <c r="G296" s="13"/>
      <c r="H296" s="195">
        <v>1.2</v>
      </c>
      <c r="I296" s="196"/>
      <c r="J296" s="13"/>
      <c r="K296" s="13"/>
      <c r="L296" s="191"/>
      <c r="M296" s="197"/>
      <c r="N296" s="198"/>
      <c r="O296" s="198"/>
      <c r="P296" s="198"/>
      <c r="Q296" s="198"/>
      <c r="R296" s="198"/>
      <c r="S296" s="198"/>
      <c r="T296" s="19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3" t="s">
        <v>206</v>
      </c>
      <c r="AU296" s="193" t="s">
        <v>89</v>
      </c>
      <c r="AV296" s="13" t="s">
        <v>89</v>
      </c>
      <c r="AW296" s="13" t="s">
        <v>34</v>
      </c>
      <c r="AX296" s="13" t="s">
        <v>79</v>
      </c>
      <c r="AY296" s="193" t="s">
        <v>147</v>
      </c>
    </row>
    <row r="297" spans="1:51" s="13" customFormat="1" ht="12">
      <c r="A297" s="13"/>
      <c r="B297" s="191"/>
      <c r="C297" s="13"/>
      <c r="D297" s="192" t="s">
        <v>206</v>
      </c>
      <c r="E297" s="193" t="s">
        <v>1</v>
      </c>
      <c r="F297" s="194" t="s">
        <v>262</v>
      </c>
      <c r="G297" s="13"/>
      <c r="H297" s="195">
        <v>26</v>
      </c>
      <c r="I297" s="196"/>
      <c r="J297" s="13"/>
      <c r="K297" s="13"/>
      <c r="L297" s="191"/>
      <c r="M297" s="197"/>
      <c r="N297" s="198"/>
      <c r="O297" s="198"/>
      <c r="P297" s="198"/>
      <c r="Q297" s="198"/>
      <c r="R297" s="198"/>
      <c r="S297" s="198"/>
      <c r="T297" s="19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3" t="s">
        <v>206</v>
      </c>
      <c r="AU297" s="193" t="s">
        <v>89</v>
      </c>
      <c r="AV297" s="13" t="s">
        <v>89</v>
      </c>
      <c r="AW297" s="13" t="s">
        <v>34</v>
      </c>
      <c r="AX297" s="13" t="s">
        <v>79</v>
      </c>
      <c r="AY297" s="193" t="s">
        <v>147</v>
      </c>
    </row>
    <row r="298" spans="1:51" s="14" customFormat="1" ht="12">
      <c r="A298" s="14"/>
      <c r="B298" s="200"/>
      <c r="C298" s="14"/>
      <c r="D298" s="192" t="s">
        <v>206</v>
      </c>
      <c r="E298" s="201" t="s">
        <v>1</v>
      </c>
      <c r="F298" s="202" t="s">
        <v>209</v>
      </c>
      <c r="G298" s="14"/>
      <c r="H298" s="203">
        <v>27.2</v>
      </c>
      <c r="I298" s="204"/>
      <c r="J298" s="14"/>
      <c r="K298" s="14"/>
      <c r="L298" s="200"/>
      <c r="M298" s="205"/>
      <c r="N298" s="206"/>
      <c r="O298" s="206"/>
      <c r="P298" s="206"/>
      <c r="Q298" s="206"/>
      <c r="R298" s="206"/>
      <c r="S298" s="206"/>
      <c r="T298" s="20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01" t="s">
        <v>206</v>
      </c>
      <c r="AU298" s="201" t="s">
        <v>89</v>
      </c>
      <c r="AV298" s="14" t="s">
        <v>166</v>
      </c>
      <c r="AW298" s="14" t="s">
        <v>34</v>
      </c>
      <c r="AX298" s="14" t="s">
        <v>87</v>
      </c>
      <c r="AY298" s="201" t="s">
        <v>147</v>
      </c>
    </row>
    <row r="299" spans="1:65" s="2" customFormat="1" ht="16.5" customHeight="1">
      <c r="A299" s="37"/>
      <c r="B299" s="171"/>
      <c r="C299" s="208" t="s">
        <v>420</v>
      </c>
      <c r="D299" s="208" t="s">
        <v>210</v>
      </c>
      <c r="E299" s="209" t="s">
        <v>421</v>
      </c>
      <c r="F299" s="210" t="s">
        <v>422</v>
      </c>
      <c r="G299" s="211" t="s">
        <v>204</v>
      </c>
      <c r="H299" s="212">
        <v>35.904</v>
      </c>
      <c r="I299" s="213"/>
      <c r="J299" s="214">
        <f>ROUND(I299*H299,2)</f>
        <v>0</v>
      </c>
      <c r="K299" s="215"/>
      <c r="L299" s="216"/>
      <c r="M299" s="217" t="s">
        <v>1</v>
      </c>
      <c r="N299" s="218" t="s">
        <v>44</v>
      </c>
      <c r="O299" s="76"/>
      <c r="P299" s="182">
        <f>O299*H299</f>
        <v>0</v>
      </c>
      <c r="Q299" s="182">
        <v>0.0008</v>
      </c>
      <c r="R299" s="182">
        <f>Q299*H299</f>
        <v>0.028723200000000004</v>
      </c>
      <c r="S299" s="182">
        <v>0</v>
      </c>
      <c r="T299" s="183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4" t="s">
        <v>311</v>
      </c>
      <c r="AT299" s="184" t="s">
        <v>210</v>
      </c>
      <c r="AU299" s="184" t="s">
        <v>89</v>
      </c>
      <c r="AY299" s="18" t="s">
        <v>147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18" t="s">
        <v>87</v>
      </c>
      <c r="BK299" s="185">
        <f>ROUND(I299*H299,2)</f>
        <v>0</v>
      </c>
      <c r="BL299" s="18" t="s">
        <v>287</v>
      </c>
      <c r="BM299" s="184" t="s">
        <v>423</v>
      </c>
    </row>
    <row r="300" spans="1:51" s="13" customFormat="1" ht="12">
      <c r="A300" s="13"/>
      <c r="B300" s="191"/>
      <c r="C300" s="13"/>
      <c r="D300" s="192" t="s">
        <v>206</v>
      </c>
      <c r="E300" s="193" t="s">
        <v>1</v>
      </c>
      <c r="F300" s="194" t="s">
        <v>424</v>
      </c>
      <c r="G300" s="13"/>
      <c r="H300" s="195">
        <v>1.32</v>
      </c>
      <c r="I300" s="196"/>
      <c r="J300" s="13"/>
      <c r="K300" s="13"/>
      <c r="L300" s="191"/>
      <c r="M300" s="197"/>
      <c r="N300" s="198"/>
      <c r="O300" s="198"/>
      <c r="P300" s="198"/>
      <c r="Q300" s="198"/>
      <c r="R300" s="198"/>
      <c r="S300" s="198"/>
      <c r="T300" s="19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3" t="s">
        <v>206</v>
      </c>
      <c r="AU300" s="193" t="s">
        <v>89</v>
      </c>
      <c r="AV300" s="13" t="s">
        <v>89</v>
      </c>
      <c r="AW300" s="13" t="s">
        <v>34</v>
      </c>
      <c r="AX300" s="13" t="s">
        <v>79</v>
      </c>
      <c r="AY300" s="193" t="s">
        <v>147</v>
      </c>
    </row>
    <row r="301" spans="1:51" s="13" customFormat="1" ht="12">
      <c r="A301" s="13"/>
      <c r="B301" s="191"/>
      <c r="C301" s="13"/>
      <c r="D301" s="192" t="s">
        <v>206</v>
      </c>
      <c r="E301" s="193" t="s">
        <v>1</v>
      </c>
      <c r="F301" s="194" t="s">
        <v>425</v>
      </c>
      <c r="G301" s="13"/>
      <c r="H301" s="195">
        <v>28.6</v>
      </c>
      <c r="I301" s="196"/>
      <c r="J301" s="13"/>
      <c r="K301" s="13"/>
      <c r="L301" s="191"/>
      <c r="M301" s="197"/>
      <c r="N301" s="198"/>
      <c r="O301" s="198"/>
      <c r="P301" s="198"/>
      <c r="Q301" s="198"/>
      <c r="R301" s="198"/>
      <c r="S301" s="198"/>
      <c r="T301" s="19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3" t="s">
        <v>206</v>
      </c>
      <c r="AU301" s="193" t="s">
        <v>89</v>
      </c>
      <c r="AV301" s="13" t="s">
        <v>89</v>
      </c>
      <c r="AW301" s="13" t="s">
        <v>34</v>
      </c>
      <c r="AX301" s="13" t="s">
        <v>79</v>
      </c>
      <c r="AY301" s="193" t="s">
        <v>147</v>
      </c>
    </row>
    <row r="302" spans="1:51" s="14" customFormat="1" ht="12">
      <c r="A302" s="14"/>
      <c r="B302" s="200"/>
      <c r="C302" s="14"/>
      <c r="D302" s="192" t="s">
        <v>206</v>
      </c>
      <c r="E302" s="201" t="s">
        <v>1</v>
      </c>
      <c r="F302" s="202" t="s">
        <v>209</v>
      </c>
      <c r="G302" s="14"/>
      <c r="H302" s="203">
        <v>29.92</v>
      </c>
      <c r="I302" s="204"/>
      <c r="J302" s="14"/>
      <c r="K302" s="14"/>
      <c r="L302" s="200"/>
      <c r="M302" s="205"/>
      <c r="N302" s="206"/>
      <c r="O302" s="206"/>
      <c r="P302" s="206"/>
      <c r="Q302" s="206"/>
      <c r="R302" s="206"/>
      <c r="S302" s="206"/>
      <c r="T302" s="20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01" t="s">
        <v>206</v>
      </c>
      <c r="AU302" s="201" t="s">
        <v>89</v>
      </c>
      <c r="AV302" s="14" t="s">
        <v>166</v>
      </c>
      <c r="AW302" s="14" t="s">
        <v>34</v>
      </c>
      <c r="AX302" s="14" t="s">
        <v>79</v>
      </c>
      <c r="AY302" s="201" t="s">
        <v>147</v>
      </c>
    </row>
    <row r="303" spans="1:51" s="13" customFormat="1" ht="12">
      <c r="A303" s="13"/>
      <c r="B303" s="191"/>
      <c r="C303" s="13"/>
      <c r="D303" s="192" t="s">
        <v>206</v>
      </c>
      <c r="E303" s="193" t="s">
        <v>1</v>
      </c>
      <c r="F303" s="194" t="s">
        <v>426</v>
      </c>
      <c r="G303" s="13"/>
      <c r="H303" s="195">
        <v>35.904</v>
      </c>
      <c r="I303" s="196"/>
      <c r="J303" s="13"/>
      <c r="K303" s="13"/>
      <c r="L303" s="191"/>
      <c r="M303" s="197"/>
      <c r="N303" s="198"/>
      <c r="O303" s="198"/>
      <c r="P303" s="198"/>
      <c r="Q303" s="198"/>
      <c r="R303" s="198"/>
      <c r="S303" s="198"/>
      <c r="T303" s="19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3" t="s">
        <v>206</v>
      </c>
      <c r="AU303" s="193" t="s">
        <v>89</v>
      </c>
      <c r="AV303" s="13" t="s">
        <v>89</v>
      </c>
      <c r="AW303" s="13" t="s">
        <v>34</v>
      </c>
      <c r="AX303" s="13" t="s">
        <v>87</v>
      </c>
      <c r="AY303" s="193" t="s">
        <v>147</v>
      </c>
    </row>
    <row r="304" spans="1:65" s="2" customFormat="1" ht="33" customHeight="1">
      <c r="A304" s="37"/>
      <c r="B304" s="171"/>
      <c r="C304" s="172" t="s">
        <v>427</v>
      </c>
      <c r="D304" s="172" t="s">
        <v>150</v>
      </c>
      <c r="E304" s="173" t="s">
        <v>428</v>
      </c>
      <c r="F304" s="174" t="s">
        <v>429</v>
      </c>
      <c r="G304" s="175" t="s">
        <v>274</v>
      </c>
      <c r="H304" s="176">
        <v>0.054</v>
      </c>
      <c r="I304" s="177"/>
      <c r="J304" s="178">
        <f>ROUND(I304*H304,2)</f>
        <v>0</v>
      </c>
      <c r="K304" s="179"/>
      <c r="L304" s="38"/>
      <c r="M304" s="180" t="s">
        <v>1</v>
      </c>
      <c r="N304" s="181" t="s">
        <v>44</v>
      </c>
      <c r="O304" s="76"/>
      <c r="P304" s="182">
        <f>O304*H304</f>
        <v>0</v>
      </c>
      <c r="Q304" s="182">
        <v>0</v>
      </c>
      <c r="R304" s="182">
        <f>Q304*H304</f>
        <v>0</v>
      </c>
      <c r="S304" s="182">
        <v>0</v>
      </c>
      <c r="T304" s="183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84" t="s">
        <v>287</v>
      </c>
      <c r="AT304" s="184" t="s">
        <v>150</v>
      </c>
      <c r="AU304" s="184" t="s">
        <v>89</v>
      </c>
      <c r="AY304" s="18" t="s">
        <v>147</v>
      </c>
      <c r="BE304" s="185">
        <f>IF(N304="základní",J304,0)</f>
        <v>0</v>
      </c>
      <c r="BF304" s="185">
        <f>IF(N304="snížená",J304,0)</f>
        <v>0</v>
      </c>
      <c r="BG304" s="185">
        <f>IF(N304="zákl. přenesená",J304,0)</f>
        <v>0</v>
      </c>
      <c r="BH304" s="185">
        <f>IF(N304="sníž. přenesená",J304,0)</f>
        <v>0</v>
      </c>
      <c r="BI304" s="185">
        <f>IF(N304="nulová",J304,0)</f>
        <v>0</v>
      </c>
      <c r="BJ304" s="18" t="s">
        <v>87</v>
      </c>
      <c r="BK304" s="185">
        <f>ROUND(I304*H304,2)</f>
        <v>0</v>
      </c>
      <c r="BL304" s="18" t="s">
        <v>287</v>
      </c>
      <c r="BM304" s="184" t="s">
        <v>430</v>
      </c>
    </row>
    <row r="305" spans="1:65" s="2" customFormat="1" ht="24.15" customHeight="1">
      <c r="A305" s="37"/>
      <c r="B305" s="171"/>
      <c r="C305" s="172" t="s">
        <v>431</v>
      </c>
      <c r="D305" s="172" t="s">
        <v>150</v>
      </c>
      <c r="E305" s="173" t="s">
        <v>432</v>
      </c>
      <c r="F305" s="174" t="s">
        <v>433</v>
      </c>
      <c r="G305" s="175" t="s">
        <v>274</v>
      </c>
      <c r="H305" s="176">
        <v>0.054</v>
      </c>
      <c r="I305" s="177"/>
      <c r="J305" s="178">
        <f>ROUND(I305*H305,2)</f>
        <v>0</v>
      </c>
      <c r="K305" s="179"/>
      <c r="L305" s="38"/>
      <c r="M305" s="180" t="s">
        <v>1</v>
      </c>
      <c r="N305" s="181" t="s">
        <v>44</v>
      </c>
      <c r="O305" s="76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84" t="s">
        <v>287</v>
      </c>
      <c r="AT305" s="184" t="s">
        <v>150</v>
      </c>
      <c r="AU305" s="184" t="s">
        <v>89</v>
      </c>
      <c r="AY305" s="18" t="s">
        <v>147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8" t="s">
        <v>87</v>
      </c>
      <c r="BK305" s="185">
        <f>ROUND(I305*H305,2)</f>
        <v>0</v>
      </c>
      <c r="BL305" s="18" t="s">
        <v>287</v>
      </c>
      <c r="BM305" s="184" t="s">
        <v>434</v>
      </c>
    </row>
    <row r="306" spans="1:63" s="12" customFormat="1" ht="22.8" customHeight="1">
      <c r="A306" s="12"/>
      <c r="B306" s="158"/>
      <c r="C306" s="12"/>
      <c r="D306" s="159" t="s">
        <v>78</v>
      </c>
      <c r="E306" s="169" t="s">
        <v>435</v>
      </c>
      <c r="F306" s="169" t="s">
        <v>436</v>
      </c>
      <c r="G306" s="12"/>
      <c r="H306" s="12"/>
      <c r="I306" s="161"/>
      <c r="J306" s="170">
        <f>BK306</f>
        <v>0</v>
      </c>
      <c r="K306" s="12"/>
      <c r="L306" s="158"/>
      <c r="M306" s="163"/>
      <c r="N306" s="164"/>
      <c r="O306" s="164"/>
      <c r="P306" s="165">
        <f>SUM(P307:P325)</f>
        <v>0</v>
      </c>
      <c r="Q306" s="164"/>
      <c r="R306" s="165">
        <f>SUM(R307:R325)</f>
        <v>4.6678832</v>
      </c>
      <c r="S306" s="164"/>
      <c r="T306" s="166">
        <f>SUM(T307:T325)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159" t="s">
        <v>89</v>
      </c>
      <c r="AT306" s="167" t="s">
        <v>78</v>
      </c>
      <c r="AU306" s="167" t="s">
        <v>87</v>
      </c>
      <c r="AY306" s="159" t="s">
        <v>147</v>
      </c>
      <c r="BK306" s="168">
        <f>SUM(BK307:BK325)</f>
        <v>0</v>
      </c>
    </row>
    <row r="307" spans="1:65" s="2" customFormat="1" ht="24.15" customHeight="1">
      <c r="A307" s="37"/>
      <c r="B307" s="171"/>
      <c r="C307" s="172" t="s">
        <v>437</v>
      </c>
      <c r="D307" s="172" t="s">
        <v>150</v>
      </c>
      <c r="E307" s="173" t="s">
        <v>438</v>
      </c>
      <c r="F307" s="174" t="s">
        <v>439</v>
      </c>
      <c r="G307" s="175" t="s">
        <v>204</v>
      </c>
      <c r="H307" s="176">
        <v>226.967</v>
      </c>
      <c r="I307" s="177"/>
      <c r="J307" s="178">
        <f>ROUND(I307*H307,2)</f>
        <v>0</v>
      </c>
      <c r="K307" s="179"/>
      <c r="L307" s="38"/>
      <c r="M307" s="180" t="s">
        <v>1</v>
      </c>
      <c r="N307" s="181" t="s">
        <v>44</v>
      </c>
      <c r="O307" s="76"/>
      <c r="P307" s="182">
        <f>O307*H307</f>
        <v>0</v>
      </c>
      <c r="Q307" s="182">
        <v>0</v>
      </c>
      <c r="R307" s="182">
        <f>Q307*H307</f>
        <v>0</v>
      </c>
      <c r="S307" s="182">
        <v>0</v>
      </c>
      <c r="T307" s="183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84" t="s">
        <v>287</v>
      </c>
      <c r="AT307" s="184" t="s">
        <v>150</v>
      </c>
      <c r="AU307" s="184" t="s">
        <v>89</v>
      </c>
      <c r="AY307" s="18" t="s">
        <v>147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18" t="s">
        <v>87</v>
      </c>
      <c r="BK307" s="185">
        <f>ROUND(I307*H307,2)</f>
        <v>0</v>
      </c>
      <c r="BL307" s="18" t="s">
        <v>287</v>
      </c>
      <c r="BM307" s="184" t="s">
        <v>440</v>
      </c>
    </row>
    <row r="308" spans="1:51" s="15" customFormat="1" ht="12">
      <c r="A308" s="15"/>
      <c r="B308" s="219"/>
      <c r="C308" s="15"/>
      <c r="D308" s="192" t="s">
        <v>206</v>
      </c>
      <c r="E308" s="220" t="s">
        <v>1</v>
      </c>
      <c r="F308" s="221" t="s">
        <v>441</v>
      </c>
      <c r="G308" s="15"/>
      <c r="H308" s="220" t="s">
        <v>1</v>
      </c>
      <c r="I308" s="222"/>
      <c r="J308" s="15"/>
      <c r="K308" s="15"/>
      <c r="L308" s="219"/>
      <c r="M308" s="223"/>
      <c r="N308" s="224"/>
      <c r="O308" s="224"/>
      <c r="P308" s="224"/>
      <c r="Q308" s="224"/>
      <c r="R308" s="224"/>
      <c r="S308" s="224"/>
      <c r="T308" s="22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20" t="s">
        <v>206</v>
      </c>
      <c r="AU308" s="220" t="s">
        <v>89</v>
      </c>
      <c r="AV308" s="15" t="s">
        <v>87</v>
      </c>
      <c r="AW308" s="15" t="s">
        <v>34</v>
      </c>
      <c r="AX308" s="15" t="s">
        <v>79</v>
      </c>
      <c r="AY308" s="220" t="s">
        <v>147</v>
      </c>
    </row>
    <row r="309" spans="1:51" s="13" customFormat="1" ht="12">
      <c r="A309" s="13"/>
      <c r="B309" s="191"/>
      <c r="C309" s="13"/>
      <c r="D309" s="192" t="s">
        <v>206</v>
      </c>
      <c r="E309" s="193" t="s">
        <v>1</v>
      </c>
      <c r="F309" s="194" t="s">
        <v>261</v>
      </c>
      <c r="G309" s="13"/>
      <c r="H309" s="195">
        <v>1.2</v>
      </c>
      <c r="I309" s="196"/>
      <c r="J309" s="13"/>
      <c r="K309" s="13"/>
      <c r="L309" s="191"/>
      <c r="M309" s="197"/>
      <c r="N309" s="198"/>
      <c r="O309" s="198"/>
      <c r="P309" s="198"/>
      <c r="Q309" s="198"/>
      <c r="R309" s="198"/>
      <c r="S309" s="198"/>
      <c r="T309" s="19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3" t="s">
        <v>206</v>
      </c>
      <c r="AU309" s="193" t="s">
        <v>89</v>
      </c>
      <c r="AV309" s="13" t="s">
        <v>89</v>
      </c>
      <c r="AW309" s="13" t="s">
        <v>34</v>
      </c>
      <c r="AX309" s="13" t="s">
        <v>79</v>
      </c>
      <c r="AY309" s="193" t="s">
        <v>147</v>
      </c>
    </row>
    <row r="310" spans="1:51" s="13" customFormat="1" ht="12">
      <c r="A310" s="13"/>
      <c r="B310" s="191"/>
      <c r="C310" s="13"/>
      <c r="D310" s="192" t="s">
        <v>206</v>
      </c>
      <c r="E310" s="193" t="s">
        <v>1</v>
      </c>
      <c r="F310" s="194" t="s">
        <v>262</v>
      </c>
      <c r="G310" s="13"/>
      <c r="H310" s="195">
        <v>26</v>
      </c>
      <c r="I310" s="196"/>
      <c r="J310" s="13"/>
      <c r="K310" s="13"/>
      <c r="L310" s="191"/>
      <c r="M310" s="197"/>
      <c r="N310" s="198"/>
      <c r="O310" s="198"/>
      <c r="P310" s="198"/>
      <c r="Q310" s="198"/>
      <c r="R310" s="198"/>
      <c r="S310" s="198"/>
      <c r="T310" s="19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3" t="s">
        <v>206</v>
      </c>
      <c r="AU310" s="193" t="s">
        <v>89</v>
      </c>
      <c r="AV310" s="13" t="s">
        <v>89</v>
      </c>
      <c r="AW310" s="13" t="s">
        <v>34</v>
      </c>
      <c r="AX310" s="13" t="s">
        <v>79</v>
      </c>
      <c r="AY310" s="193" t="s">
        <v>147</v>
      </c>
    </row>
    <row r="311" spans="1:51" s="15" customFormat="1" ht="12">
      <c r="A311" s="15"/>
      <c r="B311" s="219"/>
      <c r="C311" s="15"/>
      <c r="D311" s="192" t="s">
        <v>206</v>
      </c>
      <c r="E311" s="220" t="s">
        <v>1</v>
      </c>
      <c r="F311" s="221" t="s">
        <v>442</v>
      </c>
      <c r="G311" s="15"/>
      <c r="H311" s="220" t="s">
        <v>1</v>
      </c>
      <c r="I311" s="222"/>
      <c r="J311" s="15"/>
      <c r="K311" s="15"/>
      <c r="L311" s="219"/>
      <c r="M311" s="223"/>
      <c r="N311" s="224"/>
      <c r="O311" s="224"/>
      <c r="P311" s="224"/>
      <c r="Q311" s="224"/>
      <c r="R311" s="224"/>
      <c r="S311" s="224"/>
      <c r="T311" s="22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20" t="s">
        <v>206</v>
      </c>
      <c r="AU311" s="220" t="s">
        <v>89</v>
      </c>
      <c r="AV311" s="15" t="s">
        <v>87</v>
      </c>
      <c r="AW311" s="15" t="s">
        <v>34</v>
      </c>
      <c r="AX311" s="15" t="s">
        <v>79</v>
      </c>
      <c r="AY311" s="220" t="s">
        <v>147</v>
      </c>
    </row>
    <row r="312" spans="1:51" s="13" customFormat="1" ht="12">
      <c r="A312" s="13"/>
      <c r="B312" s="191"/>
      <c r="C312" s="13"/>
      <c r="D312" s="192" t="s">
        <v>206</v>
      </c>
      <c r="E312" s="193" t="s">
        <v>1</v>
      </c>
      <c r="F312" s="194" t="s">
        <v>443</v>
      </c>
      <c r="G312" s="13"/>
      <c r="H312" s="195">
        <v>199.767</v>
      </c>
      <c r="I312" s="196"/>
      <c r="J312" s="13"/>
      <c r="K312" s="13"/>
      <c r="L312" s="191"/>
      <c r="M312" s="197"/>
      <c r="N312" s="198"/>
      <c r="O312" s="198"/>
      <c r="P312" s="198"/>
      <c r="Q312" s="198"/>
      <c r="R312" s="198"/>
      <c r="S312" s="198"/>
      <c r="T312" s="19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3" t="s">
        <v>206</v>
      </c>
      <c r="AU312" s="193" t="s">
        <v>89</v>
      </c>
      <c r="AV312" s="13" t="s">
        <v>89</v>
      </c>
      <c r="AW312" s="13" t="s">
        <v>34</v>
      </c>
      <c r="AX312" s="13" t="s">
        <v>79</v>
      </c>
      <c r="AY312" s="193" t="s">
        <v>147</v>
      </c>
    </row>
    <row r="313" spans="1:51" s="14" customFormat="1" ht="12">
      <c r="A313" s="14"/>
      <c r="B313" s="200"/>
      <c r="C313" s="14"/>
      <c r="D313" s="192" t="s">
        <v>206</v>
      </c>
      <c r="E313" s="201" t="s">
        <v>1</v>
      </c>
      <c r="F313" s="202" t="s">
        <v>209</v>
      </c>
      <c r="G313" s="14"/>
      <c r="H313" s="203">
        <v>226.967</v>
      </c>
      <c r="I313" s="204"/>
      <c r="J313" s="14"/>
      <c r="K313" s="14"/>
      <c r="L313" s="200"/>
      <c r="M313" s="205"/>
      <c r="N313" s="206"/>
      <c r="O313" s="206"/>
      <c r="P313" s="206"/>
      <c r="Q313" s="206"/>
      <c r="R313" s="206"/>
      <c r="S313" s="206"/>
      <c r="T313" s="20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01" t="s">
        <v>206</v>
      </c>
      <c r="AU313" s="201" t="s">
        <v>89</v>
      </c>
      <c r="AV313" s="14" t="s">
        <v>166</v>
      </c>
      <c r="AW313" s="14" t="s">
        <v>34</v>
      </c>
      <c r="AX313" s="14" t="s">
        <v>87</v>
      </c>
      <c r="AY313" s="201" t="s">
        <v>147</v>
      </c>
    </row>
    <row r="314" spans="1:65" s="2" customFormat="1" ht="24.15" customHeight="1">
      <c r="A314" s="37"/>
      <c r="B314" s="171"/>
      <c r="C314" s="208" t="s">
        <v>444</v>
      </c>
      <c r="D314" s="208" t="s">
        <v>210</v>
      </c>
      <c r="E314" s="209" t="s">
        <v>445</v>
      </c>
      <c r="F314" s="210" t="s">
        <v>446</v>
      </c>
      <c r="G314" s="211" t="s">
        <v>204</v>
      </c>
      <c r="H314" s="212">
        <v>30.518</v>
      </c>
      <c r="I314" s="213"/>
      <c r="J314" s="214">
        <f>ROUND(I314*H314,2)</f>
        <v>0</v>
      </c>
      <c r="K314" s="215"/>
      <c r="L314" s="216"/>
      <c r="M314" s="217" t="s">
        <v>1</v>
      </c>
      <c r="N314" s="218" t="s">
        <v>44</v>
      </c>
      <c r="O314" s="76"/>
      <c r="P314" s="182">
        <f>O314*H314</f>
        <v>0</v>
      </c>
      <c r="Q314" s="182">
        <v>0.0024</v>
      </c>
      <c r="R314" s="182">
        <f>Q314*H314</f>
        <v>0.0732432</v>
      </c>
      <c r="S314" s="182">
        <v>0</v>
      </c>
      <c r="T314" s="183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84" t="s">
        <v>311</v>
      </c>
      <c r="AT314" s="184" t="s">
        <v>210</v>
      </c>
      <c r="AU314" s="184" t="s">
        <v>89</v>
      </c>
      <c r="AY314" s="18" t="s">
        <v>147</v>
      </c>
      <c r="BE314" s="185">
        <f>IF(N314="základní",J314,0)</f>
        <v>0</v>
      </c>
      <c r="BF314" s="185">
        <f>IF(N314="snížená",J314,0)</f>
        <v>0</v>
      </c>
      <c r="BG314" s="185">
        <f>IF(N314="zákl. přenesená",J314,0)</f>
        <v>0</v>
      </c>
      <c r="BH314" s="185">
        <f>IF(N314="sníž. přenesená",J314,0)</f>
        <v>0</v>
      </c>
      <c r="BI314" s="185">
        <f>IF(N314="nulová",J314,0)</f>
        <v>0</v>
      </c>
      <c r="BJ314" s="18" t="s">
        <v>87</v>
      </c>
      <c r="BK314" s="185">
        <f>ROUND(I314*H314,2)</f>
        <v>0</v>
      </c>
      <c r="BL314" s="18" t="s">
        <v>287</v>
      </c>
      <c r="BM314" s="184" t="s">
        <v>447</v>
      </c>
    </row>
    <row r="315" spans="1:51" s="13" customFormat="1" ht="12">
      <c r="A315" s="13"/>
      <c r="B315" s="191"/>
      <c r="C315" s="13"/>
      <c r="D315" s="192" t="s">
        <v>206</v>
      </c>
      <c r="E315" s="193" t="s">
        <v>1</v>
      </c>
      <c r="F315" s="194" t="s">
        <v>424</v>
      </c>
      <c r="G315" s="13"/>
      <c r="H315" s="195">
        <v>1.32</v>
      </c>
      <c r="I315" s="196"/>
      <c r="J315" s="13"/>
      <c r="K315" s="13"/>
      <c r="L315" s="191"/>
      <c r="M315" s="197"/>
      <c r="N315" s="198"/>
      <c r="O315" s="198"/>
      <c r="P315" s="198"/>
      <c r="Q315" s="198"/>
      <c r="R315" s="198"/>
      <c r="S315" s="198"/>
      <c r="T315" s="19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3" t="s">
        <v>206</v>
      </c>
      <c r="AU315" s="193" t="s">
        <v>89</v>
      </c>
      <c r="AV315" s="13" t="s">
        <v>89</v>
      </c>
      <c r="AW315" s="13" t="s">
        <v>34</v>
      </c>
      <c r="AX315" s="13" t="s">
        <v>79</v>
      </c>
      <c r="AY315" s="193" t="s">
        <v>147</v>
      </c>
    </row>
    <row r="316" spans="1:51" s="13" customFormat="1" ht="12">
      <c r="A316" s="13"/>
      <c r="B316" s="191"/>
      <c r="C316" s="13"/>
      <c r="D316" s="192" t="s">
        <v>206</v>
      </c>
      <c r="E316" s="193" t="s">
        <v>1</v>
      </c>
      <c r="F316" s="194" t="s">
        <v>425</v>
      </c>
      <c r="G316" s="13"/>
      <c r="H316" s="195">
        <v>28.6</v>
      </c>
      <c r="I316" s="196"/>
      <c r="J316" s="13"/>
      <c r="K316" s="13"/>
      <c r="L316" s="191"/>
      <c r="M316" s="197"/>
      <c r="N316" s="198"/>
      <c r="O316" s="198"/>
      <c r="P316" s="198"/>
      <c r="Q316" s="198"/>
      <c r="R316" s="198"/>
      <c r="S316" s="198"/>
      <c r="T316" s="19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93" t="s">
        <v>206</v>
      </c>
      <c r="AU316" s="193" t="s">
        <v>89</v>
      </c>
      <c r="AV316" s="13" t="s">
        <v>89</v>
      </c>
      <c r="AW316" s="13" t="s">
        <v>34</v>
      </c>
      <c r="AX316" s="13" t="s">
        <v>79</v>
      </c>
      <c r="AY316" s="193" t="s">
        <v>147</v>
      </c>
    </row>
    <row r="317" spans="1:51" s="14" customFormat="1" ht="12">
      <c r="A317" s="14"/>
      <c r="B317" s="200"/>
      <c r="C317" s="14"/>
      <c r="D317" s="192" t="s">
        <v>206</v>
      </c>
      <c r="E317" s="201" t="s">
        <v>1</v>
      </c>
      <c r="F317" s="202" t="s">
        <v>209</v>
      </c>
      <c r="G317" s="14"/>
      <c r="H317" s="203">
        <v>29.92</v>
      </c>
      <c r="I317" s="204"/>
      <c r="J317" s="14"/>
      <c r="K317" s="14"/>
      <c r="L317" s="200"/>
      <c r="M317" s="205"/>
      <c r="N317" s="206"/>
      <c r="O317" s="206"/>
      <c r="P317" s="206"/>
      <c r="Q317" s="206"/>
      <c r="R317" s="206"/>
      <c r="S317" s="206"/>
      <c r="T317" s="20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01" t="s">
        <v>206</v>
      </c>
      <c r="AU317" s="201" t="s">
        <v>89</v>
      </c>
      <c r="AV317" s="14" t="s">
        <v>166</v>
      </c>
      <c r="AW317" s="14" t="s">
        <v>34</v>
      </c>
      <c r="AX317" s="14" t="s">
        <v>79</v>
      </c>
      <c r="AY317" s="201" t="s">
        <v>147</v>
      </c>
    </row>
    <row r="318" spans="1:51" s="13" customFormat="1" ht="12">
      <c r="A318" s="13"/>
      <c r="B318" s="191"/>
      <c r="C318" s="13"/>
      <c r="D318" s="192" t="s">
        <v>206</v>
      </c>
      <c r="E318" s="193" t="s">
        <v>1</v>
      </c>
      <c r="F318" s="194" t="s">
        <v>448</v>
      </c>
      <c r="G318" s="13"/>
      <c r="H318" s="195">
        <v>30.518</v>
      </c>
      <c r="I318" s="196"/>
      <c r="J318" s="13"/>
      <c r="K318" s="13"/>
      <c r="L318" s="191"/>
      <c r="M318" s="197"/>
      <c r="N318" s="198"/>
      <c r="O318" s="198"/>
      <c r="P318" s="198"/>
      <c r="Q318" s="198"/>
      <c r="R318" s="198"/>
      <c r="S318" s="198"/>
      <c r="T318" s="19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3" t="s">
        <v>206</v>
      </c>
      <c r="AU318" s="193" t="s">
        <v>89</v>
      </c>
      <c r="AV318" s="13" t="s">
        <v>89</v>
      </c>
      <c r="AW318" s="13" t="s">
        <v>34</v>
      </c>
      <c r="AX318" s="13" t="s">
        <v>87</v>
      </c>
      <c r="AY318" s="193" t="s">
        <v>147</v>
      </c>
    </row>
    <row r="319" spans="1:65" s="2" customFormat="1" ht="24.15" customHeight="1">
      <c r="A319" s="37"/>
      <c r="B319" s="171"/>
      <c r="C319" s="208" t="s">
        <v>449</v>
      </c>
      <c r="D319" s="208" t="s">
        <v>210</v>
      </c>
      <c r="E319" s="209" t="s">
        <v>450</v>
      </c>
      <c r="F319" s="210" t="s">
        <v>451</v>
      </c>
      <c r="G319" s="211" t="s">
        <v>204</v>
      </c>
      <c r="H319" s="212">
        <v>229.732</v>
      </c>
      <c r="I319" s="213"/>
      <c r="J319" s="214">
        <f>ROUND(I319*H319,2)</f>
        <v>0</v>
      </c>
      <c r="K319" s="215"/>
      <c r="L319" s="216"/>
      <c r="M319" s="217" t="s">
        <v>1</v>
      </c>
      <c r="N319" s="218" t="s">
        <v>44</v>
      </c>
      <c r="O319" s="76"/>
      <c r="P319" s="182">
        <f>O319*H319</f>
        <v>0</v>
      </c>
      <c r="Q319" s="182">
        <v>0.02</v>
      </c>
      <c r="R319" s="182">
        <f>Q319*H319</f>
        <v>4.59464</v>
      </c>
      <c r="S319" s="182">
        <v>0</v>
      </c>
      <c r="T319" s="183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84" t="s">
        <v>311</v>
      </c>
      <c r="AT319" s="184" t="s">
        <v>210</v>
      </c>
      <c r="AU319" s="184" t="s">
        <v>89</v>
      </c>
      <c r="AY319" s="18" t="s">
        <v>147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8" t="s">
        <v>87</v>
      </c>
      <c r="BK319" s="185">
        <f>ROUND(I319*H319,2)</f>
        <v>0</v>
      </c>
      <c r="BL319" s="18" t="s">
        <v>287</v>
      </c>
      <c r="BM319" s="184" t="s">
        <v>452</v>
      </c>
    </row>
    <row r="320" spans="1:51" s="15" customFormat="1" ht="12">
      <c r="A320" s="15"/>
      <c r="B320" s="219"/>
      <c r="C320" s="15"/>
      <c r="D320" s="192" t="s">
        <v>206</v>
      </c>
      <c r="E320" s="220" t="s">
        <v>1</v>
      </c>
      <c r="F320" s="221" t="s">
        <v>442</v>
      </c>
      <c r="G320" s="15"/>
      <c r="H320" s="220" t="s">
        <v>1</v>
      </c>
      <c r="I320" s="222"/>
      <c r="J320" s="15"/>
      <c r="K320" s="15"/>
      <c r="L320" s="219"/>
      <c r="M320" s="223"/>
      <c r="N320" s="224"/>
      <c r="O320" s="224"/>
      <c r="P320" s="224"/>
      <c r="Q320" s="224"/>
      <c r="R320" s="224"/>
      <c r="S320" s="224"/>
      <c r="T320" s="22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20" t="s">
        <v>206</v>
      </c>
      <c r="AU320" s="220" t="s">
        <v>89</v>
      </c>
      <c r="AV320" s="15" t="s">
        <v>87</v>
      </c>
      <c r="AW320" s="15" t="s">
        <v>34</v>
      </c>
      <c r="AX320" s="15" t="s">
        <v>79</v>
      </c>
      <c r="AY320" s="220" t="s">
        <v>147</v>
      </c>
    </row>
    <row r="321" spans="1:51" s="13" customFormat="1" ht="12">
      <c r="A321" s="13"/>
      <c r="B321" s="191"/>
      <c r="C321" s="13"/>
      <c r="D321" s="192" t="s">
        <v>206</v>
      </c>
      <c r="E321" s="193" t="s">
        <v>1</v>
      </c>
      <c r="F321" s="194" t="s">
        <v>443</v>
      </c>
      <c r="G321" s="13"/>
      <c r="H321" s="195">
        <v>199.767</v>
      </c>
      <c r="I321" s="196"/>
      <c r="J321" s="13"/>
      <c r="K321" s="13"/>
      <c r="L321" s="191"/>
      <c r="M321" s="197"/>
      <c r="N321" s="198"/>
      <c r="O321" s="198"/>
      <c r="P321" s="198"/>
      <c r="Q321" s="198"/>
      <c r="R321" s="198"/>
      <c r="S321" s="198"/>
      <c r="T321" s="19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3" t="s">
        <v>206</v>
      </c>
      <c r="AU321" s="193" t="s">
        <v>89</v>
      </c>
      <c r="AV321" s="13" t="s">
        <v>89</v>
      </c>
      <c r="AW321" s="13" t="s">
        <v>34</v>
      </c>
      <c r="AX321" s="13" t="s">
        <v>79</v>
      </c>
      <c r="AY321" s="193" t="s">
        <v>147</v>
      </c>
    </row>
    <row r="322" spans="1:51" s="14" customFormat="1" ht="12">
      <c r="A322" s="14"/>
      <c r="B322" s="200"/>
      <c r="C322" s="14"/>
      <c r="D322" s="192" t="s">
        <v>206</v>
      </c>
      <c r="E322" s="201" t="s">
        <v>1</v>
      </c>
      <c r="F322" s="202" t="s">
        <v>209</v>
      </c>
      <c r="G322" s="14"/>
      <c r="H322" s="203">
        <v>199.767</v>
      </c>
      <c r="I322" s="204"/>
      <c r="J322" s="14"/>
      <c r="K322" s="14"/>
      <c r="L322" s="200"/>
      <c r="M322" s="205"/>
      <c r="N322" s="206"/>
      <c r="O322" s="206"/>
      <c r="P322" s="206"/>
      <c r="Q322" s="206"/>
      <c r="R322" s="206"/>
      <c r="S322" s="206"/>
      <c r="T322" s="20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01" t="s">
        <v>206</v>
      </c>
      <c r="AU322" s="201" t="s">
        <v>89</v>
      </c>
      <c r="AV322" s="14" t="s">
        <v>166</v>
      </c>
      <c r="AW322" s="14" t="s">
        <v>34</v>
      </c>
      <c r="AX322" s="14" t="s">
        <v>87</v>
      </c>
      <c r="AY322" s="201" t="s">
        <v>147</v>
      </c>
    </row>
    <row r="323" spans="1:51" s="13" customFormat="1" ht="12">
      <c r="A323" s="13"/>
      <c r="B323" s="191"/>
      <c r="C323" s="13"/>
      <c r="D323" s="192" t="s">
        <v>206</v>
      </c>
      <c r="E323" s="13"/>
      <c r="F323" s="194" t="s">
        <v>453</v>
      </c>
      <c r="G323" s="13"/>
      <c r="H323" s="195">
        <v>229.732</v>
      </c>
      <c r="I323" s="196"/>
      <c r="J323" s="13"/>
      <c r="K323" s="13"/>
      <c r="L323" s="191"/>
      <c r="M323" s="197"/>
      <c r="N323" s="198"/>
      <c r="O323" s="198"/>
      <c r="P323" s="198"/>
      <c r="Q323" s="198"/>
      <c r="R323" s="198"/>
      <c r="S323" s="198"/>
      <c r="T323" s="19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3" t="s">
        <v>206</v>
      </c>
      <c r="AU323" s="193" t="s">
        <v>89</v>
      </c>
      <c r="AV323" s="13" t="s">
        <v>89</v>
      </c>
      <c r="AW323" s="13" t="s">
        <v>3</v>
      </c>
      <c r="AX323" s="13" t="s">
        <v>87</v>
      </c>
      <c r="AY323" s="193" t="s">
        <v>147</v>
      </c>
    </row>
    <row r="324" spans="1:65" s="2" customFormat="1" ht="24.15" customHeight="1">
      <c r="A324" s="37"/>
      <c r="B324" s="171"/>
      <c r="C324" s="172" t="s">
        <v>454</v>
      </c>
      <c r="D324" s="172" t="s">
        <v>150</v>
      </c>
      <c r="E324" s="173" t="s">
        <v>455</v>
      </c>
      <c r="F324" s="174" t="s">
        <v>456</v>
      </c>
      <c r="G324" s="175" t="s">
        <v>274</v>
      </c>
      <c r="H324" s="176">
        <v>4.668</v>
      </c>
      <c r="I324" s="177"/>
      <c r="J324" s="178">
        <f>ROUND(I324*H324,2)</f>
        <v>0</v>
      </c>
      <c r="K324" s="179"/>
      <c r="L324" s="38"/>
      <c r="M324" s="180" t="s">
        <v>1</v>
      </c>
      <c r="N324" s="181" t="s">
        <v>44</v>
      </c>
      <c r="O324" s="76"/>
      <c r="P324" s="182">
        <f>O324*H324</f>
        <v>0</v>
      </c>
      <c r="Q324" s="182">
        <v>0</v>
      </c>
      <c r="R324" s="182">
        <f>Q324*H324</f>
        <v>0</v>
      </c>
      <c r="S324" s="182">
        <v>0</v>
      </c>
      <c r="T324" s="183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84" t="s">
        <v>287</v>
      </c>
      <c r="AT324" s="184" t="s">
        <v>150</v>
      </c>
      <c r="AU324" s="184" t="s">
        <v>89</v>
      </c>
      <c r="AY324" s="18" t="s">
        <v>147</v>
      </c>
      <c r="BE324" s="185">
        <f>IF(N324="základní",J324,0)</f>
        <v>0</v>
      </c>
      <c r="BF324" s="185">
        <f>IF(N324="snížená",J324,0)</f>
        <v>0</v>
      </c>
      <c r="BG324" s="185">
        <f>IF(N324="zákl. přenesená",J324,0)</f>
        <v>0</v>
      </c>
      <c r="BH324" s="185">
        <f>IF(N324="sníž. přenesená",J324,0)</f>
        <v>0</v>
      </c>
      <c r="BI324" s="185">
        <f>IF(N324="nulová",J324,0)</f>
        <v>0</v>
      </c>
      <c r="BJ324" s="18" t="s">
        <v>87</v>
      </c>
      <c r="BK324" s="185">
        <f>ROUND(I324*H324,2)</f>
        <v>0</v>
      </c>
      <c r="BL324" s="18" t="s">
        <v>287</v>
      </c>
      <c r="BM324" s="184" t="s">
        <v>457</v>
      </c>
    </row>
    <row r="325" spans="1:65" s="2" customFormat="1" ht="24.15" customHeight="1">
      <c r="A325" s="37"/>
      <c r="B325" s="171"/>
      <c r="C325" s="172" t="s">
        <v>458</v>
      </c>
      <c r="D325" s="172" t="s">
        <v>150</v>
      </c>
      <c r="E325" s="173" t="s">
        <v>459</v>
      </c>
      <c r="F325" s="174" t="s">
        <v>460</v>
      </c>
      <c r="G325" s="175" t="s">
        <v>274</v>
      </c>
      <c r="H325" s="176">
        <v>4.668</v>
      </c>
      <c r="I325" s="177"/>
      <c r="J325" s="178">
        <f>ROUND(I325*H325,2)</f>
        <v>0</v>
      </c>
      <c r="K325" s="179"/>
      <c r="L325" s="38"/>
      <c r="M325" s="180" t="s">
        <v>1</v>
      </c>
      <c r="N325" s="181" t="s">
        <v>44</v>
      </c>
      <c r="O325" s="76"/>
      <c r="P325" s="182">
        <f>O325*H325</f>
        <v>0</v>
      </c>
      <c r="Q325" s="182">
        <v>0</v>
      </c>
      <c r="R325" s="182">
        <f>Q325*H325</f>
        <v>0</v>
      </c>
      <c r="S325" s="182">
        <v>0</v>
      </c>
      <c r="T325" s="183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84" t="s">
        <v>287</v>
      </c>
      <c r="AT325" s="184" t="s">
        <v>150</v>
      </c>
      <c r="AU325" s="184" t="s">
        <v>89</v>
      </c>
      <c r="AY325" s="18" t="s">
        <v>147</v>
      </c>
      <c r="BE325" s="185">
        <f>IF(N325="základní",J325,0)</f>
        <v>0</v>
      </c>
      <c r="BF325" s="185">
        <f>IF(N325="snížená",J325,0)</f>
        <v>0</v>
      </c>
      <c r="BG325" s="185">
        <f>IF(N325="zákl. přenesená",J325,0)</f>
        <v>0</v>
      </c>
      <c r="BH325" s="185">
        <f>IF(N325="sníž. přenesená",J325,0)</f>
        <v>0</v>
      </c>
      <c r="BI325" s="185">
        <f>IF(N325="nulová",J325,0)</f>
        <v>0</v>
      </c>
      <c r="BJ325" s="18" t="s">
        <v>87</v>
      </c>
      <c r="BK325" s="185">
        <f>ROUND(I325*H325,2)</f>
        <v>0</v>
      </c>
      <c r="BL325" s="18" t="s">
        <v>287</v>
      </c>
      <c r="BM325" s="184" t="s">
        <v>461</v>
      </c>
    </row>
    <row r="326" spans="1:63" s="12" customFormat="1" ht="22.8" customHeight="1">
      <c r="A326" s="12"/>
      <c r="B326" s="158"/>
      <c r="C326" s="12"/>
      <c r="D326" s="159" t="s">
        <v>78</v>
      </c>
      <c r="E326" s="169" t="s">
        <v>462</v>
      </c>
      <c r="F326" s="169" t="s">
        <v>463</v>
      </c>
      <c r="G326" s="12"/>
      <c r="H326" s="12"/>
      <c r="I326" s="161"/>
      <c r="J326" s="170">
        <f>BK326</f>
        <v>0</v>
      </c>
      <c r="K326" s="12"/>
      <c r="L326" s="158"/>
      <c r="M326" s="163"/>
      <c r="N326" s="164"/>
      <c r="O326" s="164"/>
      <c r="P326" s="165">
        <f>SUM(P327:P331)</f>
        <v>0</v>
      </c>
      <c r="Q326" s="164"/>
      <c r="R326" s="165">
        <f>SUM(R327:R331)</f>
        <v>0</v>
      </c>
      <c r="S326" s="164"/>
      <c r="T326" s="166">
        <f>SUM(T327:T331)</f>
        <v>0.26327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159" t="s">
        <v>89</v>
      </c>
      <c r="AT326" s="167" t="s">
        <v>78</v>
      </c>
      <c r="AU326" s="167" t="s">
        <v>87</v>
      </c>
      <c r="AY326" s="159" t="s">
        <v>147</v>
      </c>
      <c r="BK326" s="168">
        <f>SUM(BK327:BK331)</f>
        <v>0</v>
      </c>
    </row>
    <row r="327" spans="1:65" s="2" customFormat="1" ht="16.5" customHeight="1">
      <c r="A327" s="37"/>
      <c r="B327" s="171"/>
      <c r="C327" s="172" t="s">
        <v>464</v>
      </c>
      <c r="D327" s="172" t="s">
        <v>150</v>
      </c>
      <c r="E327" s="173" t="s">
        <v>465</v>
      </c>
      <c r="F327" s="174" t="s">
        <v>466</v>
      </c>
      <c r="G327" s="175" t="s">
        <v>467</v>
      </c>
      <c r="H327" s="176">
        <v>3</v>
      </c>
      <c r="I327" s="177"/>
      <c r="J327" s="178">
        <f>ROUND(I327*H327,2)</f>
        <v>0</v>
      </c>
      <c r="K327" s="179"/>
      <c r="L327" s="38"/>
      <c r="M327" s="180" t="s">
        <v>1</v>
      </c>
      <c r="N327" s="181" t="s">
        <v>44</v>
      </c>
      <c r="O327" s="76"/>
      <c r="P327" s="182">
        <f>O327*H327</f>
        <v>0</v>
      </c>
      <c r="Q327" s="182">
        <v>0</v>
      </c>
      <c r="R327" s="182">
        <f>Q327*H327</f>
        <v>0</v>
      </c>
      <c r="S327" s="182">
        <v>0.01933</v>
      </c>
      <c r="T327" s="183">
        <f>S327*H327</f>
        <v>0.05799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84" t="s">
        <v>287</v>
      </c>
      <c r="AT327" s="184" t="s">
        <v>150</v>
      </c>
      <c r="AU327" s="184" t="s">
        <v>89</v>
      </c>
      <c r="AY327" s="18" t="s">
        <v>147</v>
      </c>
      <c r="BE327" s="185">
        <f>IF(N327="základní",J327,0)</f>
        <v>0</v>
      </c>
      <c r="BF327" s="185">
        <f>IF(N327="snížená",J327,0)</f>
        <v>0</v>
      </c>
      <c r="BG327" s="185">
        <f>IF(N327="zákl. přenesená",J327,0)</f>
        <v>0</v>
      </c>
      <c r="BH327" s="185">
        <f>IF(N327="sníž. přenesená",J327,0)</f>
        <v>0</v>
      </c>
      <c r="BI327" s="185">
        <f>IF(N327="nulová",J327,0)</f>
        <v>0</v>
      </c>
      <c r="BJ327" s="18" t="s">
        <v>87</v>
      </c>
      <c r="BK327" s="185">
        <f>ROUND(I327*H327,2)</f>
        <v>0</v>
      </c>
      <c r="BL327" s="18" t="s">
        <v>287</v>
      </c>
      <c r="BM327" s="184" t="s">
        <v>468</v>
      </c>
    </row>
    <row r="328" spans="1:65" s="2" customFormat="1" ht="24.15" customHeight="1">
      <c r="A328" s="37"/>
      <c r="B328" s="171"/>
      <c r="C328" s="172" t="s">
        <v>469</v>
      </c>
      <c r="D328" s="172" t="s">
        <v>150</v>
      </c>
      <c r="E328" s="173" t="s">
        <v>470</v>
      </c>
      <c r="F328" s="174" t="s">
        <v>471</v>
      </c>
      <c r="G328" s="175" t="s">
        <v>467</v>
      </c>
      <c r="H328" s="176">
        <v>2</v>
      </c>
      <c r="I328" s="177"/>
      <c r="J328" s="178">
        <f>ROUND(I328*H328,2)</f>
        <v>0</v>
      </c>
      <c r="K328" s="179"/>
      <c r="L328" s="38"/>
      <c r="M328" s="180" t="s">
        <v>1</v>
      </c>
      <c r="N328" s="181" t="s">
        <v>44</v>
      </c>
      <c r="O328" s="76"/>
      <c r="P328" s="182">
        <f>O328*H328</f>
        <v>0</v>
      </c>
      <c r="Q328" s="182">
        <v>0</v>
      </c>
      <c r="R328" s="182">
        <f>Q328*H328</f>
        <v>0</v>
      </c>
      <c r="S328" s="182">
        <v>0.0172</v>
      </c>
      <c r="T328" s="183">
        <f>S328*H328</f>
        <v>0.0344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84" t="s">
        <v>287</v>
      </c>
      <c r="AT328" s="184" t="s">
        <v>150</v>
      </c>
      <c r="AU328" s="184" t="s">
        <v>89</v>
      </c>
      <c r="AY328" s="18" t="s">
        <v>147</v>
      </c>
      <c r="BE328" s="185">
        <f>IF(N328="základní",J328,0)</f>
        <v>0</v>
      </c>
      <c r="BF328" s="185">
        <f>IF(N328="snížená",J328,0)</f>
        <v>0</v>
      </c>
      <c r="BG328" s="185">
        <f>IF(N328="zákl. přenesená",J328,0)</f>
        <v>0</v>
      </c>
      <c r="BH328" s="185">
        <f>IF(N328="sníž. přenesená",J328,0)</f>
        <v>0</v>
      </c>
      <c r="BI328" s="185">
        <f>IF(N328="nulová",J328,0)</f>
        <v>0</v>
      </c>
      <c r="BJ328" s="18" t="s">
        <v>87</v>
      </c>
      <c r="BK328" s="185">
        <f>ROUND(I328*H328,2)</f>
        <v>0</v>
      </c>
      <c r="BL328" s="18" t="s">
        <v>287</v>
      </c>
      <c r="BM328" s="184" t="s">
        <v>472</v>
      </c>
    </row>
    <row r="329" spans="1:65" s="2" customFormat="1" ht="16.5" customHeight="1">
      <c r="A329" s="37"/>
      <c r="B329" s="171"/>
      <c r="C329" s="172" t="s">
        <v>473</v>
      </c>
      <c r="D329" s="172" t="s">
        <v>150</v>
      </c>
      <c r="E329" s="173" t="s">
        <v>474</v>
      </c>
      <c r="F329" s="174" t="s">
        <v>475</v>
      </c>
      <c r="G329" s="175" t="s">
        <v>467</v>
      </c>
      <c r="H329" s="176">
        <v>3</v>
      </c>
      <c r="I329" s="177"/>
      <c r="J329" s="178">
        <f>ROUND(I329*H329,2)</f>
        <v>0</v>
      </c>
      <c r="K329" s="179"/>
      <c r="L329" s="38"/>
      <c r="M329" s="180" t="s">
        <v>1</v>
      </c>
      <c r="N329" s="181" t="s">
        <v>44</v>
      </c>
      <c r="O329" s="76"/>
      <c r="P329" s="182">
        <f>O329*H329</f>
        <v>0</v>
      </c>
      <c r="Q329" s="182">
        <v>0</v>
      </c>
      <c r="R329" s="182">
        <f>Q329*H329</f>
        <v>0</v>
      </c>
      <c r="S329" s="182">
        <v>0.01946</v>
      </c>
      <c r="T329" s="183">
        <f>S329*H329</f>
        <v>0.05838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84" t="s">
        <v>287</v>
      </c>
      <c r="AT329" s="184" t="s">
        <v>150</v>
      </c>
      <c r="AU329" s="184" t="s">
        <v>89</v>
      </c>
      <c r="AY329" s="18" t="s">
        <v>147</v>
      </c>
      <c r="BE329" s="185">
        <f>IF(N329="základní",J329,0)</f>
        <v>0</v>
      </c>
      <c r="BF329" s="185">
        <f>IF(N329="snížená",J329,0)</f>
        <v>0</v>
      </c>
      <c r="BG329" s="185">
        <f>IF(N329="zákl. přenesená",J329,0)</f>
        <v>0</v>
      </c>
      <c r="BH329" s="185">
        <f>IF(N329="sníž. přenesená",J329,0)</f>
        <v>0</v>
      </c>
      <c r="BI329" s="185">
        <f>IF(N329="nulová",J329,0)</f>
        <v>0</v>
      </c>
      <c r="BJ329" s="18" t="s">
        <v>87</v>
      </c>
      <c r="BK329" s="185">
        <f>ROUND(I329*H329,2)</f>
        <v>0</v>
      </c>
      <c r="BL329" s="18" t="s">
        <v>287</v>
      </c>
      <c r="BM329" s="184" t="s">
        <v>476</v>
      </c>
    </row>
    <row r="330" spans="1:65" s="2" customFormat="1" ht="21.75" customHeight="1">
      <c r="A330" s="37"/>
      <c r="B330" s="171"/>
      <c r="C330" s="172" t="s">
        <v>477</v>
      </c>
      <c r="D330" s="172" t="s">
        <v>150</v>
      </c>
      <c r="E330" s="173" t="s">
        <v>478</v>
      </c>
      <c r="F330" s="174" t="s">
        <v>479</v>
      </c>
      <c r="G330" s="175" t="s">
        <v>467</v>
      </c>
      <c r="H330" s="176">
        <v>1</v>
      </c>
      <c r="I330" s="177"/>
      <c r="J330" s="178">
        <f>ROUND(I330*H330,2)</f>
        <v>0</v>
      </c>
      <c r="K330" s="179"/>
      <c r="L330" s="38"/>
      <c r="M330" s="180" t="s">
        <v>1</v>
      </c>
      <c r="N330" s="181" t="s">
        <v>44</v>
      </c>
      <c r="O330" s="76"/>
      <c r="P330" s="182">
        <f>O330*H330</f>
        <v>0</v>
      </c>
      <c r="Q330" s="182">
        <v>0</v>
      </c>
      <c r="R330" s="182">
        <f>Q330*H330</f>
        <v>0</v>
      </c>
      <c r="S330" s="182">
        <v>0.088</v>
      </c>
      <c r="T330" s="183">
        <f>S330*H330</f>
        <v>0.088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84" t="s">
        <v>287</v>
      </c>
      <c r="AT330" s="184" t="s">
        <v>150</v>
      </c>
      <c r="AU330" s="184" t="s">
        <v>89</v>
      </c>
      <c r="AY330" s="18" t="s">
        <v>147</v>
      </c>
      <c r="BE330" s="185">
        <f>IF(N330="základní",J330,0)</f>
        <v>0</v>
      </c>
      <c r="BF330" s="185">
        <f>IF(N330="snížená",J330,0)</f>
        <v>0</v>
      </c>
      <c r="BG330" s="185">
        <f>IF(N330="zákl. přenesená",J330,0)</f>
        <v>0</v>
      </c>
      <c r="BH330" s="185">
        <f>IF(N330="sníž. přenesená",J330,0)</f>
        <v>0</v>
      </c>
      <c r="BI330" s="185">
        <f>IF(N330="nulová",J330,0)</f>
        <v>0</v>
      </c>
      <c r="BJ330" s="18" t="s">
        <v>87</v>
      </c>
      <c r="BK330" s="185">
        <f>ROUND(I330*H330,2)</f>
        <v>0</v>
      </c>
      <c r="BL330" s="18" t="s">
        <v>287</v>
      </c>
      <c r="BM330" s="184" t="s">
        <v>480</v>
      </c>
    </row>
    <row r="331" spans="1:65" s="2" customFormat="1" ht="21.75" customHeight="1">
      <c r="A331" s="37"/>
      <c r="B331" s="171"/>
      <c r="C331" s="172" t="s">
        <v>481</v>
      </c>
      <c r="D331" s="172" t="s">
        <v>150</v>
      </c>
      <c r="E331" s="173" t="s">
        <v>482</v>
      </c>
      <c r="F331" s="174" t="s">
        <v>483</v>
      </c>
      <c r="G331" s="175" t="s">
        <v>467</v>
      </c>
      <c r="H331" s="176">
        <v>1</v>
      </c>
      <c r="I331" s="177"/>
      <c r="J331" s="178">
        <f>ROUND(I331*H331,2)</f>
        <v>0</v>
      </c>
      <c r="K331" s="179"/>
      <c r="L331" s="38"/>
      <c r="M331" s="180" t="s">
        <v>1</v>
      </c>
      <c r="N331" s="181" t="s">
        <v>44</v>
      </c>
      <c r="O331" s="76"/>
      <c r="P331" s="182">
        <f>O331*H331</f>
        <v>0</v>
      </c>
      <c r="Q331" s="182">
        <v>0</v>
      </c>
      <c r="R331" s="182">
        <f>Q331*H331</f>
        <v>0</v>
      </c>
      <c r="S331" s="182">
        <v>0.0245</v>
      </c>
      <c r="T331" s="183">
        <f>S331*H331</f>
        <v>0.0245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84" t="s">
        <v>287</v>
      </c>
      <c r="AT331" s="184" t="s">
        <v>150</v>
      </c>
      <c r="AU331" s="184" t="s">
        <v>89</v>
      </c>
      <c r="AY331" s="18" t="s">
        <v>147</v>
      </c>
      <c r="BE331" s="185">
        <f>IF(N331="základní",J331,0)</f>
        <v>0</v>
      </c>
      <c r="BF331" s="185">
        <f>IF(N331="snížená",J331,0)</f>
        <v>0</v>
      </c>
      <c r="BG331" s="185">
        <f>IF(N331="zákl. přenesená",J331,0)</f>
        <v>0</v>
      </c>
      <c r="BH331" s="185">
        <f>IF(N331="sníž. přenesená",J331,0)</f>
        <v>0</v>
      </c>
      <c r="BI331" s="185">
        <f>IF(N331="nulová",J331,0)</f>
        <v>0</v>
      </c>
      <c r="BJ331" s="18" t="s">
        <v>87</v>
      </c>
      <c r="BK331" s="185">
        <f>ROUND(I331*H331,2)</f>
        <v>0</v>
      </c>
      <c r="BL331" s="18" t="s">
        <v>287</v>
      </c>
      <c r="BM331" s="184" t="s">
        <v>484</v>
      </c>
    </row>
    <row r="332" spans="1:63" s="12" customFormat="1" ht="22.8" customHeight="1">
      <c r="A332" s="12"/>
      <c r="B332" s="158"/>
      <c r="C332" s="12"/>
      <c r="D332" s="159" t="s">
        <v>78</v>
      </c>
      <c r="E332" s="169" t="s">
        <v>485</v>
      </c>
      <c r="F332" s="169" t="s">
        <v>486</v>
      </c>
      <c r="G332" s="12"/>
      <c r="H332" s="12"/>
      <c r="I332" s="161"/>
      <c r="J332" s="170">
        <f>BK332</f>
        <v>0</v>
      </c>
      <c r="K332" s="12"/>
      <c r="L332" s="158"/>
      <c r="M332" s="163"/>
      <c r="N332" s="164"/>
      <c r="O332" s="164"/>
      <c r="P332" s="165">
        <f>SUM(P333:P361)</f>
        <v>0</v>
      </c>
      <c r="Q332" s="164"/>
      <c r="R332" s="165">
        <f>SUM(R333:R361)</f>
        <v>4.98052891</v>
      </c>
      <c r="S332" s="164"/>
      <c r="T332" s="166">
        <f>SUM(T333:T361)</f>
        <v>0.67782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159" t="s">
        <v>89</v>
      </c>
      <c r="AT332" s="167" t="s">
        <v>78</v>
      </c>
      <c r="AU332" s="167" t="s">
        <v>87</v>
      </c>
      <c r="AY332" s="159" t="s">
        <v>147</v>
      </c>
      <c r="BK332" s="168">
        <f>SUM(BK333:BK361)</f>
        <v>0</v>
      </c>
    </row>
    <row r="333" spans="1:65" s="2" customFormat="1" ht="24.15" customHeight="1">
      <c r="A333" s="37"/>
      <c r="B333" s="171"/>
      <c r="C333" s="172" t="s">
        <v>487</v>
      </c>
      <c r="D333" s="172" t="s">
        <v>150</v>
      </c>
      <c r="E333" s="173" t="s">
        <v>488</v>
      </c>
      <c r="F333" s="174" t="s">
        <v>489</v>
      </c>
      <c r="G333" s="175" t="s">
        <v>204</v>
      </c>
      <c r="H333" s="176">
        <v>3.584</v>
      </c>
      <c r="I333" s="177"/>
      <c r="J333" s="178">
        <f>ROUND(I333*H333,2)</f>
        <v>0</v>
      </c>
      <c r="K333" s="179"/>
      <c r="L333" s="38"/>
      <c r="M333" s="180" t="s">
        <v>1</v>
      </c>
      <c r="N333" s="181" t="s">
        <v>44</v>
      </c>
      <c r="O333" s="76"/>
      <c r="P333" s="182">
        <f>O333*H333</f>
        <v>0</v>
      </c>
      <c r="Q333" s="182">
        <v>0.02866</v>
      </c>
      <c r="R333" s="182">
        <f>Q333*H333</f>
        <v>0.10271744000000001</v>
      </c>
      <c r="S333" s="182">
        <v>0</v>
      </c>
      <c r="T333" s="183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84" t="s">
        <v>287</v>
      </c>
      <c r="AT333" s="184" t="s">
        <v>150</v>
      </c>
      <c r="AU333" s="184" t="s">
        <v>89</v>
      </c>
      <c r="AY333" s="18" t="s">
        <v>147</v>
      </c>
      <c r="BE333" s="185">
        <f>IF(N333="základní",J333,0)</f>
        <v>0</v>
      </c>
      <c r="BF333" s="185">
        <f>IF(N333="snížená",J333,0)</f>
        <v>0</v>
      </c>
      <c r="BG333" s="185">
        <f>IF(N333="zákl. přenesená",J333,0)</f>
        <v>0</v>
      </c>
      <c r="BH333" s="185">
        <f>IF(N333="sníž. přenesená",J333,0)</f>
        <v>0</v>
      </c>
      <c r="BI333" s="185">
        <f>IF(N333="nulová",J333,0)</f>
        <v>0</v>
      </c>
      <c r="BJ333" s="18" t="s">
        <v>87</v>
      </c>
      <c r="BK333" s="185">
        <f>ROUND(I333*H333,2)</f>
        <v>0</v>
      </c>
      <c r="BL333" s="18" t="s">
        <v>287</v>
      </c>
      <c r="BM333" s="184" t="s">
        <v>490</v>
      </c>
    </row>
    <row r="334" spans="1:51" s="15" customFormat="1" ht="12">
      <c r="A334" s="15"/>
      <c r="B334" s="219"/>
      <c r="C334" s="15"/>
      <c r="D334" s="192" t="s">
        <v>206</v>
      </c>
      <c r="E334" s="220" t="s">
        <v>1</v>
      </c>
      <c r="F334" s="221" t="s">
        <v>227</v>
      </c>
      <c r="G334" s="15"/>
      <c r="H334" s="220" t="s">
        <v>1</v>
      </c>
      <c r="I334" s="222"/>
      <c r="J334" s="15"/>
      <c r="K334" s="15"/>
      <c r="L334" s="219"/>
      <c r="M334" s="223"/>
      <c r="N334" s="224"/>
      <c r="O334" s="224"/>
      <c r="P334" s="224"/>
      <c r="Q334" s="224"/>
      <c r="R334" s="224"/>
      <c r="S334" s="224"/>
      <c r="T334" s="22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20" t="s">
        <v>206</v>
      </c>
      <c r="AU334" s="220" t="s">
        <v>89</v>
      </c>
      <c r="AV334" s="15" t="s">
        <v>87</v>
      </c>
      <c r="AW334" s="15" t="s">
        <v>34</v>
      </c>
      <c r="AX334" s="15" t="s">
        <v>79</v>
      </c>
      <c r="AY334" s="220" t="s">
        <v>147</v>
      </c>
    </row>
    <row r="335" spans="1:51" s="13" customFormat="1" ht="12">
      <c r="A335" s="13"/>
      <c r="B335" s="191"/>
      <c r="C335" s="13"/>
      <c r="D335" s="192" t="s">
        <v>206</v>
      </c>
      <c r="E335" s="193" t="s">
        <v>1</v>
      </c>
      <c r="F335" s="194" t="s">
        <v>491</v>
      </c>
      <c r="G335" s="13"/>
      <c r="H335" s="195">
        <v>3.584</v>
      </c>
      <c r="I335" s="196"/>
      <c r="J335" s="13"/>
      <c r="K335" s="13"/>
      <c r="L335" s="191"/>
      <c r="M335" s="197"/>
      <c r="N335" s="198"/>
      <c r="O335" s="198"/>
      <c r="P335" s="198"/>
      <c r="Q335" s="198"/>
      <c r="R335" s="198"/>
      <c r="S335" s="198"/>
      <c r="T335" s="19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93" t="s">
        <v>206</v>
      </c>
      <c r="AU335" s="193" t="s">
        <v>89</v>
      </c>
      <c r="AV335" s="13" t="s">
        <v>89</v>
      </c>
      <c r="AW335" s="13" t="s">
        <v>34</v>
      </c>
      <c r="AX335" s="13" t="s">
        <v>79</v>
      </c>
      <c r="AY335" s="193" t="s">
        <v>147</v>
      </c>
    </row>
    <row r="336" spans="1:51" s="14" customFormat="1" ht="12">
      <c r="A336" s="14"/>
      <c r="B336" s="200"/>
      <c r="C336" s="14"/>
      <c r="D336" s="192" t="s">
        <v>206</v>
      </c>
      <c r="E336" s="201" t="s">
        <v>1</v>
      </c>
      <c r="F336" s="202" t="s">
        <v>209</v>
      </c>
      <c r="G336" s="14"/>
      <c r="H336" s="203">
        <v>3.584</v>
      </c>
      <c r="I336" s="204"/>
      <c r="J336" s="14"/>
      <c r="K336" s="14"/>
      <c r="L336" s="200"/>
      <c r="M336" s="205"/>
      <c r="N336" s="206"/>
      <c r="O336" s="206"/>
      <c r="P336" s="206"/>
      <c r="Q336" s="206"/>
      <c r="R336" s="206"/>
      <c r="S336" s="206"/>
      <c r="T336" s="20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01" t="s">
        <v>206</v>
      </c>
      <c r="AU336" s="201" t="s">
        <v>89</v>
      </c>
      <c r="AV336" s="14" t="s">
        <v>166</v>
      </c>
      <c r="AW336" s="14" t="s">
        <v>34</v>
      </c>
      <c r="AX336" s="14" t="s">
        <v>87</v>
      </c>
      <c r="AY336" s="201" t="s">
        <v>147</v>
      </c>
    </row>
    <row r="337" spans="1:65" s="2" customFormat="1" ht="33" customHeight="1">
      <c r="A337" s="37"/>
      <c r="B337" s="171"/>
      <c r="C337" s="172" t="s">
        <v>492</v>
      </c>
      <c r="D337" s="172" t="s">
        <v>150</v>
      </c>
      <c r="E337" s="173" t="s">
        <v>493</v>
      </c>
      <c r="F337" s="174" t="s">
        <v>494</v>
      </c>
      <c r="G337" s="175" t="s">
        <v>204</v>
      </c>
      <c r="H337" s="176">
        <v>45.216</v>
      </c>
      <c r="I337" s="177"/>
      <c r="J337" s="178">
        <f>ROUND(I337*H337,2)</f>
        <v>0</v>
      </c>
      <c r="K337" s="179"/>
      <c r="L337" s="38"/>
      <c r="M337" s="180" t="s">
        <v>1</v>
      </c>
      <c r="N337" s="181" t="s">
        <v>44</v>
      </c>
      <c r="O337" s="76"/>
      <c r="P337" s="182">
        <f>O337*H337</f>
        <v>0</v>
      </c>
      <c r="Q337" s="182">
        <v>0.03086</v>
      </c>
      <c r="R337" s="182">
        <f>Q337*H337</f>
        <v>1.39536576</v>
      </c>
      <c r="S337" s="182">
        <v>0</v>
      </c>
      <c r="T337" s="183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84" t="s">
        <v>287</v>
      </c>
      <c r="AT337" s="184" t="s">
        <v>150</v>
      </c>
      <c r="AU337" s="184" t="s">
        <v>89</v>
      </c>
      <c r="AY337" s="18" t="s">
        <v>147</v>
      </c>
      <c r="BE337" s="185">
        <f>IF(N337="základní",J337,0)</f>
        <v>0</v>
      </c>
      <c r="BF337" s="185">
        <f>IF(N337="snížená",J337,0)</f>
        <v>0</v>
      </c>
      <c r="BG337" s="185">
        <f>IF(N337="zákl. přenesená",J337,0)</f>
        <v>0</v>
      </c>
      <c r="BH337" s="185">
        <f>IF(N337="sníž. přenesená",J337,0)</f>
        <v>0</v>
      </c>
      <c r="BI337" s="185">
        <f>IF(N337="nulová",J337,0)</f>
        <v>0</v>
      </c>
      <c r="BJ337" s="18" t="s">
        <v>87</v>
      </c>
      <c r="BK337" s="185">
        <f>ROUND(I337*H337,2)</f>
        <v>0</v>
      </c>
      <c r="BL337" s="18" t="s">
        <v>287</v>
      </c>
      <c r="BM337" s="184" t="s">
        <v>495</v>
      </c>
    </row>
    <row r="338" spans="1:51" s="15" customFormat="1" ht="12">
      <c r="A338" s="15"/>
      <c r="B338" s="219"/>
      <c r="C338" s="15"/>
      <c r="D338" s="192" t="s">
        <v>206</v>
      </c>
      <c r="E338" s="220" t="s">
        <v>1</v>
      </c>
      <c r="F338" s="221" t="s">
        <v>227</v>
      </c>
      <c r="G338" s="15"/>
      <c r="H338" s="220" t="s">
        <v>1</v>
      </c>
      <c r="I338" s="222"/>
      <c r="J338" s="15"/>
      <c r="K338" s="15"/>
      <c r="L338" s="219"/>
      <c r="M338" s="223"/>
      <c r="N338" s="224"/>
      <c r="O338" s="224"/>
      <c r="P338" s="224"/>
      <c r="Q338" s="224"/>
      <c r="R338" s="224"/>
      <c r="S338" s="224"/>
      <c r="T338" s="22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20" t="s">
        <v>206</v>
      </c>
      <c r="AU338" s="220" t="s">
        <v>89</v>
      </c>
      <c r="AV338" s="15" t="s">
        <v>87</v>
      </c>
      <c r="AW338" s="15" t="s">
        <v>34</v>
      </c>
      <c r="AX338" s="15" t="s">
        <v>79</v>
      </c>
      <c r="AY338" s="220" t="s">
        <v>147</v>
      </c>
    </row>
    <row r="339" spans="1:51" s="13" customFormat="1" ht="12">
      <c r="A339" s="13"/>
      <c r="B339" s="191"/>
      <c r="C339" s="13"/>
      <c r="D339" s="192" t="s">
        <v>206</v>
      </c>
      <c r="E339" s="193" t="s">
        <v>1</v>
      </c>
      <c r="F339" s="194" t="s">
        <v>496</v>
      </c>
      <c r="G339" s="13"/>
      <c r="H339" s="195">
        <v>45.216</v>
      </c>
      <c r="I339" s="196"/>
      <c r="J339" s="13"/>
      <c r="K339" s="13"/>
      <c r="L339" s="191"/>
      <c r="M339" s="197"/>
      <c r="N339" s="198"/>
      <c r="O339" s="198"/>
      <c r="P339" s="198"/>
      <c r="Q339" s="198"/>
      <c r="R339" s="198"/>
      <c r="S339" s="198"/>
      <c r="T339" s="19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93" t="s">
        <v>206</v>
      </c>
      <c r="AU339" s="193" t="s">
        <v>89</v>
      </c>
      <c r="AV339" s="13" t="s">
        <v>89</v>
      </c>
      <c r="AW339" s="13" t="s">
        <v>34</v>
      </c>
      <c r="AX339" s="13" t="s">
        <v>79</v>
      </c>
      <c r="AY339" s="193" t="s">
        <v>147</v>
      </c>
    </row>
    <row r="340" spans="1:51" s="14" customFormat="1" ht="12">
      <c r="A340" s="14"/>
      <c r="B340" s="200"/>
      <c r="C340" s="14"/>
      <c r="D340" s="192" t="s">
        <v>206</v>
      </c>
      <c r="E340" s="201" t="s">
        <v>1</v>
      </c>
      <c r="F340" s="202" t="s">
        <v>209</v>
      </c>
      <c r="G340" s="14"/>
      <c r="H340" s="203">
        <v>45.216</v>
      </c>
      <c r="I340" s="204"/>
      <c r="J340" s="14"/>
      <c r="K340" s="14"/>
      <c r="L340" s="200"/>
      <c r="M340" s="205"/>
      <c r="N340" s="206"/>
      <c r="O340" s="206"/>
      <c r="P340" s="206"/>
      <c r="Q340" s="206"/>
      <c r="R340" s="206"/>
      <c r="S340" s="206"/>
      <c r="T340" s="20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01" t="s">
        <v>206</v>
      </c>
      <c r="AU340" s="201" t="s">
        <v>89</v>
      </c>
      <c r="AV340" s="14" t="s">
        <v>166</v>
      </c>
      <c r="AW340" s="14" t="s">
        <v>34</v>
      </c>
      <c r="AX340" s="14" t="s">
        <v>87</v>
      </c>
      <c r="AY340" s="201" t="s">
        <v>147</v>
      </c>
    </row>
    <row r="341" spans="1:65" s="2" customFormat="1" ht="33" customHeight="1">
      <c r="A341" s="37"/>
      <c r="B341" s="171"/>
      <c r="C341" s="172" t="s">
        <v>497</v>
      </c>
      <c r="D341" s="172" t="s">
        <v>150</v>
      </c>
      <c r="E341" s="173" t="s">
        <v>498</v>
      </c>
      <c r="F341" s="174" t="s">
        <v>499</v>
      </c>
      <c r="G341" s="175" t="s">
        <v>204</v>
      </c>
      <c r="H341" s="176">
        <v>24.207</v>
      </c>
      <c r="I341" s="177"/>
      <c r="J341" s="178">
        <f>ROUND(I341*H341,2)</f>
        <v>0</v>
      </c>
      <c r="K341" s="179"/>
      <c r="L341" s="38"/>
      <c r="M341" s="180" t="s">
        <v>1</v>
      </c>
      <c r="N341" s="181" t="s">
        <v>44</v>
      </c>
      <c r="O341" s="76"/>
      <c r="P341" s="182">
        <f>O341*H341</f>
        <v>0</v>
      </c>
      <c r="Q341" s="182">
        <v>0.05353</v>
      </c>
      <c r="R341" s="182">
        <f>Q341*H341</f>
        <v>1.29580071</v>
      </c>
      <c r="S341" s="182">
        <v>0</v>
      </c>
      <c r="T341" s="183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84" t="s">
        <v>287</v>
      </c>
      <c r="AT341" s="184" t="s">
        <v>150</v>
      </c>
      <c r="AU341" s="184" t="s">
        <v>89</v>
      </c>
      <c r="AY341" s="18" t="s">
        <v>147</v>
      </c>
      <c r="BE341" s="185">
        <f>IF(N341="základní",J341,0)</f>
        <v>0</v>
      </c>
      <c r="BF341" s="185">
        <f>IF(N341="snížená",J341,0)</f>
        <v>0</v>
      </c>
      <c r="BG341" s="185">
        <f>IF(N341="zákl. přenesená",J341,0)</f>
        <v>0</v>
      </c>
      <c r="BH341" s="185">
        <f>IF(N341="sníž. přenesená",J341,0)</f>
        <v>0</v>
      </c>
      <c r="BI341" s="185">
        <f>IF(N341="nulová",J341,0)</f>
        <v>0</v>
      </c>
      <c r="BJ341" s="18" t="s">
        <v>87</v>
      </c>
      <c r="BK341" s="185">
        <f>ROUND(I341*H341,2)</f>
        <v>0</v>
      </c>
      <c r="BL341" s="18" t="s">
        <v>287</v>
      </c>
      <c r="BM341" s="184" t="s">
        <v>500</v>
      </c>
    </row>
    <row r="342" spans="1:51" s="15" customFormat="1" ht="12">
      <c r="A342" s="15"/>
      <c r="B342" s="219"/>
      <c r="C342" s="15"/>
      <c r="D342" s="192" t="s">
        <v>206</v>
      </c>
      <c r="E342" s="220" t="s">
        <v>1</v>
      </c>
      <c r="F342" s="221" t="s">
        <v>227</v>
      </c>
      <c r="G342" s="15"/>
      <c r="H342" s="220" t="s">
        <v>1</v>
      </c>
      <c r="I342" s="222"/>
      <c r="J342" s="15"/>
      <c r="K342" s="15"/>
      <c r="L342" s="219"/>
      <c r="M342" s="223"/>
      <c r="N342" s="224"/>
      <c r="O342" s="224"/>
      <c r="P342" s="224"/>
      <c r="Q342" s="224"/>
      <c r="R342" s="224"/>
      <c r="S342" s="224"/>
      <c r="T342" s="22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20" t="s">
        <v>206</v>
      </c>
      <c r="AU342" s="220" t="s">
        <v>89</v>
      </c>
      <c r="AV342" s="15" t="s">
        <v>87</v>
      </c>
      <c r="AW342" s="15" t="s">
        <v>34</v>
      </c>
      <c r="AX342" s="15" t="s">
        <v>79</v>
      </c>
      <c r="AY342" s="220" t="s">
        <v>147</v>
      </c>
    </row>
    <row r="343" spans="1:51" s="13" customFormat="1" ht="12">
      <c r="A343" s="13"/>
      <c r="B343" s="191"/>
      <c r="C343" s="13"/>
      <c r="D343" s="192" t="s">
        <v>206</v>
      </c>
      <c r="E343" s="193" t="s">
        <v>1</v>
      </c>
      <c r="F343" s="194" t="s">
        <v>501</v>
      </c>
      <c r="G343" s="13"/>
      <c r="H343" s="195">
        <v>24.207</v>
      </c>
      <c r="I343" s="196"/>
      <c r="J343" s="13"/>
      <c r="K343" s="13"/>
      <c r="L343" s="191"/>
      <c r="M343" s="197"/>
      <c r="N343" s="198"/>
      <c r="O343" s="198"/>
      <c r="P343" s="198"/>
      <c r="Q343" s="198"/>
      <c r="R343" s="198"/>
      <c r="S343" s="198"/>
      <c r="T343" s="19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93" t="s">
        <v>206</v>
      </c>
      <c r="AU343" s="193" t="s">
        <v>89</v>
      </c>
      <c r="AV343" s="13" t="s">
        <v>89</v>
      </c>
      <c r="AW343" s="13" t="s">
        <v>34</v>
      </c>
      <c r="AX343" s="13" t="s">
        <v>79</v>
      </c>
      <c r="AY343" s="193" t="s">
        <v>147</v>
      </c>
    </row>
    <row r="344" spans="1:51" s="14" customFormat="1" ht="12">
      <c r="A344" s="14"/>
      <c r="B344" s="200"/>
      <c r="C344" s="14"/>
      <c r="D344" s="192" t="s">
        <v>206</v>
      </c>
      <c r="E344" s="201" t="s">
        <v>1</v>
      </c>
      <c r="F344" s="202" t="s">
        <v>209</v>
      </c>
      <c r="G344" s="14"/>
      <c r="H344" s="203">
        <v>24.207</v>
      </c>
      <c r="I344" s="204"/>
      <c r="J344" s="14"/>
      <c r="K344" s="14"/>
      <c r="L344" s="200"/>
      <c r="M344" s="205"/>
      <c r="N344" s="206"/>
      <c r="O344" s="206"/>
      <c r="P344" s="206"/>
      <c r="Q344" s="206"/>
      <c r="R344" s="206"/>
      <c r="S344" s="206"/>
      <c r="T344" s="20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01" t="s">
        <v>206</v>
      </c>
      <c r="AU344" s="201" t="s">
        <v>89</v>
      </c>
      <c r="AV344" s="14" t="s">
        <v>166</v>
      </c>
      <c r="AW344" s="14" t="s">
        <v>34</v>
      </c>
      <c r="AX344" s="14" t="s">
        <v>87</v>
      </c>
      <c r="AY344" s="201" t="s">
        <v>147</v>
      </c>
    </row>
    <row r="345" spans="1:65" s="2" customFormat="1" ht="33" customHeight="1">
      <c r="A345" s="37"/>
      <c r="B345" s="171"/>
      <c r="C345" s="172" t="s">
        <v>502</v>
      </c>
      <c r="D345" s="172" t="s">
        <v>150</v>
      </c>
      <c r="E345" s="173" t="s">
        <v>503</v>
      </c>
      <c r="F345" s="174" t="s">
        <v>504</v>
      </c>
      <c r="G345" s="175" t="s">
        <v>204</v>
      </c>
      <c r="H345" s="176">
        <v>268.3</v>
      </c>
      <c r="I345" s="177"/>
      <c r="J345" s="178">
        <f>ROUND(I345*H345,2)</f>
        <v>0</v>
      </c>
      <c r="K345" s="179"/>
      <c r="L345" s="38"/>
      <c r="M345" s="180" t="s">
        <v>1</v>
      </c>
      <c r="N345" s="181" t="s">
        <v>44</v>
      </c>
      <c r="O345" s="76"/>
      <c r="P345" s="182">
        <f>O345*H345</f>
        <v>0</v>
      </c>
      <c r="Q345" s="182">
        <v>0.00125</v>
      </c>
      <c r="R345" s="182">
        <f>Q345*H345</f>
        <v>0.33537500000000003</v>
      </c>
      <c r="S345" s="182">
        <v>0</v>
      </c>
      <c r="T345" s="183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84" t="s">
        <v>287</v>
      </c>
      <c r="AT345" s="184" t="s">
        <v>150</v>
      </c>
      <c r="AU345" s="184" t="s">
        <v>89</v>
      </c>
      <c r="AY345" s="18" t="s">
        <v>147</v>
      </c>
      <c r="BE345" s="185">
        <f>IF(N345="základní",J345,0)</f>
        <v>0</v>
      </c>
      <c r="BF345" s="185">
        <f>IF(N345="snížená",J345,0)</f>
        <v>0</v>
      </c>
      <c r="BG345" s="185">
        <f>IF(N345="zákl. přenesená",J345,0)</f>
        <v>0</v>
      </c>
      <c r="BH345" s="185">
        <f>IF(N345="sníž. přenesená",J345,0)</f>
        <v>0</v>
      </c>
      <c r="BI345" s="185">
        <f>IF(N345="nulová",J345,0)</f>
        <v>0</v>
      </c>
      <c r="BJ345" s="18" t="s">
        <v>87</v>
      </c>
      <c r="BK345" s="185">
        <f>ROUND(I345*H345,2)</f>
        <v>0</v>
      </c>
      <c r="BL345" s="18" t="s">
        <v>287</v>
      </c>
      <c r="BM345" s="184" t="s">
        <v>505</v>
      </c>
    </row>
    <row r="346" spans="1:51" s="15" customFormat="1" ht="12">
      <c r="A346" s="15"/>
      <c r="B346" s="219"/>
      <c r="C346" s="15"/>
      <c r="D346" s="192" t="s">
        <v>206</v>
      </c>
      <c r="E346" s="220" t="s">
        <v>1</v>
      </c>
      <c r="F346" s="221" t="s">
        <v>242</v>
      </c>
      <c r="G346" s="15"/>
      <c r="H346" s="220" t="s">
        <v>1</v>
      </c>
      <c r="I346" s="222"/>
      <c r="J346" s="15"/>
      <c r="K346" s="15"/>
      <c r="L346" s="219"/>
      <c r="M346" s="223"/>
      <c r="N346" s="224"/>
      <c r="O346" s="224"/>
      <c r="P346" s="224"/>
      <c r="Q346" s="224"/>
      <c r="R346" s="224"/>
      <c r="S346" s="224"/>
      <c r="T346" s="22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20" t="s">
        <v>206</v>
      </c>
      <c r="AU346" s="220" t="s">
        <v>89</v>
      </c>
      <c r="AV346" s="15" t="s">
        <v>87</v>
      </c>
      <c r="AW346" s="15" t="s">
        <v>34</v>
      </c>
      <c r="AX346" s="15" t="s">
        <v>79</v>
      </c>
      <c r="AY346" s="220" t="s">
        <v>147</v>
      </c>
    </row>
    <row r="347" spans="1:51" s="13" customFormat="1" ht="12">
      <c r="A347" s="13"/>
      <c r="B347" s="191"/>
      <c r="C347" s="13"/>
      <c r="D347" s="192" t="s">
        <v>206</v>
      </c>
      <c r="E347" s="193" t="s">
        <v>1</v>
      </c>
      <c r="F347" s="194" t="s">
        <v>506</v>
      </c>
      <c r="G347" s="13"/>
      <c r="H347" s="195">
        <v>95.5</v>
      </c>
      <c r="I347" s="196"/>
      <c r="J347" s="13"/>
      <c r="K347" s="13"/>
      <c r="L347" s="191"/>
      <c r="M347" s="197"/>
      <c r="N347" s="198"/>
      <c r="O347" s="198"/>
      <c r="P347" s="198"/>
      <c r="Q347" s="198"/>
      <c r="R347" s="198"/>
      <c r="S347" s="198"/>
      <c r="T347" s="19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3" t="s">
        <v>206</v>
      </c>
      <c r="AU347" s="193" t="s">
        <v>89</v>
      </c>
      <c r="AV347" s="13" t="s">
        <v>89</v>
      </c>
      <c r="AW347" s="13" t="s">
        <v>34</v>
      </c>
      <c r="AX347" s="13" t="s">
        <v>79</v>
      </c>
      <c r="AY347" s="193" t="s">
        <v>147</v>
      </c>
    </row>
    <row r="348" spans="1:51" s="15" customFormat="1" ht="12">
      <c r="A348" s="15"/>
      <c r="B348" s="219"/>
      <c r="C348" s="15"/>
      <c r="D348" s="192" t="s">
        <v>206</v>
      </c>
      <c r="E348" s="220" t="s">
        <v>1</v>
      </c>
      <c r="F348" s="221" t="s">
        <v>227</v>
      </c>
      <c r="G348" s="15"/>
      <c r="H348" s="220" t="s">
        <v>1</v>
      </c>
      <c r="I348" s="222"/>
      <c r="J348" s="15"/>
      <c r="K348" s="15"/>
      <c r="L348" s="219"/>
      <c r="M348" s="223"/>
      <c r="N348" s="224"/>
      <c r="O348" s="224"/>
      <c r="P348" s="224"/>
      <c r="Q348" s="224"/>
      <c r="R348" s="224"/>
      <c r="S348" s="224"/>
      <c r="T348" s="22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20" t="s">
        <v>206</v>
      </c>
      <c r="AU348" s="220" t="s">
        <v>89</v>
      </c>
      <c r="AV348" s="15" t="s">
        <v>87</v>
      </c>
      <c r="AW348" s="15" t="s">
        <v>34</v>
      </c>
      <c r="AX348" s="15" t="s">
        <v>79</v>
      </c>
      <c r="AY348" s="220" t="s">
        <v>147</v>
      </c>
    </row>
    <row r="349" spans="1:51" s="13" customFormat="1" ht="12">
      <c r="A349" s="13"/>
      <c r="B349" s="191"/>
      <c r="C349" s="13"/>
      <c r="D349" s="192" t="s">
        <v>206</v>
      </c>
      <c r="E349" s="193" t="s">
        <v>1</v>
      </c>
      <c r="F349" s="194" t="s">
        <v>507</v>
      </c>
      <c r="G349" s="13"/>
      <c r="H349" s="195">
        <v>172.8</v>
      </c>
      <c r="I349" s="196"/>
      <c r="J349" s="13"/>
      <c r="K349" s="13"/>
      <c r="L349" s="191"/>
      <c r="M349" s="197"/>
      <c r="N349" s="198"/>
      <c r="O349" s="198"/>
      <c r="P349" s="198"/>
      <c r="Q349" s="198"/>
      <c r="R349" s="198"/>
      <c r="S349" s="198"/>
      <c r="T349" s="19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193" t="s">
        <v>206</v>
      </c>
      <c r="AU349" s="193" t="s">
        <v>89</v>
      </c>
      <c r="AV349" s="13" t="s">
        <v>89</v>
      </c>
      <c r="AW349" s="13" t="s">
        <v>34</v>
      </c>
      <c r="AX349" s="13" t="s">
        <v>79</v>
      </c>
      <c r="AY349" s="193" t="s">
        <v>147</v>
      </c>
    </row>
    <row r="350" spans="1:51" s="14" customFormat="1" ht="12">
      <c r="A350" s="14"/>
      <c r="B350" s="200"/>
      <c r="C350" s="14"/>
      <c r="D350" s="192" t="s">
        <v>206</v>
      </c>
      <c r="E350" s="201" t="s">
        <v>1</v>
      </c>
      <c r="F350" s="202" t="s">
        <v>209</v>
      </c>
      <c r="G350" s="14"/>
      <c r="H350" s="203">
        <v>268.3</v>
      </c>
      <c r="I350" s="204"/>
      <c r="J350" s="14"/>
      <c r="K350" s="14"/>
      <c r="L350" s="200"/>
      <c r="M350" s="205"/>
      <c r="N350" s="206"/>
      <c r="O350" s="206"/>
      <c r="P350" s="206"/>
      <c r="Q350" s="206"/>
      <c r="R350" s="206"/>
      <c r="S350" s="206"/>
      <c r="T350" s="20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01" t="s">
        <v>206</v>
      </c>
      <c r="AU350" s="201" t="s">
        <v>89</v>
      </c>
      <c r="AV350" s="14" t="s">
        <v>166</v>
      </c>
      <c r="AW350" s="14" t="s">
        <v>34</v>
      </c>
      <c r="AX350" s="14" t="s">
        <v>87</v>
      </c>
      <c r="AY350" s="201" t="s">
        <v>147</v>
      </c>
    </row>
    <row r="351" spans="1:65" s="2" customFormat="1" ht="24.15" customHeight="1">
      <c r="A351" s="37"/>
      <c r="B351" s="171"/>
      <c r="C351" s="208" t="s">
        <v>508</v>
      </c>
      <c r="D351" s="208" t="s">
        <v>210</v>
      </c>
      <c r="E351" s="209" t="s">
        <v>509</v>
      </c>
      <c r="F351" s="210" t="s">
        <v>510</v>
      </c>
      <c r="G351" s="211" t="s">
        <v>204</v>
      </c>
      <c r="H351" s="212">
        <v>308.545</v>
      </c>
      <c r="I351" s="213"/>
      <c r="J351" s="214">
        <f>ROUND(I351*H351,2)</f>
        <v>0</v>
      </c>
      <c r="K351" s="215"/>
      <c r="L351" s="216"/>
      <c r="M351" s="217" t="s">
        <v>1</v>
      </c>
      <c r="N351" s="218" t="s">
        <v>44</v>
      </c>
      <c r="O351" s="76"/>
      <c r="P351" s="182">
        <f>O351*H351</f>
        <v>0</v>
      </c>
      <c r="Q351" s="182">
        <v>0.006</v>
      </c>
      <c r="R351" s="182">
        <f>Q351*H351</f>
        <v>1.8512700000000002</v>
      </c>
      <c r="S351" s="182">
        <v>0</v>
      </c>
      <c r="T351" s="183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84" t="s">
        <v>311</v>
      </c>
      <c r="AT351" s="184" t="s">
        <v>210</v>
      </c>
      <c r="AU351" s="184" t="s">
        <v>89</v>
      </c>
      <c r="AY351" s="18" t="s">
        <v>147</v>
      </c>
      <c r="BE351" s="185">
        <f>IF(N351="základní",J351,0)</f>
        <v>0</v>
      </c>
      <c r="BF351" s="185">
        <f>IF(N351="snížená",J351,0)</f>
        <v>0</v>
      </c>
      <c r="BG351" s="185">
        <f>IF(N351="zákl. přenesená",J351,0)</f>
        <v>0</v>
      </c>
      <c r="BH351" s="185">
        <f>IF(N351="sníž. přenesená",J351,0)</f>
        <v>0</v>
      </c>
      <c r="BI351" s="185">
        <f>IF(N351="nulová",J351,0)</f>
        <v>0</v>
      </c>
      <c r="BJ351" s="18" t="s">
        <v>87</v>
      </c>
      <c r="BK351" s="185">
        <f>ROUND(I351*H351,2)</f>
        <v>0</v>
      </c>
      <c r="BL351" s="18" t="s">
        <v>287</v>
      </c>
      <c r="BM351" s="184" t="s">
        <v>511</v>
      </c>
    </row>
    <row r="352" spans="1:51" s="15" customFormat="1" ht="12">
      <c r="A352" s="15"/>
      <c r="B352" s="219"/>
      <c r="C352" s="15"/>
      <c r="D352" s="192" t="s">
        <v>206</v>
      </c>
      <c r="E352" s="220" t="s">
        <v>1</v>
      </c>
      <c r="F352" s="221" t="s">
        <v>242</v>
      </c>
      <c r="G352" s="15"/>
      <c r="H352" s="220" t="s">
        <v>1</v>
      </c>
      <c r="I352" s="222"/>
      <c r="J352" s="15"/>
      <c r="K352" s="15"/>
      <c r="L352" s="219"/>
      <c r="M352" s="223"/>
      <c r="N352" s="224"/>
      <c r="O352" s="224"/>
      <c r="P352" s="224"/>
      <c r="Q352" s="224"/>
      <c r="R352" s="224"/>
      <c r="S352" s="224"/>
      <c r="T352" s="22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20" t="s">
        <v>206</v>
      </c>
      <c r="AU352" s="220" t="s">
        <v>89</v>
      </c>
      <c r="AV352" s="15" t="s">
        <v>87</v>
      </c>
      <c r="AW352" s="15" t="s">
        <v>34</v>
      </c>
      <c r="AX352" s="15" t="s">
        <v>79</v>
      </c>
      <c r="AY352" s="220" t="s">
        <v>147</v>
      </c>
    </row>
    <row r="353" spans="1:51" s="13" customFormat="1" ht="12">
      <c r="A353" s="13"/>
      <c r="B353" s="191"/>
      <c r="C353" s="13"/>
      <c r="D353" s="192" t="s">
        <v>206</v>
      </c>
      <c r="E353" s="193" t="s">
        <v>1</v>
      </c>
      <c r="F353" s="194" t="s">
        <v>506</v>
      </c>
      <c r="G353" s="13"/>
      <c r="H353" s="195">
        <v>95.5</v>
      </c>
      <c r="I353" s="196"/>
      <c r="J353" s="13"/>
      <c r="K353" s="13"/>
      <c r="L353" s="191"/>
      <c r="M353" s="197"/>
      <c r="N353" s="198"/>
      <c r="O353" s="198"/>
      <c r="P353" s="198"/>
      <c r="Q353" s="198"/>
      <c r="R353" s="198"/>
      <c r="S353" s="198"/>
      <c r="T353" s="19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93" t="s">
        <v>206</v>
      </c>
      <c r="AU353" s="193" t="s">
        <v>89</v>
      </c>
      <c r="AV353" s="13" t="s">
        <v>89</v>
      </c>
      <c r="AW353" s="13" t="s">
        <v>34</v>
      </c>
      <c r="AX353" s="13" t="s">
        <v>79</v>
      </c>
      <c r="AY353" s="193" t="s">
        <v>147</v>
      </c>
    </row>
    <row r="354" spans="1:51" s="15" customFormat="1" ht="12">
      <c r="A354" s="15"/>
      <c r="B354" s="219"/>
      <c r="C354" s="15"/>
      <c r="D354" s="192" t="s">
        <v>206</v>
      </c>
      <c r="E354" s="220" t="s">
        <v>1</v>
      </c>
      <c r="F354" s="221" t="s">
        <v>227</v>
      </c>
      <c r="G354" s="15"/>
      <c r="H354" s="220" t="s">
        <v>1</v>
      </c>
      <c r="I354" s="222"/>
      <c r="J354" s="15"/>
      <c r="K354" s="15"/>
      <c r="L354" s="219"/>
      <c r="M354" s="223"/>
      <c r="N354" s="224"/>
      <c r="O354" s="224"/>
      <c r="P354" s="224"/>
      <c r="Q354" s="224"/>
      <c r="R354" s="224"/>
      <c r="S354" s="224"/>
      <c r="T354" s="22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20" t="s">
        <v>206</v>
      </c>
      <c r="AU354" s="220" t="s">
        <v>89</v>
      </c>
      <c r="AV354" s="15" t="s">
        <v>87</v>
      </c>
      <c r="AW354" s="15" t="s">
        <v>34</v>
      </c>
      <c r="AX354" s="15" t="s">
        <v>79</v>
      </c>
      <c r="AY354" s="220" t="s">
        <v>147</v>
      </c>
    </row>
    <row r="355" spans="1:51" s="13" customFormat="1" ht="12">
      <c r="A355" s="13"/>
      <c r="B355" s="191"/>
      <c r="C355" s="13"/>
      <c r="D355" s="192" t="s">
        <v>206</v>
      </c>
      <c r="E355" s="193" t="s">
        <v>1</v>
      </c>
      <c r="F355" s="194" t="s">
        <v>507</v>
      </c>
      <c r="G355" s="13"/>
      <c r="H355" s="195">
        <v>172.8</v>
      </c>
      <c r="I355" s="196"/>
      <c r="J355" s="13"/>
      <c r="K355" s="13"/>
      <c r="L355" s="191"/>
      <c r="M355" s="197"/>
      <c r="N355" s="198"/>
      <c r="O355" s="198"/>
      <c r="P355" s="198"/>
      <c r="Q355" s="198"/>
      <c r="R355" s="198"/>
      <c r="S355" s="198"/>
      <c r="T355" s="19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93" t="s">
        <v>206</v>
      </c>
      <c r="AU355" s="193" t="s">
        <v>89</v>
      </c>
      <c r="AV355" s="13" t="s">
        <v>89</v>
      </c>
      <c r="AW355" s="13" t="s">
        <v>34</v>
      </c>
      <c r="AX355" s="13" t="s">
        <v>79</v>
      </c>
      <c r="AY355" s="193" t="s">
        <v>147</v>
      </c>
    </row>
    <row r="356" spans="1:51" s="14" customFormat="1" ht="12">
      <c r="A356" s="14"/>
      <c r="B356" s="200"/>
      <c r="C356" s="14"/>
      <c r="D356" s="192" t="s">
        <v>206</v>
      </c>
      <c r="E356" s="201" t="s">
        <v>1</v>
      </c>
      <c r="F356" s="202" t="s">
        <v>209</v>
      </c>
      <c r="G356" s="14"/>
      <c r="H356" s="203">
        <v>268.3</v>
      </c>
      <c r="I356" s="204"/>
      <c r="J356" s="14"/>
      <c r="K356" s="14"/>
      <c r="L356" s="200"/>
      <c r="M356" s="205"/>
      <c r="N356" s="206"/>
      <c r="O356" s="206"/>
      <c r="P356" s="206"/>
      <c r="Q356" s="206"/>
      <c r="R356" s="206"/>
      <c r="S356" s="206"/>
      <c r="T356" s="20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01" t="s">
        <v>206</v>
      </c>
      <c r="AU356" s="201" t="s">
        <v>89</v>
      </c>
      <c r="AV356" s="14" t="s">
        <v>166</v>
      </c>
      <c r="AW356" s="14" t="s">
        <v>34</v>
      </c>
      <c r="AX356" s="14" t="s">
        <v>87</v>
      </c>
      <c r="AY356" s="201" t="s">
        <v>147</v>
      </c>
    </row>
    <row r="357" spans="1:51" s="13" customFormat="1" ht="12">
      <c r="A357" s="13"/>
      <c r="B357" s="191"/>
      <c r="C357" s="13"/>
      <c r="D357" s="192" t="s">
        <v>206</v>
      </c>
      <c r="E357" s="13"/>
      <c r="F357" s="194" t="s">
        <v>512</v>
      </c>
      <c r="G357" s="13"/>
      <c r="H357" s="195">
        <v>308.545</v>
      </c>
      <c r="I357" s="196"/>
      <c r="J357" s="13"/>
      <c r="K357" s="13"/>
      <c r="L357" s="191"/>
      <c r="M357" s="197"/>
      <c r="N357" s="198"/>
      <c r="O357" s="198"/>
      <c r="P357" s="198"/>
      <c r="Q357" s="198"/>
      <c r="R357" s="198"/>
      <c r="S357" s="198"/>
      <c r="T357" s="19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93" t="s">
        <v>206</v>
      </c>
      <c r="AU357" s="193" t="s">
        <v>89</v>
      </c>
      <c r="AV357" s="13" t="s">
        <v>89</v>
      </c>
      <c r="AW357" s="13" t="s">
        <v>3</v>
      </c>
      <c r="AX357" s="13" t="s">
        <v>87</v>
      </c>
      <c r="AY357" s="193" t="s">
        <v>147</v>
      </c>
    </row>
    <row r="358" spans="1:65" s="2" customFormat="1" ht="16.5" customHeight="1">
      <c r="A358" s="37"/>
      <c r="B358" s="171"/>
      <c r="C358" s="172" t="s">
        <v>513</v>
      </c>
      <c r="D358" s="172" t="s">
        <v>150</v>
      </c>
      <c r="E358" s="173" t="s">
        <v>514</v>
      </c>
      <c r="F358" s="174" t="s">
        <v>515</v>
      </c>
      <c r="G358" s="175" t="s">
        <v>204</v>
      </c>
      <c r="H358" s="176">
        <v>66</v>
      </c>
      <c r="I358" s="177"/>
      <c r="J358" s="178">
        <f>ROUND(I358*H358,2)</f>
        <v>0</v>
      </c>
      <c r="K358" s="179"/>
      <c r="L358" s="38"/>
      <c r="M358" s="180" t="s">
        <v>1</v>
      </c>
      <c r="N358" s="181" t="s">
        <v>44</v>
      </c>
      <c r="O358" s="76"/>
      <c r="P358" s="182">
        <f>O358*H358</f>
        <v>0</v>
      </c>
      <c r="Q358" s="182">
        <v>0</v>
      </c>
      <c r="R358" s="182">
        <f>Q358*H358</f>
        <v>0</v>
      </c>
      <c r="S358" s="182">
        <v>0.01027</v>
      </c>
      <c r="T358" s="183">
        <f>S358*H358</f>
        <v>0.67782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84" t="s">
        <v>287</v>
      </c>
      <c r="AT358" s="184" t="s">
        <v>150</v>
      </c>
      <c r="AU358" s="184" t="s">
        <v>89</v>
      </c>
      <c r="AY358" s="18" t="s">
        <v>147</v>
      </c>
      <c r="BE358" s="185">
        <f>IF(N358="základní",J358,0)</f>
        <v>0</v>
      </c>
      <c r="BF358" s="185">
        <f>IF(N358="snížená",J358,0)</f>
        <v>0</v>
      </c>
      <c r="BG358" s="185">
        <f>IF(N358="zákl. přenesená",J358,0)</f>
        <v>0</v>
      </c>
      <c r="BH358" s="185">
        <f>IF(N358="sníž. přenesená",J358,0)</f>
        <v>0</v>
      </c>
      <c r="BI358" s="185">
        <f>IF(N358="nulová",J358,0)</f>
        <v>0</v>
      </c>
      <c r="BJ358" s="18" t="s">
        <v>87</v>
      </c>
      <c r="BK358" s="185">
        <f>ROUND(I358*H358,2)</f>
        <v>0</v>
      </c>
      <c r="BL358" s="18" t="s">
        <v>287</v>
      </c>
      <c r="BM358" s="184" t="s">
        <v>516</v>
      </c>
    </row>
    <row r="359" spans="1:51" s="13" customFormat="1" ht="12">
      <c r="A359" s="13"/>
      <c r="B359" s="191"/>
      <c r="C359" s="13"/>
      <c r="D359" s="192" t="s">
        <v>206</v>
      </c>
      <c r="E359" s="193" t="s">
        <v>1</v>
      </c>
      <c r="F359" s="194" t="s">
        <v>517</v>
      </c>
      <c r="G359" s="13"/>
      <c r="H359" s="195">
        <v>66</v>
      </c>
      <c r="I359" s="196"/>
      <c r="J359" s="13"/>
      <c r="K359" s="13"/>
      <c r="L359" s="191"/>
      <c r="M359" s="197"/>
      <c r="N359" s="198"/>
      <c r="O359" s="198"/>
      <c r="P359" s="198"/>
      <c r="Q359" s="198"/>
      <c r="R359" s="198"/>
      <c r="S359" s="198"/>
      <c r="T359" s="19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93" t="s">
        <v>206</v>
      </c>
      <c r="AU359" s="193" t="s">
        <v>89</v>
      </c>
      <c r="AV359" s="13" t="s">
        <v>89</v>
      </c>
      <c r="AW359" s="13" t="s">
        <v>34</v>
      </c>
      <c r="AX359" s="13" t="s">
        <v>87</v>
      </c>
      <c r="AY359" s="193" t="s">
        <v>147</v>
      </c>
    </row>
    <row r="360" spans="1:65" s="2" customFormat="1" ht="24.15" customHeight="1">
      <c r="A360" s="37"/>
      <c r="B360" s="171"/>
      <c r="C360" s="172" t="s">
        <v>518</v>
      </c>
      <c r="D360" s="172" t="s">
        <v>150</v>
      </c>
      <c r="E360" s="173" t="s">
        <v>519</v>
      </c>
      <c r="F360" s="174" t="s">
        <v>520</v>
      </c>
      <c r="G360" s="175" t="s">
        <v>274</v>
      </c>
      <c r="H360" s="176">
        <v>4.981</v>
      </c>
      <c r="I360" s="177"/>
      <c r="J360" s="178">
        <f>ROUND(I360*H360,2)</f>
        <v>0</v>
      </c>
      <c r="K360" s="179"/>
      <c r="L360" s="38"/>
      <c r="M360" s="180" t="s">
        <v>1</v>
      </c>
      <c r="N360" s="181" t="s">
        <v>44</v>
      </c>
      <c r="O360" s="76"/>
      <c r="P360" s="182">
        <f>O360*H360</f>
        <v>0</v>
      </c>
      <c r="Q360" s="182">
        <v>0</v>
      </c>
      <c r="R360" s="182">
        <f>Q360*H360</f>
        <v>0</v>
      </c>
      <c r="S360" s="182">
        <v>0</v>
      </c>
      <c r="T360" s="183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84" t="s">
        <v>287</v>
      </c>
      <c r="AT360" s="184" t="s">
        <v>150</v>
      </c>
      <c r="AU360" s="184" t="s">
        <v>89</v>
      </c>
      <c r="AY360" s="18" t="s">
        <v>147</v>
      </c>
      <c r="BE360" s="185">
        <f>IF(N360="základní",J360,0)</f>
        <v>0</v>
      </c>
      <c r="BF360" s="185">
        <f>IF(N360="snížená",J360,0)</f>
        <v>0</v>
      </c>
      <c r="BG360" s="185">
        <f>IF(N360="zákl. přenesená",J360,0)</f>
        <v>0</v>
      </c>
      <c r="BH360" s="185">
        <f>IF(N360="sníž. přenesená",J360,0)</f>
        <v>0</v>
      </c>
      <c r="BI360" s="185">
        <f>IF(N360="nulová",J360,0)</f>
        <v>0</v>
      </c>
      <c r="BJ360" s="18" t="s">
        <v>87</v>
      </c>
      <c r="BK360" s="185">
        <f>ROUND(I360*H360,2)</f>
        <v>0</v>
      </c>
      <c r="BL360" s="18" t="s">
        <v>287</v>
      </c>
      <c r="BM360" s="184" t="s">
        <v>521</v>
      </c>
    </row>
    <row r="361" spans="1:65" s="2" customFormat="1" ht="24.15" customHeight="1">
      <c r="A361" s="37"/>
      <c r="B361" s="171"/>
      <c r="C361" s="172" t="s">
        <v>522</v>
      </c>
      <c r="D361" s="172" t="s">
        <v>150</v>
      </c>
      <c r="E361" s="173" t="s">
        <v>523</v>
      </c>
      <c r="F361" s="174" t="s">
        <v>524</v>
      </c>
      <c r="G361" s="175" t="s">
        <v>274</v>
      </c>
      <c r="H361" s="176">
        <v>4.981</v>
      </c>
      <c r="I361" s="177"/>
      <c r="J361" s="178">
        <f>ROUND(I361*H361,2)</f>
        <v>0</v>
      </c>
      <c r="K361" s="179"/>
      <c r="L361" s="38"/>
      <c r="M361" s="180" t="s">
        <v>1</v>
      </c>
      <c r="N361" s="181" t="s">
        <v>44</v>
      </c>
      <c r="O361" s="76"/>
      <c r="P361" s="182">
        <f>O361*H361</f>
        <v>0</v>
      </c>
      <c r="Q361" s="182">
        <v>0</v>
      </c>
      <c r="R361" s="182">
        <f>Q361*H361</f>
        <v>0</v>
      </c>
      <c r="S361" s="182">
        <v>0</v>
      </c>
      <c r="T361" s="183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84" t="s">
        <v>287</v>
      </c>
      <c r="AT361" s="184" t="s">
        <v>150</v>
      </c>
      <c r="AU361" s="184" t="s">
        <v>89</v>
      </c>
      <c r="AY361" s="18" t="s">
        <v>147</v>
      </c>
      <c r="BE361" s="185">
        <f>IF(N361="základní",J361,0)</f>
        <v>0</v>
      </c>
      <c r="BF361" s="185">
        <f>IF(N361="snížená",J361,0)</f>
        <v>0</v>
      </c>
      <c r="BG361" s="185">
        <f>IF(N361="zákl. přenesená",J361,0)</f>
        <v>0</v>
      </c>
      <c r="BH361" s="185">
        <f>IF(N361="sníž. přenesená",J361,0)</f>
        <v>0</v>
      </c>
      <c r="BI361" s="185">
        <f>IF(N361="nulová",J361,0)</f>
        <v>0</v>
      </c>
      <c r="BJ361" s="18" t="s">
        <v>87</v>
      </c>
      <c r="BK361" s="185">
        <f>ROUND(I361*H361,2)</f>
        <v>0</v>
      </c>
      <c r="BL361" s="18" t="s">
        <v>287</v>
      </c>
      <c r="BM361" s="184" t="s">
        <v>525</v>
      </c>
    </row>
    <row r="362" spans="1:63" s="12" customFormat="1" ht="22.8" customHeight="1">
      <c r="A362" s="12"/>
      <c r="B362" s="158"/>
      <c r="C362" s="12"/>
      <c r="D362" s="159" t="s">
        <v>78</v>
      </c>
      <c r="E362" s="169" t="s">
        <v>526</v>
      </c>
      <c r="F362" s="169" t="s">
        <v>527</v>
      </c>
      <c r="G362" s="12"/>
      <c r="H362" s="12"/>
      <c r="I362" s="161"/>
      <c r="J362" s="170">
        <f>BK362</f>
        <v>0</v>
      </c>
      <c r="K362" s="12"/>
      <c r="L362" s="158"/>
      <c r="M362" s="163"/>
      <c r="N362" s="164"/>
      <c r="O362" s="164"/>
      <c r="P362" s="165">
        <f>SUM(P363:P365)</f>
        <v>0</v>
      </c>
      <c r="Q362" s="164"/>
      <c r="R362" s="165">
        <f>SUM(R363:R365)</f>
        <v>0</v>
      </c>
      <c r="S362" s="164"/>
      <c r="T362" s="166">
        <f>SUM(T363:T365)</f>
        <v>5.2184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159" t="s">
        <v>89</v>
      </c>
      <c r="AT362" s="167" t="s">
        <v>78</v>
      </c>
      <c r="AU362" s="167" t="s">
        <v>87</v>
      </c>
      <c r="AY362" s="159" t="s">
        <v>147</v>
      </c>
      <c r="BK362" s="168">
        <f>SUM(BK363:BK365)</f>
        <v>0</v>
      </c>
    </row>
    <row r="363" spans="1:65" s="2" customFormat="1" ht="24.15" customHeight="1">
      <c r="A363" s="37"/>
      <c r="B363" s="171"/>
      <c r="C363" s="172" t="s">
        <v>528</v>
      </c>
      <c r="D363" s="172" t="s">
        <v>150</v>
      </c>
      <c r="E363" s="173" t="s">
        <v>529</v>
      </c>
      <c r="F363" s="174" t="s">
        <v>530</v>
      </c>
      <c r="G363" s="175" t="s">
        <v>204</v>
      </c>
      <c r="H363" s="176">
        <v>110</v>
      </c>
      <c r="I363" s="177"/>
      <c r="J363" s="178">
        <f>ROUND(I363*H363,2)</f>
        <v>0</v>
      </c>
      <c r="K363" s="179"/>
      <c r="L363" s="38"/>
      <c r="M363" s="180" t="s">
        <v>1</v>
      </c>
      <c r="N363" s="181" t="s">
        <v>44</v>
      </c>
      <c r="O363" s="76"/>
      <c r="P363" s="182">
        <f>O363*H363</f>
        <v>0</v>
      </c>
      <c r="Q363" s="182">
        <v>0</v>
      </c>
      <c r="R363" s="182">
        <f>Q363*H363</f>
        <v>0</v>
      </c>
      <c r="S363" s="182">
        <v>0.02465</v>
      </c>
      <c r="T363" s="183">
        <f>S363*H363</f>
        <v>2.7115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84" t="s">
        <v>287</v>
      </c>
      <c r="AT363" s="184" t="s">
        <v>150</v>
      </c>
      <c r="AU363" s="184" t="s">
        <v>89</v>
      </c>
      <c r="AY363" s="18" t="s">
        <v>147</v>
      </c>
      <c r="BE363" s="185">
        <f>IF(N363="základní",J363,0)</f>
        <v>0</v>
      </c>
      <c r="BF363" s="185">
        <f>IF(N363="snížená",J363,0)</f>
        <v>0</v>
      </c>
      <c r="BG363" s="185">
        <f>IF(N363="zákl. přenesená",J363,0)</f>
        <v>0</v>
      </c>
      <c r="BH363" s="185">
        <f>IF(N363="sníž. přenesená",J363,0)</f>
        <v>0</v>
      </c>
      <c r="BI363" s="185">
        <f>IF(N363="nulová",J363,0)</f>
        <v>0</v>
      </c>
      <c r="BJ363" s="18" t="s">
        <v>87</v>
      </c>
      <c r="BK363" s="185">
        <f>ROUND(I363*H363,2)</f>
        <v>0</v>
      </c>
      <c r="BL363" s="18" t="s">
        <v>287</v>
      </c>
      <c r="BM363" s="184" t="s">
        <v>531</v>
      </c>
    </row>
    <row r="364" spans="1:65" s="2" customFormat="1" ht="24.15" customHeight="1">
      <c r="A364" s="37"/>
      <c r="B364" s="171"/>
      <c r="C364" s="172" t="s">
        <v>532</v>
      </c>
      <c r="D364" s="172" t="s">
        <v>150</v>
      </c>
      <c r="E364" s="173" t="s">
        <v>533</v>
      </c>
      <c r="F364" s="174" t="s">
        <v>534</v>
      </c>
      <c r="G364" s="175" t="s">
        <v>204</v>
      </c>
      <c r="H364" s="176">
        <v>110</v>
      </c>
      <c r="I364" s="177"/>
      <c r="J364" s="178">
        <f>ROUND(I364*H364,2)</f>
        <v>0</v>
      </c>
      <c r="K364" s="179"/>
      <c r="L364" s="38"/>
      <c r="M364" s="180" t="s">
        <v>1</v>
      </c>
      <c r="N364" s="181" t="s">
        <v>44</v>
      </c>
      <c r="O364" s="76"/>
      <c r="P364" s="182">
        <f>O364*H364</f>
        <v>0</v>
      </c>
      <c r="Q364" s="182">
        <v>0</v>
      </c>
      <c r="R364" s="182">
        <f>Q364*H364</f>
        <v>0</v>
      </c>
      <c r="S364" s="182">
        <v>0.008</v>
      </c>
      <c r="T364" s="183">
        <f>S364*H364</f>
        <v>0.88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84" t="s">
        <v>287</v>
      </c>
      <c r="AT364" s="184" t="s">
        <v>150</v>
      </c>
      <c r="AU364" s="184" t="s">
        <v>89</v>
      </c>
      <c r="AY364" s="18" t="s">
        <v>147</v>
      </c>
      <c r="BE364" s="185">
        <f>IF(N364="základní",J364,0)</f>
        <v>0</v>
      </c>
      <c r="BF364" s="185">
        <f>IF(N364="snížená",J364,0)</f>
        <v>0</v>
      </c>
      <c r="BG364" s="185">
        <f>IF(N364="zákl. přenesená",J364,0)</f>
        <v>0</v>
      </c>
      <c r="BH364" s="185">
        <f>IF(N364="sníž. přenesená",J364,0)</f>
        <v>0</v>
      </c>
      <c r="BI364" s="185">
        <f>IF(N364="nulová",J364,0)</f>
        <v>0</v>
      </c>
      <c r="BJ364" s="18" t="s">
        <v>87</v>
      </c>
      <c r="BK364" s="185">
        <f>ROUND(I364*H364,2)</f>
        <v>0</v>
      </c>
      <c r="BL364" s="18" t="s">
        <v>287</v>
      </c>
      <c r="BM364" s="184" t="s">
        <v>535</v>
      </c>
    </row>
    <row r="365" spans="1:65" s="2" customFormat="1" ht="24.15" customHeight="1">
      <c r="A365" s="37"/>
      <c r="B365" s="171"/>
      <c r="C365" s="172" t="s">
        <v>536</v>
      </c>
      <c r="D365" s="172" t="s">
        <v>150</v>
      </c>
      <c r="E365" s="173" t="s">
        <v>537</v>
      </c>
      <c r="F365" s="174" t="s">
        <v>538</v>
      </c>
      <c r="G365" s="175" t="s">
        <v>204</v>
      </c>
      <c r="H365" s="176">
        <v>66</v>
      </c>
      <c r="I365" s="177"/>
      <c r="J365" s="178">
        <f>ROUND(I365*H365,2)</f>
        <v>0</v>
      </c>
      <c r="K365" s="179"/>
      <c r="L365" s="38"/>
      <c r="M365" s="180" t="s">
        <v>1</v>
      </c>
      <c r="N365" s="181" t="s">
        <v>44</v>
      </c>
      <c r="O365" s="76"/>
      <c r="P365" s="182">
        <f>O365*H365</f>
        <v>0</v>
      </c>
      <c r="Q365" s="182">
        <v>0</v>
      </c>
      <c r="R365" s="182">
        <f>Q365*H365</f>
        <v>0</v>
      </c>
      <c r="S365" s="182">
        <v>0.02465</v>
      </c>
      <c r="T365" s="183">
        <f>S365*H365</f>
        <v>1.6268999999999998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84" t="s">
        <v>287</v>
      </c>
      <c r="AT365" s="184" t="s">
        <v>150</v>
      </c>
      <c r="AU365" s="184" t="s">
        <v>89</v>
      </c>
      <c r="AY365" s="18" t="s">
        <v>147</v>
      </c>
      <c r="BE365" s="185">
        <f>IF(N365="základní",J365,0)</f>
        <v>0</v>
      </c>
      <c r="BF365" s="185">
        <f>IF(N365="snížená",J365,0)</f>
        <v>0</v>
      </c>
      <c r="BG365" s="185">
        <f>IF(N365="zákl. přenesená",J365,0)</f>
        <v>0</v>
      </c>
      <c r="BH365" s="185">
        <f>IF(N365="sníž. přenesená",J365,0)</f>
        <v>0</v>
      </c>
      <c r="BI365" s="185">
        <f>IF(N365="nulová",J365,0)</f>
        <v>0</v>
      </c>
      <c r="BJ365" s="18" t="s">
        <v>87</v>
      </c>
      <c r="BK365" s="185">
        <f>ROUND(I365*H365,2)</f>
        <v>0</v>
      </c>
      <c r="BL365" s="18" t="s">
        <v>287</v>
      </c>
      <c r="BM365" s="184" t="s">
        <v>539</v>
      </c>
    </row>
    <row r="366" spans="1:63" s="12" customFormat="1" ht="22.8" customHeight="1">
      <c r="A366" s="12"/>
      <c r="B366" s="158"/>
      <c r="C366" s="12"/>
      <c r="D366" s="159" t="s">
        <v>78</v>
      </c>
      <c r="E366" s="169" t="s">
        <v>540</v>
      </c>
      <c r="F366" s="169" t="s">
        <v>541</v>
      </c>
      <c r="G366" s="12"/>
      <c r="H366" s="12"/>
      <c r="I366" s="161"/>
      <c r="J366" s="170">
        <f>BK366</f>
        <v>0</v>
      </c>
      <c r="K366" s="12"/>
      <c r="L366" s="158"/>
      <c r="M366" s="163"/>
      <c r="N366" s="164"/>
      <c r="O366" s="164"/>
      <c r="P366" s="165">
        <f>SUM(P367:P392)</f>
        <v>0</v>
      </c>
      <c r="Q366" s="164"/>
      <c r="R366" s="165">
        <f>SUM(R367:R392)</f>
        <v>0.00015</v>
      </c>
      <c r="S366" s="164"/>
      <c r="T366" s="166">
        <f>SUM(T367:T392)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159" t="s">
        <v>89</v>
      </c>
      <c r="AT366" s="167" t="s">
        <v>78</v>
      </c>
      <c r="AU366" s="167" t="s">
        <v>87</v>
      </c>
      <c r="AY366" s="159" t="s">
        <v>147</v>
      </c>
      <c r="BK366" s="168">
        <f>SUM(BK367:BK392)</f>
        <v>0</v>
      </c>
    </row>
    <row r="367" spans="1:65" s="2" customFormat="1" ht="21.75" customHeight="1">
      <c r="A367" s="37"/>
      <c r="B367" s="171"/>
      <c r="C367" s="172" t="s">
        <v>542</v>
      </c>
      <c r="D367" s="172" t="s">
        <v>150</v>
      </c>
      <c r="E367" s="173" t="s">
        <v>543</v>
      </c>
      <c r="F367" s="174" t="s">
        <v>544</v>
      </c>
      <c r="G367" s="175" t="s">
        <v>467</v>
      </c>
      <c r="H367" s="176">
        <v>1</v>
      </c>
      <c r="I367" s="177"/>
      <c r="J367" s="178">
        <f>ROUND(I367*H367,2)</f>
        <v>0</v>
      </c>
      <c r="K367" s="179"/>
      <c r="L367" s="38"/>
      <c r="M367" s="180" t="s">
        <v>1</v>
      </c>
      <c r="N367" s="181" t="s">
        <v>44</v>
      </c>
      <c r="O367" s="76"/>
      <c r="P367" s="182">
        <f>O367*H367</f>
        <v>0</v>
      </c>
      <c r="Q367" s="182">
        <v>0.00015</v>
      </c>
      <c r="R367" s="182">
        <f>Q367*H367</f>
        <v>0.00015</v>
      </c>
      <c r="S367" s="182">
        <v>0</v>
      </c>
      <c r="T367" s="183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84" t="s">
        <v>287</v>
      </c>
      <c r="AT367" s="184" t="s">
        <v>150</v>
      </c>
      <c r="AU367" s="184" t="s">
        <v>89</v>
      </c>
      <c r="AY367" s="18" t="s">
        <v>147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8" t="s">
        <v>87</v>
      </c>
      <c r="BK367" s="185">
        <f>ROUND(I367*H367,2)</f>
        <v>0</v>
      </c>
      <c r="BL367" s="18" t="s">
        <v>287</v>
      </c>
      <c r="BM367" s="184" t="s">
        <v>545</v>
      </c>
    </row>
    <row r="368" spans="1:47" s="2" customFormat="1" ht="12">
      <c r="A368" s="37"/>
      <c r="B368" s="38"/>
      <c r="C368" s="37"/>
      <c r="D368" s="192" t="s">
        <v>349</v>
      </c>
      <c r="E368" s="37"/>
      <c r="F368" s="226" t="s">
        <v>546</v>
      </c>
      <c r="G368" s="37"/>
      <c r="H368" s="37"/>
      <c r="I368" s="227"/>
      <c r="J368" s="37"/>
      <c r="K368" s="37"/>
      <c r="L368" s="38"/>
      <c r="M368" s="228"/>
      <c r="N368" s="229"/>
      <c r="O368" s="76"/>
      <c r="P368" s="76"/>
      <c r="Q368" s="76"/>
      <c r="R368" s="76"/>
      <c r="S368" s="76"/>
      <c r="T368" s="7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8" t="s">
        <v>349</v>
      </c>
      <c r="AU368" s="18" t="s">
        <v>89</v>
      </c>
    </row>
    <row r="369" spans="1:51" s="13" customFormat="1" ht="12">
      <c r="A369" s="13"/>
      <c r="B369" s="191"/>
      <c r="C369" s="13"/>
      <c r="D369" s="192" t="s">
        <v>206</v>
      </c>
      <c r="E369" s="193" t="s">
        <v>1</v>
      </c>
      <c r="F369" s="194" t="s">
        <v>87</v>
      </c>
      <c r="G369" s="13"/>
      <c r="H369" s="195">
        <v>1</v>
      </c>
      <c r="I369" s="196"/>
      <c r="J369" s="13"/>
      <c r="K369" s="13"/>
      <c r="L369" s="191"/>
      <c r="M369" s="197"/>
      <c r="N369" s="198"/>
      <c r="O369" s="198"/>
      <c r="P369" s="198"/>
      <c r="Q369" s="198"/>
      <c r="R369" s="198"/>
      <c r="S369" s="198"/>
      <c r="T369" s="19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93" t="s">
        <v>206</v>
      </c>
      <c r="AU369" s="193" t="s">
        <v>89</v>
      </c>
      <c r="AV369" s="13" t="s">
        <v>89</v>
      </c>
      <c r="AW369" s="13" t="s">
        <v>34</v>
      </c>
      <c r="AX369" s="13" t="s">
        <v>79</v>
      </c>
      <c r="AY369" s="193" t="s">
        <v>147</v>
      </c>
    </row>
    <row r="370" spans="1:51" s="14" customFormat="1" ht="12">
      <c r="A370" s="14"/>
      <c r="B370" s="200"/>
      <c r="C370" s="14"/>
      <c r="D370" s="192" t="s">
        <v>206</v>
      </c>
      <c r="E370" s="201" t="s">
        <v>1</v>
      </c>
      <c r="F370" s="202" t="s">
        <v>209</v>
      </c>
      <c r="G370" s="14"/>
      <c r="H370" s="203">
        <v>1</v>
      </c>
      <c r="I370" s="204"/>
      <c r="J370" s="14"/>
      <c r="K370" s="14"/>
      <c r="L370" s="200"/>
      <c r="M370" s="205"/>
      <c r="N370" s="206"/>
      <c r="O370" s="206"/>
      <c r="P370" s="206"/>
      <c r="Q370" s="206"/>
      <c r="R370" s="206"/>
      <c r="S370" s="206"/>
      <c r="T370" s="20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01" t="s">
        <v>206</v>
      </c>
      <c r="AU370" s="201" t="s">
        <v>89</v>
      </c>
      <c r="AV370" s="14" t="s">
        <v>166</v>
      </c>
      <c r="AW370" s="14" t="s">
        <v>34</v>
      </c>
      <c r="AX370" s="14" t="s">
        <v>87</v>
      </c>
      <c r="AY370" s="201" t="s">
        <v>147</v>
      </c>
    </row>
    <row r="371" spans="1:65" s="2" customFormat="1" ht="24.15" customHeight="1">
      <c r="A371" s="37"/>
      <c r="B371" s="171"/>
      <c r="C371" s="172" t="s">
        <v>547</v>
      </c>
      <c r="D371" s="172" t="s">
        <v>150</v>
      </c>
      <c r="E371" s="173" t="s">
        <v>548</v>
      </c>
      <c r="F371" s="174" t="s">
        <v>549</v>
      </c>
      <c r="G371" s="175" t="s">
        <v>550</v>
      </c>
      <c r="H371" s="176">
        <v>1</v>
      </c>
      <c r="I371" s="177"/>
      <c r="J371" s="178">
        <f>ROUND(I371*H371,2)</f>
        <v>0</v>
      </c>
      <c r="K371" s="179"/>
      <c r="L371" s="38"/>
      <c r="M371" s="180" t="s">
        <v>1</v>
      </c>
      <c r="N371" s="181" t="s">
        <v>44</v>
      </c>
      <c r="O371" s="76"/>
      <c r="P371" s="182">
        <f>O371*H371</f>
        <v>0</v>
      </c>
      <c r="Q371" s="182">
        <v>0</v>
      </c>
      <c r="R371" s="182">
        <f>Q371*H371</f>
        <v>0</v>
      </c>
      <c r="S371" s="182">
        <v>0</v>
      </c>
      <c r="T371" s="183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84" t="s">
        <v>287</v>
      </c>
      <c r="AT371" s="184" t="s">
        <v>150</v>
      </c>
      <c r="AU371" s="184" t="s">
        <v>89</v>
      </c>
      <c r="AY371" s="18" t="s">
        <v>147</v>
      </c>
      <c r="BE371" s="185">
        <f>IF(N371="základní",J371,0)</f>
        <v>0</v>
      </c>
      <c r="BF371" s="185">
        <f>IF(N371="snížená",J371,0)</f>
        <v>0</v>
      </c>
      <c r="BG371" s="185">
        <f>IF(N371="zákl. přenesená",J371,0)</f>
        <v>0</v>
      </c>
      <c r="BH371" s="185">
        <f>IF(N371="sníž. přenesená",J371,0)</f>
        <v>0</v>
      </c>
      <c r="BI371" s="185">
        <f>IF(N371="nulová",J371,0)</f>
        <v>0</v>
      </c>
      <c r="BJ371" s="18" t="s">
        <v>87</v>
      </c>
      <c r="BK371" s="185">
        <f>ROUND(I371*H371,2)</f>
        <v>0</v>
      </c>
      <c r="BL371" s="18" t="s">
        <v>287</v>
      </c>
      <c r="BM371" s="184" t="s">
        <v>551</v>
      </c>
    </row>
    <row r="372" spans="1:47" s="2" customFormat="1" ht="12">
      <c r="A372" s="37"/>
      <c r="B372" s="38"/>
      <c r="C372" s="37"/>
      <c r="D372" s="192" t="s">
        <v>349</v>
      </c>
      <c r="E372" s="37"/>
      <c r="F372" s="226" t="s">
        <v>552</v>
      </c>
      <c r="G372" s="37"/>
      <c r="H372" s="37"/>
      <c r="I372" s="227"/>
      <c r="J372" s="37"/>
      <c r="K372" s="37"/>
      <c r="L372" s="38"/>
      <c r="M372" s="228"/>
      <c r="N372" s="229"/>
      <c r="O372" s="76"/>
      <c r="P372" s="76"/>
      <c r="Q372" s="76"/>
      <c r="R372" s="76"/>
      <c r="S372" s="76"/>
      <c r="T372" s="7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8" t="s">
        <v>349</v>
      </c>
      <c r="AU372" s="18" t="s">
        <v>89</v>
      </c>
    </row>
    <row r="373" spans="1:65" s="2" customFormat="1" ht="24.15" customHeight="1">
      <c r="A373" s="37"/>
      <c r="B373" s="171"/>
      <c r="C373" s="172" t="s">
        <v>517</v>
      </c>
      <c r="D373" s="172" t="s">
        <v>150</v>
      </c>
      <c r="E373" s="173" t="s">
        <v>553</v>
      </c>
      <c r="F373" s="174" t="s">
        <v>549</v>
      </c>
      <c r="G373" s="175" t="s">
        <v>550</v>
      </c>
      <c r="H373" s="176">
        <v>1</v>
      </c>
      <c r="I373" s="177"/>
      <c r="J373" s="178">
        <f>ROUND(I373*H373,2)</f>
        <v>0</v>
      </c>
      <c r="K373" s="179"/>
      <c r="L373" s="38"/>
      <c r="M373" s="180" t="s">
        <v>1</v>
      </c>
      <c r="N373" s="181" t="s">
        <v>44</v>
      </c>
      <c r="O373" s="76"/>
      <c r="P373" s="182">
        <f>O373*H373</f>
        <v>0</v>
      </c>
      <c r="Q373" s="182">
        <v>0</v>
      </c>
      <c r="R373" s="182">
        <f>Q373*H373</f>
        <v>0</v>
      </c>
      <c r="S373" s="182">
        <v>0</v>
      </c>
      <c r="T373" s="183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84" t="s">
        <v>287</v>
      </c>
      <c r="AT373" s="184" t="s">
        <v>150</v>
      </c>
      <c r="AU373" s="184" t="s">
        <v>89</v>
      </c>
      <c r="AY373" s="18" t="s">
        <v>147</v>
      </c>
      <c r="BE373" s="185">
        <f>IF(N373="základní",J373,0)</f>
        <v>0</v>
      </c>
      <c r="BF373" s="185">
        <f>IF(N373="snížená",J373,0)</f>
        <v>0</v>
      </c>
      <c r="BG373" s="185">
        <f>IF(N373="zákl. přenesená",J373,0)</f>
        <v>0</v>
      </c>
      <c r="BH373" s="185">
        <f>IF(N373="sníž. přenesená",J373,0)</f>
        <v>0</v>
      </c>
      <c r="BI373" s="185">
        <f>IF(N373="nulová",J373,0)</f>
        <v>0</v>
      </c>
      <c r="BJ373" s="18" t="s">
        <v>87</v>
      </c>
      <c r="BK373" s="185">
        <f>ROUND(I373*H373,2)</f>
        <v>0</v>
      </c>
      <c r="BL373" s="18" t="s">
        <v>287</v>
      </c>
      <c r="BM373" s="184" t="s">
        <v>554</v>
      </c>
    </row>
    <row r="374" spans="1:47" s="2" customFormat="1" ht="12">
      <c r="A374" s="37"/>
      <c r="B374" s="38"/>
      <c r="C374" s="37"/>
      <c r="D374" s="192" t="s">
        <v>349</v>
      </c>
      <c r="E374" s="37"/>
      <c r="F374" s="226" t="s">
        <v>555</v>
      </c>
      <c r="G374" s="37"/>
      <c r="H374" s="37"/>
      <c r="I374" s="227"/>
      <c r="J374" s="37"/>
      <c r="K374" s="37"/>
      <c r="L374" s="38"/>
      <c r="M374" s="228"/>
      <c r="N374" s="229"/>
      <c r="O374" s="76"/>
      <c r="P374" s="76"/>
      <c r="Q374" s="76"/>
      <c r="R374" s="76"/>
      <c r="S374" s="76"/>
      <c r="T374" s="7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8" t="s">
        <v>349</v>
      </c>
      <c r="AU374" s="18" t="s">
        <v>89</v>
      </c>
    </row>
    <row r="375" spans="1:65" s="2" customFormat="1" ht="21.75" customHeight="1">
      <c r="A375" s="37"/>
      <c r="B375" s="171"/>
      <c r="C375" s="172" t="s">
        <v>556</v>
      </c>
      <c r="D375" s="172" t="s">
        <v>150</v>
      </c>
      <c r="E375" s="173" t="s">
        <v>557</v>
      </c>
      <c r="F375" s="174" t="s">
        <v>558</v>
      </c>
      <c r="G375" s="175" t="s">
        <v>550</v>
      </c>
      <c r="H375" s="176">
        <v>9</v>
      </c>
      <c r="I375" s="177"/>
      <c r="J375" s="178">
        <f>ROUND(I375*H375,2)</f>
        <v>0</v>
      </c>
      <c r="K375" s="179"/>
      <c r="L375" s="38"/>
      <c r="M375" s="180" t="s">
        <v>1</v>
      </c>
      <c r="N375" s="181" t="s">
        <v>44</v>
      </c>
      <c r="O375" s="76"/>
      <c r="P375" s="182">
        <f>O375*H375</f>
        <v>0</v>
      </c>
      <c r="Q375" s="182">
        <v>0</v>
      </c>
      <c r="R375" s="182">
        <f>Q375*H375</f>
        <v>0</v>
      </c>
      <c r="S375" s="182">
        <v>0</v>
      </c>
      <c r="T375" s="183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184" t="s">
        <v>287</v>
      </c>
      <c r="AT375" s="184" t="s">
        <v>150</v>
      </c>
      <c r="AU375" s="184" t="s">
        <v>89</v>
      </c>
      <c r="AY375" s="18" t="s">
        <v>147</v>
      </c>
      <c r="BE375" s="185">
        <f>IF(N375="základní",J375,0)</f>
        <v>0</v>
      </c>
      <c r="BF375" s="185">
        <f>IF(N375="snížená",J375,0)</f>
        <v>0</v>
      </c>
      <c r="BG375" s="185">
        <f>IF(N375="zákl. přenesená",J375,0)</f>
        <v>0</v>
      </c>
      <c r="BH375" s="185">
        <f>IF(N375="sníž. přenesená",J375,0)</f>
        <v>0</v>
      </c>
      <c r="BI375" s="185">
        <f>IF(N375="nulová",J375,0)</f>
        <v>0</v>
      </c>
      <c r="BJ375" s="18" t="s">
        <v>87</v>
      </c>
      <c r="BK375" s="185">
        <f>ROUND(I375*H375,2)</f>
        <v>0</v>
      </c>
      <c r="BL375" s="18" t="s">
        <v>287</v>
      </c>
      <c r="BM375" s="184" t="s">
        <v>559</v>
      </c>
    </row>
    <row r="376" spans="1:47" s="2" customFormat="1" ht="12">
      <c r="A376" s="37"/>
      <c r="B376" s="38"/>
      <c r="C376" s="37"/>
      <c r="D376" s="192" t="s">
        <v>349</v>
      </c>
      <c r="E376" s="37"/>
      <c r="F376" s="226" t="s">
        <v>560</v>
      </c>
      <c r="G376" s="37"/>
      <c r="H376" s="37"/>
      <c r="I376" s="227"/>
      <c r="J376" s="37"/>
      <c r="K376" s="37"/>
      <c r="L376" s="38"/>
      <c r="M376" s="228"/>
      <c r="N376" s="229"/>
      <c r="O376" s="76"/>
      <c r="P376" s="76"/>
      <c r="Q376" s="76"/>
      <c r="R376" s="76"/>
      <c r="S376" s="76"/>
      <c r="T376" s="7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8" t="s">
        <v>349</v>
      </c>
      <c r="AU376" s="18" t="s">
        <v>89</v>
      </c>
    </row>
    <row r="377" spans="1:65" s="2" customFormat="1" ht="21.75" customHeight="1">
      <c r="A377" s="37"/>
      <c r="B377" s="171"/>
      <c r="C377" s="172" t="s">
        <v>561</v>
      </c>
      <c r="D377" s="172" t="s">
        <v>150</v>
      </c>
      <c r="E377" s="173" t="s">
        <v>562</v>
      </c>
      <c r="F377" s="174" t="s">
        <v>563</v>
      </c>
      <c r="G377" s="175" t="s">
        <v>550</v>
      </c>
      <c r="H377" s="176">
        <v>2</v>
      </c>
      <c r="I377" s="177"/>
      <c r="J377" s="178">
        <f>ROUND(I377*H377,2)</f>
        <v>0</v>
      </c>
      <c r="K377" s="179"/>
      <c r="L377" s="38"/>
      <c r="M377" s="180" t="s">
        <v>1</v>
      </c>
      <c r="N377" s="181" t="s">
        <v>44</v>
      </c>
      <c r="O377" s="76"/>
      <c r="P377" s="182">
        <f>O377*H377</f>
        <v>0</v>
      </c>
      <c r="Q377" s="182">
        <v>0</v>
      </c>
      <c r="R377" s="182">
        <f>Q377*H377</f>
        <v>0</v>
      </c>
      <c r="S377" s="182">
        <v>0</v>
      </c>
      <c r="T377" s="183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84" t="s">
        <v>287</v>
      </c>
      <c r="AT377" s="184" t="s">
        <v>150</v>
      </c>
      <c r="AU377" s="184" t="s">
        <v>89</v>
      </c>
      <c r="AY377" s="18" t="s">
        <v>147</v>
      </c>
      <c r="BE377" s="185">
        <f>IF(N377="základní",J377,0)</f>
        <v>0</v>
      </c>
      <c r="BF377" s="185">
        <f>IF(N377="snížená",J377,0)</f>
        <v>0</v>
      </c>
      <c r="BG377" s="185">
        <f>IF(N377="zákl. přenesená",J377,0)</f>
        <v>0</v>
      </c>
      <c r="BH377" s="185">
        <f>IF(N377="sníž. přenesená",J377,0)</f>
        <v>0</v>
      </c>
      <c r="BI377" s="185">
        <f>IF(N377="nulová",J377,0)</f>
        <v>0</v>
      </c>
      <c r="BJ377" s="18" t="s">
        <v>87</v>
      </c>
      <c r="BK377" s="185">
        <f>ROUND(I377*H377,2)</f>
        <v>0</v>
      </c>
      <c r="BL377" s="18" t="s">
        <v>287</v>
      </c>
      <c r="BM377" s="184" t="s">
        <v>564</v>
      </c>
    </row>
    <row r="378" spans="1:47" s="2" customFormat="1" ht="12">
      <c r="A378" s="37"/>
      <c r="B378" s="38"/>
      <c r="C378" s="37"/>
      <c r="D378" s="192" t="s">
        <v>349</v>
      </c>
      <c r="E378" s="37"/>
      <c r="F378" s="226" t="s">
        <v>565</v>
      </c>
      <c r="G378" s="37"/>
      <c r="H378" s="37"/>
      <c r="I378" s="227"/>
      <c r="J378" s="37"/>
      <c r="K378" s="37"/>
      <c r="L378" s="38"/>
      <c r="M378" s="228"/>
      <c r="N378" s="229"/>
      <c r="O378" s="76"/>
      <c r="P378" s="76"/>
      <c r="Q378" s="76"/>
      <c r="R378" s="76"/>
      <c r="S378" s="76"/>
      <c r="T378" s="7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8" t="s">
        <v>349</v>
      </c>
      <c r="AU378" s="18" t="s">
        <v>89</v>
      </c>
    </row>
    <row r="379" spans="1:65" s="2" customFormat="1" ht="24.15" customHeight="1">
      <c r="A379" s="37"/>
      <c r="B379" s="171"/>
      <c r="C379" s="172" t="s">
        <v>566</v>
      </c>
      <c r="D379" s="172" t="s">
        <v>150</v>
      </c>
      <c r="E379" s="173" t="s">
        <v>567</v>
      </c>
      <c r="F379" s="174" t="s">
        <v>568</v>
      </c>
      <c r="G379" s="175" t="s">
        <v>550</v>
      </c>
      <c r="H379" s="176">
        <v>5</v>
      </c>
      <c r="I379" s="177"/>
      <c r="J379" s="178">
        <f>ROUND(I379*H379,2)</f>
        <v>0</v>
      </c>
      <c r="K379" s="179"/>
      <c r="L379" s="38"/>
      <c r="M379" s="180" t="s">
        <v>1</v>
      </c>
      <c r="N379" s="181" t="s">
        <v>44</v>
      </c>
      <c r="O379" s="76"/>
      <c r="P379" s="182">
        <f>O379*H379</f>
        <v>0</v>
      </c>
      <c r="Q379" s="182">
        <v>0</v>
      </c>
      <c r="R379" s="182">
        <f>Q379*H379</f>
        <v>0</v>
      </c>
      <c r="S379" s="182">
        <v>0</v>
      </c>
      <c r="T379" s="183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184" t="s">
        <v>287</v>
      </c>
      <c r="AT379" s="184" t="s">
        <v>150</v>
      </c>
      <c r="AU379" s="184" t="s">
        <v>89</v>
      </c>
      <c r="AY379" s="18" t="s">
        <v>147</v>
      </c>
      <c r="BE379" s="185">
        <f>IF(N379="základní",J379,0)</f>
        <v>0</v>
      </c>
      <c r="BF379" s="185">
        <f>IF(N379="snížená",J379,0)</f>
        <v>0</v>
      </c>
      <c r="BG379" s="185">
        <f>IF(N379="zákl. přenesená",J379,0)</f>
        <v>0</v>
      </c>
      <c r="BH379" s="185">
        <f>IF(N379="sníž. přenesená",J379,0)</f>
        <v>0</v>
      </c>
      <c r="BI379" s="185">
        <f>IF(N379="nulová",J379,0)</f>
        <v>0</v>
      </c>
      <c r="BJ379" s="18" t="s">
        <v>87</v>
      </c>
      <c r="BK379" s="185">
        <f>ROUND(I379*H379,2)</f>
        <v>0</v>
      </c>
      <c r="BL379" s="18" t="s">
        <v>287</v>
      </c>
      <c r="BM379" s="184" t="s">
        <v>569</v>
      </c>
    </row>
    <row r="380" spans="1:47" s="2" customFormat="1" ht="12">
      <c r="A380" s="37"/>
      <c r="B380" s="38"/>
      <c r="C380" s="37"/>
      <c r="D380" s="192" t="s">
        <v>349</v>
      </c>
      <c r="E380" s="37"/>
      <c r="F380" s="226" t="s">
        <v>570</v>
      </c>
      <c r="G380" s="37"/>
      <c r="H380" s="37"/>
      <c r="I380" s="227"/>
      <c r="J380" s="37"/>
      <c r="K380" s="37"/>
      <c r="L380" s="38"/>
      <c r="M380" s="228"/>
      <c r="N380" s="229"/>
      <c r="O380" s="76"/>
      <c r="P380" s="76"/>
      <c r="Q380" s="76"/>
      <c r="R380" s="76"/>
      <c r="S380" s="76"/>
      <c r="T380" s="7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18" t="s">
        <v>349</v>
      </c>
      <c r="AU380" s="18" t="s">
        <v>89</v>
      </c>
    </row>
    <row r="381" spans="1:65" s="2" customFormat="1" ht="24.15" customHeight="1">
      <c r="A381" s="37"/>
      <c r="B381" s="171"/>
      <c r="C381" s="172" t="s">
        <v>571</v>
      </c>
      <c r="D381" s="172" t="s">
        <v>150</v>
      </c>
      <c r="E381" s="173" t="s">
        <v>572</v>
      </c>
      <c r="F381" s="174" t="s">
        <v>573</v>
      </c>
      <c r="G381" s="175" t="s">
        <v>550</v>
      </c>
      <c r="H381" s="176">
        <v>3</v>
      </c>
      <c r="I381" s="177"/>
      <c r="J381" s="178">
        <f>ROUND(I381*H381,2)</f>
        <v>0</v>
      </c>
      <c r="K381" s="179"/>
      <c r="L381" s="38"/>
      <c r="M381" s="180" t="s">
        <v>1</v>
      </c>
      <c r="N381" s="181" t="s">
        <v>44</v>
      </c>
      <c r="O381" s="76"/>
      <c r="P381" s="182">
        <f>O381*H381</f>
        <v>0</v>
      </c>
      <c r="Q381" s="182">
        <v>0</v>
      </c>
      <c r="R381" s="182">
        <f>Q381*H381</f>
        <v>0</v>
      </c>
      <c r="S381" s="182">
        <v>0</v>
      </c>
      <c r="T381" s="183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84" t="s">
        <v>287</v>
      </c>
      <c r="AT381" s="184" t="s">
        <v>150</v>
      </c>
      <c r="AU381" s="184" t="s">
        <v>89</v>
      </c>
      <c r="AY381" s="18" t="s">
        <v>147</v>
      </c>
      <c r="BE381" s="185">
        <f>IF(N381="základní",J381,0)</f>
        <v>0</v>
      </c>
      <c r="BF381" s="185">
        <f>IF(N381="snížená",J381,0)</f>
        <v>0</v>
      </c>
      <c r="BG381" s="185">
        <f>IF(N381="zákl. přenesená",J381,0)</f>
        <v>0</v>
      </c>
      <c r="BH381" s="185">
        <f>IF(N381="sníž. přenesená",J381,0)</f>
        <v>0</v>
      </c>
      <c r="BI381" s="185">
        <f>IF(N381="nulová",J381,0)</f>
        <v>0</v>
      </c>
      <c r="BJ381" s="18" t="s">
        <v>87</v>
      </c>
      <c r="BK381" s="185">
        <f>ROUND(I381*H381,2)</f>
        <v>0</v>
      </c>
      <c r="BL381" s="18" t="s">
        <v>287</v>
      </c>
      <c r="BM381" s="184" t="s">
        <v>574</v>
      </c>
    </row>
    <row r="382" spans="1:47" s="2" customFormat="1" ht="12">
      <c r="A382" s="37"/>
      <c r="B382" s="38"/>
      <c r="C382" s="37"/>
      <c r="D382" s="192" t="s">
        <v>349</v>
      </c>
      <c r="E382" s="37"/>
      <c r="F382" s="226" t="s">
        <v>575</v>
      </c>
      <c r="G382" s="37"/>
      <c r="H382" s="37"/>
      <c r="I382" s="227"/>
      <c r="J382" s="37"/>
      <c r="K382" s="37"/>
      <c r="L382" s="38"/>
      <c r="M382" s="228"/>
      <c r="N382" s="229"/>
      <c r="O382" s="76"/>
      <c r="P382" s="76"/>
      <c r="Q382" s="76"/>
      <c r="R382" s="76"/>
      <c r="S382" s="76"/>
      <c r="T382" s="7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8" t="s">
        <v>349</v>
      </c>
      <c r="AU382" s="18" t="s">
        <v>89</v>
      </c>
    </row>
    <row r="383" spans="1:65" s="2" customFormat="1" ht="21.75" customHeight="1">
      <c r="A383" s="37"/>
      <c r="B383" s="171"/>
      <c r="C383" s="172" t="s">
        <v>576</v>
      </c>
      <c r="D383" s="172" t="s">
        <v>150</v>
      </c>
      <c r="E383" s="173" t="s">
        <v>577</v>
      </c>
      <c r="F383" s="174" t="s">
        <v>578</v>
      </c>
      <c r="G383" s="175" t="s">
        <v>550</v>
      </c>
      <c r="H383" s="176">
        <v>1</v>
      </c>
      <c r="I383" s="177"/>
      <c r="J383" s="178">
        <f>ROUND(I383*H383,2)</f>
        <v>0</v>
      </c>
      <c r="K383" s="179"/>
      <c r="L383" s="38"/>
      <c r="M383" s="180" t="s">
        <v>1</v>
      </c>
      <c r="N383" s="181" t="s">
        <v>44</v>
      </c>
      <c r="O383" s="76"/>
      <c r="P383" s="182">
        <f>O383*H383</f>
        <v>0</v>
      </c>
      <c r="Q383" s="182">
        <v>0</v>
      </c>
      <c r="R383" s="182">
        <f>Q383*H383</f>
        <v>0</v>
      </c>
      <c r="S383" s="182">
        <v>0</v>
      </c>
      <c r="T383" s="183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184" t="s">
        <v>287</v>
      </c>
      <c r="AT383" s="184" t="s">
        <v>150</v>
      </c>
      <c r="AU383" s="184" t="s">
        <v>89</v>
      </c>
      <c r="AY383" s="18" t="s">
        <v>147</v>
      </c>
      <c r="BE383" s="185">
        <f>IF(N383="základní",J383,0)</f>
        <v>0</v>
      </c>
      <c r="BF383" s="185">
        <f>IF(N383="snížená",J383,0)</f>
        <v>0</v>
      </c>
      <c r="BG383" s="185">
        <f>IF(N383="zákl. přenesená",J383,0)</f>
        <v>0</v>
      </c>
      <c r="BH383" s="185">
        <f>IF(N383="sníž. přenesená",J383,0)</f>
        <v>0</v>
      </c>
      <c r="BI383" s="185">
        <f>IF(N383="nulová",J383,0)</f>
        <v>0</v>
      </c>
      <c r="BJ383" s="18" t="s">
        <v>87</v>
      </c>
      <c r="BK383" s="185">
        <f>ROUND(I383*H383,2)</f>
        <v>0</v>
      </c>
      <c r="BL383" s="18" t="s">
        <v>287</v>
      </c>
      <c r="BM383" s="184" t="s">
        <v>579</v>
      </c>
    </row>
    <row r="384" spans="1:47" s="2" customFormat="1" ht="12">
      <c r="A384" s="37"/>
      <c r="B384" s="38"/>
      <c r="C384" s="37"/>
      <c r="D384" s="192" t="s">
        <v>349</v>
      </c>
      <c r="E384" s="37"/>
      <c r="F384" s="226" t="s">
        <v>580</v>
      </c>
      <c r="G384" s="37"/>
      <c r="H384" s="37"/>
      <c r="I384" s="227"/>
      <c r="J384" s="37"/>
      <c r="K384" s="37"/>
      <c r="L384" s="38"/>
      <c r="M384" s="228"/>
      <c r="N384" s="229"/>
      <c r="O384" s="76"/>
      <c r="P384" s="76"/>
      <c r="Q384" s="76"/>
      <c r="R384" s="76"/>
      <c r="S384" s="76"/>
      <c r="T384" s="7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8" t="s">
        <v>349</v>
      </c>
      <c r="AU384" s="18" t="s">
        <v>89</v>
      </c>
    </row>
    <row r="385" spans="1:65" s="2" customFormat="1" ht="21.75" customHeight="1">
      <c r="A385" s="37"/>
      <c r="B385" s="171"/>
      <c r="C385" s="172" t="s">
        <v>581</v>
      </c>
      <c r="D385" s="172" t="s">
        <v>150</v>
      </c>
      <c r="E385" s="173" t="s">
        <v>582</v>
      </c>
      <c r="F385" s="174" t="s">
        <v>583</v>
      </c>
      <c r="G385" s="175" t="s">
        <v>550</v>
      </c>
      <c r="H385" s="176">
        <v>1</v>
      </c>
      <c r="I385" s="177"/>
      <c r="J385" s="178">
        <f>ROUND(I385*H385,2)</f>
        <v>0</v>
      </c>
      <c r="K385" s="179"/>
      <c r="L385" s="38"/>
      <c r="M385" s="180" t="s">
        <v>1</v>
      </c>
      <c r="N385" s="181" t="s">
        <v>44</v>
      </c>
      <c r="O385" s="76"/>
      <c r="P385" s="182">
        <f>O385*H385</f>
        <v>0</v>
      </c>
      <c r="Q385" s="182">
        <v>0</v>
      </c>
      <c r="R385" s="182">
        <f>Q385*H385</f>
        <v>0</v>
      </c>
      <c r="S385" s="182">
        <v>0</v>
      </c>
      <c r="T385" s="183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84" t="s">
        <v>287</v>
      </c>
      <c r="AT385" s="184" t="s">
        <v>150</v>
      </c>
      <c r="AU385" s="184" t="s">
        <v>89</v>
      </c>
      <c r="AY385" s="18" t="s">
        <v>147</v>
      </c>
      <c r="BE385" s="185">
        <f>IF(N385="základní",J385,0)</f>
        <v>0</v>
      </c>
      <c r="BF385" s="185">
        <f>IF(N385="snížená",J385,0)</f>
        <v>0</v>
      </c>
      <c r="BG385" s="185">
        <f>IF(N385="zákl. přenesená",J385,0)</f>
        <v>0</v>
      </c>
      <c r="BH385" s="185">
        <f>IF(N385="sníž. přenesená",J385,0)</f>
        <v>0</v>
      </c>
      <c r="BI385" s="185">
        <f>IF(N385="nulová",J385,0)</f>
        <v>0</v>
      </c>
      <c r="BJ385" s="18" t="s">
        <v>87</v>
      </c>
      <c r="BK385" s="185">
        <f>ROUND(I385*H385,2)</f>
        <v>0</v>
      </c>
      <c r="BL385" s="18" t="s">
        <v>287</v>
      </c>
      <c r="BM385" s="184" t="s">
        <v>584</v>
      </c>
    </row>
    <row r="386" spans="1:47" s="2" customFormat="1" ht="12">
      <c r="A386" s="37"/>
      <c r="B386" s="38"/>
      <c r="C386" s="37"/>
      <c r="D386" s="192" t="s">
        <v>349</v>
      </c>
      <c r="E386" s="37"/>
      <c r="F386" s="226" t="s">
        <v>585</v>
      </c>
      <c r="G386" s="37"/>
      <c r="H386" s="37"/>
      <c r="I386" s="227"/>
      <c r="J386" s="37"/>
      <c r="K386" s="37"/>
      <c r="L386" s="38"/>
      <c r="M386" s="228"/>
      <c r="N386" s="229"/>
      <c r="O386" s="76"/>
      <c r="P386" s="76"/>
      <c r="Q386" s="76"/>
      <c r="R386" s="76"/>
      <c r="S386" s="76"/>
      <c r="T386" s="7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8" t="s">
        <v>349</v>
      </c>
      <c r="AU386" s="18" t="s">
        <v>89</v>
      </c>
    </row>
    <row r="387" spans="1:65" s="2" customFormat="1" ht="24.15" customHeight="1">
      <c r="A387" s="37"/>
      <c r="B387" s="171"/>
      <c r="C387" s="172" t="s">
        <v>586</v>
      </c>
      <c r="D387" s="172" t="s">
        <v>150</v>
      </c>
      <c r="E387" s="173" t="s">
        <v>587</v>
      </c>
      <c r="F387" s="174" t="s">
        <v>588</v>
      </c>
      <c r="G387" s="175" t="s">
        <v>550</v>
      </c>
      <c r="H387" s="176">
        <v>1</v>
      </c>
      <c r="I387" s="177"/>
      <c r="J387" s="178">
        <f>ROUND(I387*H387,2)</f>
        <v>0</v>
      </c>
      <c r="K387" s="179"/>
      <c r="L387" s="38"/>
      <c r="M387" s="180" t="s">
        <v>1</v>
      </c>
      <c r="N387" s="181" t="s">
        <v>44</v>
      </c>
      <c r="O387" s="76"/>
      <c r="P387" s="182">
        <f>O387*H387</f>
        <v>0</v>
      </c>
      <c r="Q387" s="182">
        <v>0</v>
      </c>
      <c r="R387" s="182">
        <f>Q387*H387</f>
        <v>0</v>
      </c>
      <c r="S387" s="182">
        <v>0</v>
      </c>
      <c r="T387" s="183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84" t="s">
        <v>287</v>
      </c>
      <c r="AT387" s="184" t="s">
        <v>150</v>
      </c>
      <c r="AU387" s="184" t="s">
        <v>89</v>
      </c>
      <c r="AY387" s="18" t="s">
        <v>147</v>
      </c>
      <c r="BE387" s="185">
        <f>IF(N387="základní",J387,0)</f>
        <v>0</v>
      </c>
      <c r="BF387" s="185">
        <f>IF(N387="snížená",J387,0)</f>
        <v>0</v>
      </c>
      <c r="BG387" s="185">
        <f>IF(N387="zákl. přenesená",J387,0)</f>
        <v>0</v>
      </c>
      <c r="BH387" s="185">
        <f>IF(N387="sníž. přenesená",J387,0)</f>
        <v>0</v>
      </c>
      <c r="BI387" s="185">
        <f>IF(N387="nulová",J387,0)</f>
        <v>0</v>
      </c>
      <c r="BJ387" s="18" t="s">
        <v>87</v>
      </c>
      <c r="BK387" s="185">
        <f>ROUND(I387*H387,2)</f>
        <v>0</v>
      </c>
      <c r="BL387" s="18" t="s">
        <v>287</v>
      </c>
      <c r="BM387" s="184" t="s">
        <v>589</v>
      </c>
    </row>
    <row r="388" spans="1:47" s="2" customFormat="1" ht="12">
      <c r="A388" s="37"/>
      <c r="B388" s="38"/>
      <c r="C388" s="37"/>
      <c r="D388" s="192" t="s">
        <v>349</v>
      </c>
      <c r="E388" s="37"/>
      <c r="F388" s="226" t="s">
        <v>590</v>
      </c>
      <c r="G388" s="37"/>
      <c r="H388" s="37"/>
      <c r="I388" s="227"/>
      <c r="J388" s="37"/>
      <c r="K388" s="37"/>
      <c r="L388" s="38"/>
      <c r="M388" s="228"/>
      <c r="N388" s="229"/>
      <c r="O388" s="76"/>
      <c r="P388" s="76"/>
      <c r="Q388" s="76"/>
      <c r="R388" s="76"/>
      <c r="S388" s="76"/>
      <c r="T388" s="7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18" t="s">
        <v>349</v>
      </c>
      <c r="AU388" s="18" t="s">
        <v>89</v>
      </c>
    </row>
    <row r="389" spans="1:65" s="2" customFormat="1" ht="24.15" customHeight="1">
      <c r="A389" s="37"/>
      <c r="B389" s="171"/>
      <c r="C389" s="172" t="s">
        <v>591</v>
      </c>
      <c r="D389" s="172" t="s">
        <v>150</v>
      </c>
      <c r="E389" s="173" t="s">
        <v>592</v>
      </c>
      <c r="F389" s="174" t="s">
        <v>588</v>
      </c>
      <c r="G389" s="175" t="s">
        <v>550</v>
      </c>
      <c r="H389" s="176">
        <v>1</v>
      </c>
      <c r="I389" s="177"/>
      <c r="J389" s="178">
        <f>ROUND(I389*H389,2)</f>
        <v>0</v>
      </c>
      <c r="K389" s="179"/>
      <c r="L389" s="38"/>
      <c r="M389" s="180" t="s">
        <v>1</v>
      </c>
      <c r="N389" s="181" t="s">
        <v>44</v>
      </c>
      <c r="O389" s="76"/>
      <c r="P389" s="182">
        <f>O389*H389</f>
        <v>0</v>
      </c>
      <c r="Q389" s="182">
        <v>0</v>
      </c>
      <c r="R389" s="182">
        <f>Q389*H389</f>
        <v>0</v>
      </c>
      <c r="S389" s="182">
        <v>0</v>
      </c>
      <c r="T389" s="183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184" t="s">
        <v>287</v>
      </c>
      <c r="AT389" s="184" t="s">
        <v>150</v>
      </c>
      <c r="AU389" s="184" t="s">
        <v>89</v>
      </c>
      <c r="AY389" s="18" t="s">
        <v>147</v>
      </c>
      <c r="BE389" s="185">
        <f>IF(N389="základní",J389,0)</f>
        <v>0</v>
      </c>
      <c r="BF389" s="185">
        <f>IF(N389="snížená",J389,0)</f>
        <v>0</v>
      </c>
      <c r="BG389" s="185">
        <f>IF(N389="zákl. přenesená",J389,0)</f>
        <v>0</v>
      </c>
      <c r="BH389" s="185">
        <f>IF(N389="sníž. přenesená",J389,0)</f>
        <v>0</v>
      </c>
      <c r="BI389" s="185">
        <f>IF(N389="nulová",J389,0)</f>
        <v>0</v>
      </c>
      <c r="BJ389" s="18" t="s">
        <v>87</v>
      </c>
      <c r="BK389" s="185">
        <f>ROUND(I389*H389,2)</f>
        <v>0</v>
      </c>
      <c r="BL389" s="18" t="s">
        <v>287</v>
      </c>
      <c r="BM389" s="184" t="s">
        <v>593</v>
      </c>
    </row>
    <row r="390" spans="1:47" s="2" customFormat="1" ht="12">
      <c r="A390" s="37"/>
      <c r="B390" s="38"/>
      <c r="C390" s="37"/>
      <c r="D390" s="192" t="s">
        <v>349</v>
      </c>
      <c r="E390" s="37"/>
      <c r="F390" s="226" t="s">
        <v>594</v>
      </c>
      <c r="G390" s="37"/>
      <c r="H390" s="37"/>
      <c r="I390" s="227"/>
      <c r="J390" s="37"/>
      <c r="K390" s="37"/>
      <c r="L390" s="38"/>
      <c r="M390" s="228"/>
      <c r="N390" s="229"/>
      <c r="O390" s="76"/>
      <c r="P390" s="76"/>
      <c r="Q390" s="76"/>
      <c r="R390" s="76"/>
      <c r="S390" s="76"/>
      <c r="T390" s="7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8" t="s">
        <v>349</v>
      </c>
      <c r="AU390" s="18" t="s">
        <v>89</v>
      </c>
    </row>
    <row r="391" spans="1:65" s="2" customFormat="1" ht="24.15" customHeight="1">
      <c r="A391" s="37"/>
      <c r="B391" s="171"/>
      <c r="C391" s="172" t="s">
        <v>595</v>
      </c>
      <c r="D391" s="172" t="s">
        <v>150</v>
      </c>
      <c r="E391" s="173" t="s">
        <v>596</v>
      </c>
      <c r="F391" s="174" t="s">
        <v>597</v>
      </c>
      <c r="G391" s="175" t="s">
        <v>274</v>
      </c>
      <c r="H391" s="176">
        <v>2.856</v>
      </c>
      <c r="I391" s="177"/>
      <c r="J391" s="178">
        <f>ROUND(I391*H391,2)</f>
        <v>0</v>
      </c>
      <c r="K391" s="179"/>
      <c r="L391" s="38"/>
      <c r="M391" s="180" t="s">
        <v>1</v>
      </c>
      <c r="N391" s="181" t="s">
        <v>44</v>
      </c>
      <c r="O391" s="76"/>
      <c r="P391" s="182">
        <f>O391*H391</f>
        <v>0</v>
      </c>
      <c r="Q391" s="182">
        <v>0</v>
      </c>
      <c r="R391" s="182">
        <f>Q391*H391</f>
        <v>0</v>
      </c>
      <c r="S391" s="182">
        <v>0</v>
      </c>
      <c r="T391" s="183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84" t="s">
        <v>287</v>
      </c>
      <c r="AT391" s="184" t="s">
        <v>150</v>
      </c>
      <c r="AU391" s="184" t="s">
        <v>89</v>
      </c>
      <c r="AY391" s="18" t="s">
        <v>147</v>
      </c>
      <c r="BE391" s="185">
        <f>IF(N391="základní",J391,0)</f>
        <v>0</v>
      </c>
      <c r="BF391" s="185">
        <f>IF(N391="snížená",J391,0)</f>
        <v>0</v>
      </c>
      <c r="BG391" s="185">
        <f>IF(N391="zákl. přenesená",J391,0)</f>
        <v>0</v>
      </c>
      <c r="BH391" s="185">
        <f>IF(N391="sníž. přenesená",J391,0)</f>
        <v>0</v>
      </c>
      <c r="BI391" s="185">
        <f>IF(N391="nulová",J391,0)</f>
        <v>0</v>
      </c>
      <c r="BJ391" s="18" t="s">
        <v>87</v>
      </c>
      <c r="BK391" s="185">
        <f>ROUND(I391*H391,2)</f>
        <v>0</v>
      </c>
      <c r="BL391" s="18" t="s">
        <v>287</v>
      </c>
      <c r="BM391" s="184" t="s">
        <v>598</v>
      </c>
    </row>
    <row r="392" spans="1:65" s="2" customFormat="1" ht="24.15" customHeight="1">
      <c r="A392" s="37"/>
      <c r="B392" s="171"/>
      <c r="C392" s="172" t="s">
        <v>599</v>
      </c>
      <c r="D392" s="172" t="s">
        <v>150</v>
      </c>
      <c r="E392" s="173" t="s">
        <v>600</v>
      </c>
      <c r="F392" s="174" t="s">
        <v>601</v>
      </c>
      <c r="G392" s="175" t="s">
        <v>274</v>
      </c>
      <c r="H392" s="176">
        <v>2.856</v>
      </c>
      <c r="I392" s="177"/>
      <c r="J392" s="178">
        <f>ROUND(I392*H392,2)</f>
        <v>0</v>
      </c>
      <c r="K392" s="179"/>
      <c r="L392" s="38"/>
      <c r="M392" s="180" t="s">
        <v>1</v>
      </c>
      <c r="N392" s="181" t="s">
        <v>44</v>
      </c>
      <c r="O392" s="76"/>
      <c r="P392" s="182">
        <f>O392*H392</f>
        <v>0</v>
      </c>
      <c r="Q392" s="182">
        <v>0</v>
      </c>
      <c r="R392" s="182">
        <f>Q392*H392</f>
        <v>0</v>
      </c>
      <c r="S392" s="182">
        <v>0</v>
      </c>
      <c r="T392" s="183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184" t="s">
        <v>287</v>
      </c>
      <c r="AT392" s="184" t="s">
        <v>150</v>
      </c>
      <c r="AU392" s="184" t="s">
        <v>89</v>
      </c>
      <c r="AY392" s="18" t="s">
        <v>147</v>
      </c>
      <c r="BE392" s="185">
        <f>IF(N392="základní",J392,0)</f>
        <v>0</v>
      </c>
      <c r="BF392" s="185">
        <f>IF(N392="snížená",J392,0)</f>
        <v>0</v>
      </c>
      <c r="BG392" s="185">
        <f>IF(N392="zákl. přenesená",J392,0)</f>
        <v>0</v>
      </c>
      <c r="BH392" s="185">
        <f>IF(N392="sníž. přenesená",J392,0)</f>
        <v>0</v>
      </c>
      <c r="BI392" s="185">
        <f>IF(N392="nulová",J392,0)</f>
        <v>0</v>
      </c>
      <c r="BJ392" s="18" t="s">
        <v>87</v>
      </c>
      <c r="BK392" s="185">
        <f>ROUND(I392*H392,2)</f>
        <v>0</v>
      </c>
      <c r="BL392" s="18" t="s">
        <v>287</v>
      </c>
      <c r="BM392" s="184" t="s">
        <v>602</v>
      </c>
    </row>
    <row r="393" spans="1:63" s="12" customFormat="1" ht="22.8" customHeight="1">
      <c r="A393" s="12"/>
      <c r="B393" s="158"/>
      <c r="C393" s="12"/>
      <c r="D393" s="159" t="s">
        <v>78</v>
      </c>
      <c r="E393" s="169" t="s">
        <v>603</v>
      </c>
      <c r="F393" s="169" t="s">
        <v>604</v>
      </c>
      <c r="G393" s="12"/>
      <c r="H393" s="12"/>
      <c r="I393" s="161"/>
      <c r="J393" s="170">
        <f>BK393</f>
        <v>0</v>
      </c>
      <c r="K393" s="12"/>
      <c r="L393" s="158"/>
      <c r="M393" s="163"/>
      <c r="N393" s="164"/>
      <c r="O393" s="164"/>
      <c r="P393" s="165">
        <f>SUM(P394:P409)</f>
        <v>0</v>
      </c>
      <c r="Q393" s="164"/>
      <c r="R393" s="165">
        <f>SUM(R394:R409)</f>
        <v>0.9291599999999999</v>
      </c>
      <c r="S393" s="164"/>
      <c r="T393" s="166">
        <f>SUM(T394:T409)</f>
        <v>5.579871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159" t="s">
        <v>89</v>
      </c>
      <c r="AT393" s="167" t="s">
        <v>78</v>
      </c>
      <c r="AU393" s="167" t="s">
        <v>87</v>
      </c>
      <c r="AY393" s="159" t="s">
        <v>147</v>
      </c>
      <c r="BK393" s="168">
        <f>SUM(BK394:BK409)</f>
        <v>0</v>
      </c>
    </row>
    <row r="394" spans="1:65" s="2" customFormat="1" ht="16.5" customHeight="1">
      <c r="A394" s="37"/>
      <c r="B394" s="171"/>
      <c r="C394" s="172" t="s">
        <v>605</v>
      </c>
      <c r="D394" s="172" t="s">
        <v>150</v>
      </c>
      <c r="E394" s="173" t="s">
        <v>606</v>
      </c>
      <c r="F394" s="174" t="s">
        <v>607</v>
      </c>
      <c r="G394" s="175" t="s">
        <v>204</v>
      </c>
      <c r="H394" s="176">
        <v>27.2</v>
      </c>
      <c r="I394" s="177"/>
      <c r="J394" s="178">
        <f>ROUND(I394*H394,2)</f>
        <v>0</v>
      </c>
      <c r="K394" s="179"/>
      <c r="L394" s="38"/>
      <c r="M394" s="180" t="s">
        <v>1</v>
      </c>
      <c r="N394" s="181" t="s">
        <v>44</v>
      </c>
      <c r="O394" s="76"/>
      <c r="P394" s="182">
        <f>O394*H394</f>
        <v>0</v>
      </c>
      <c r="Q394" s="182">
        <v>0.0003</v>
      </c>
      <c r="R394" s="182">
        <f>Q394*H394</f>
        <v>0.008159999999999999</v>
      </c>
      <c r="S394" s="182">
        <v>0</v>
      </c>
      <c r="T394" s="183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84" t="s">
        <v>287</v>
      </c>
      <c r="AT394" s="184" t="s">
        <v>150</v>
      </c>
      <c r="AU394" s="184" t="s">
        <v>89</v>
      </c>
      <c r="AY394" s="18" t="s">
        <v>147</v>
      </c>
      <c r="BE394" s="185">
        <f>IF(N394="základní",J394,0)</f>
        <v>0</v>
      </c>
      <c r="BF394" s="185">
        <f>IF(N394="snížená",J394,0)</f>
        <v>0</v>
      </c>
      <c r="BG394" s="185">
        <f>IF(N394="zákl. přenesená",J394,0)</f>
        <v>0</v>
      </c>
      <c r="BH394" s="185">
        <f>IF(N394="sníž. přenesená",J394,0)</f>
        <v>0</v>
      </c>
      <c r="BI394" s="185">
        <f>IF(N394="nulová",J394,0)</f>
        <v>0</v>
      </c>
      <c r="BJ394" s="18" t="s">
        <v>87</v>
      </c>
      <c r="BK394" s="185">
        <f>ROUND(I394*H394,2)</f>
        <v>0</v>
      </c>
      <c r="BL394" s="18" t="s">
        <v>287</v>
      </c>
      <c r="BM394" s="184" t="s">
        <v>608</v>
      </c>
    </row>
    <row r="395" spans="1:51" s="13" customFormat="1" ht="12">
      <c r="A395" s="13"/>
      <c r="B395" s="191"/>
      <c r="C395" s="13"/>
      <c r="D395" s="192" t="s">
        <v>206</v>
      </c>
      <c r="E395" s="193" t="s">
        <v>1</v>
      </c>
      <c r="F395" s="194" t="s">
        <v>261</v>
      </c>
      <c r="G395" s="13"/>
      <c r="H395" s="195">
        <v>1.2</v>
      </c>
      <c r="I395" s="196"/>
      <c r="J395" s="13"/>
      <c r="K395" s="13"/>
      <c r="L395" s="191"/>
      <c r="M395" s="197"/>
      <c r="N395" s="198"/>
      <c r="O395" s="198"/>
      <c r="P395" s="198"/>
      <c r="Q395" s="198"/>
      <c r="R395" s="198"/>
      <c r="S395" s="198"/>
      <c r="T395" s="19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93" t="s">
        <v>206</v>
      </c>
      <c r="AU395" s="193" t="s">
        <v>89</v>
      </c>
      <c r="AV395" s="13" t="s">
        <v>89</v>
      </c>
      <c r="AW395" s="13" t="s">
        <v>34</v>
      </c>
      <c r="AX395" s="13" t="s">
        <v>79</v>
      </c>
      <c r="AY395" s="193" t="s">
        <v>147</v>
      </c>
    </row>
    <row r="396" spans="1:51" s="13" customFormat="1" ht="12">
      <c r="A396" s="13"/>
      <c r="B396" s="191"/>
      <c r="C396" s="13"/>
      <c r="D396" s="192" t="s">
        <v>206</v>
      </c>
      <c r="E396" s="193" t="s">
        <v>1</v>
      </c>
      <c r="F396" s="194" t="s">
        <v>262</v>
      </c>
      <c r="G396" s="13"/>
      <c r="H396" s="195">
        <v>26</v>
      </c>
      <c r="I396" s="196"/>
      <c r="J396" s="13"/>
      <c r="K396" s="13"/>
      <c r="L396" s="191"/>
      <c r="M396" s="197"/>
      <c r="N396" s="198"/>
      <c r="O396" s="198"/>
      <c r="P396" s="198"/>
      <c r="Q396" s="198"/>
      <c r="R396" s="198"/>
      <c r="S396" s="198"/>
      <c r="T396" s="19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93" t="s">
        <v>206</v>
      </c>
      <c r="AU396" s="193" t="s">
        <v>89</v>
      </c>
      <c r="AV396" s="13" t="s">
        <v>89</v>
      </c>
      <c r="AW396" s="13" t="s">
        <v>34</v>
      </c>
      <c r="AX396" s="13" t="s">
        <v>79</v>
      </c>
      <c r="AY396" s="193" t="s">
        <v>147</v>
      </c>
    </row>
    <row r="397" spans="1:51" s="14" customFormat="1" ht="12">
      <c r="A397" s="14"/>
      <c r="B397" s="200"/>
      <c r="C397" s="14"/>
      <c r="D397" s="192" t="s">
        <v>206</v>
      </c>
      <c r="E397" s="201" t="s">
        <v>1</v>
      </c>
      <c r="F397" s="202" t="s">
        <v>209</v>
      </c>
      <c r="G397" s="14"/>
      <c r="H397" s="203">
        <v>27.2</v>
      </c>
      <c r="I397" s="204"/>
      <c r="J397" s="14"/>
      <c r="K397" s="14"/>
      <c r="L397" s="200"/>
      <c r="M397" s="205"/>
      <c r="N397" s="206"/>
      <c r="O397" s="206"/>
      <c r="P397" s="206"/>
      <c r="Q397" s="206"/>
      <c r="R397" s="206"/>
      <c r="S397" s="206"/>
      <c r="T397" s="20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01" t="s">
        <v>206</v>
      </c>
      <c r="AU397" s="201" t="s">
        <v>89</v>
      </c>
      <c r="AV397" s="14" t="s">
        <v>166</v>
      </c>
      <c r="AW397" s="14" t="s">
        <v>34</v>
      </c>
      <c r="AX397" s="14" t="s">
        <v>87</v>
      </c>
      <c r="AY397" s="201" t="s">
        <v>147</v>
      </c>
    </row>
    <row r="398" spans="1:65" s="2" customFormat="1" ht="24.15" customHeight="1">
      <c r="A398" s="37"/>
      <c r="B398" s="171"/>
      <c r="C398" s="172" t="s">
        <v>609</v>
      </c>
      <c r="D398" s="172" t="s">
        <v>150</v>
      </c>
      <c r="E398" s="173" t="s">
        <v>610</v>
      </c>
      <c r="F398" s="174" t="s">
        <v>611</v>
      </c>
      <c r="G398" s="175" t="s">
        <v>204</v>
      </c>
      <c r="H398" s="176">
        <v>14.6</v>
      </c>
      <c r="I398" s="177"/>
      <c r="J398" s="178">
        <f>ROUND(I398*H398,2)</f>
        <v>0</v>
      </c>
      <c r="K398" s="179"/>
      <c r="L398" s="38"/>
      <c r="M398" s="180" t="s">
        <v>1</v>
      </c>
      <c r="N398" s="181" t="s">
        <v>44</v>
      </c>
      <c r="O398" s="76"/>
      <c r="P398" s="182">
        <f>O398*H398</f>
        <v>0</v>
      </c>
      <c r="Q398" s="182">
        <v>0.015</v>
      </c>
      <c r="R398" s="182">
        <f>Q398*H398</f>
        <v>0.219</v>
      </c>
      <c r="S398" s="182">
        <v>0</v>
      </c>
      <c r="T398" s="183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84" t="s">
        <v>287</v>
      </c>
      <c r="AT398" s="184" t="s">
        <v>150</v>
      </c>
      <c r="AU398" s="184" t="s">
        <v>89</v>
      </c>
      <c r="AY398" s="18" t="s">
        <v>147</v>
      </c>
      <c r="BE398" s="185">
        <f>IF(N398="základní",J398,0)</f>
        <v>0</v>
      </c>
      <c r="BF398" s="185">
        <f>IF(N398="snížená",J398,0)</f>
        <v>0</v>
      </c>
      <c r="BG398" s="185">
        <f>IF(N398="zákl. přenesená",J398,0)</f>
        <v>0</v>
      </c>
      <c r="BH398" s="185">
        <f>IF(N398="sníž. přenesená",J398,0)</f>
        <v>0</v>
      </c>
      <c r="BI398" s="185">
        <f>IF(N398="nulová",J398,0)</f>
        <v>0</v>
      </c>
      <c r="BJ398" s="18" t="s">
        <v>87</v>
      </c>
      <c r="BK398" s="185">
        <f>ROUND(I398*H398,2)</f>
        <v>0</v>
      </c>
      <c r="BL398" s="18" t="s">
        <v>287</v>
      </c>
      <c r="BM398" s="184" t="s">
        <v>612</v>
      </c>
    </row>
    <row r="399" spans="1:51" s="13" customFormat="1" ht="12">
      <c r="A399" s="13"/>
      <c r="B399" s="191"/>
      <c r="C399" s="13"/>
      <c r="D399" s="192" t="s">
        <v>206</v>
      </c>
      <c r="E399" s="193" t="s">
        <v>1</v>
      </c>
      <c r="F399" s="194" t="s">
        <v>613</v>
      </c>
      <c r="G399" s="13"/>
      <c r="H399" s="195">
        <v>14.6</v>
      </c>
      <c r="I399" s="196"/>
      <c r="J399" s="13"/>
      <c r="K399" s="13"/>
      <c r="L399" s="191"/>
      <c r="M399" s="197"/>
      <c r="N399" s="198"/>
      <c r="O399" s="198"/>
      <c r="P399" s="198"/>
      <c r="Q399" s="198"/>
      <c r="R399" s="198"/>
      <c r="S399" s="198"/>
      <c r="T399" s="19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193" t="s">
        <v>206</v>
      </c>
      <c r="AU399" s="193" t="s">
        <v>89</v>
      </c>
      <c r="AV399" s="13" t="s">
        <v>89</v>
      </c>
      <c r="AW399" s="13" t="s">
        <v>34</v>
      </c>
      <c r="AX399" s="13" t="s">
        <v>87</v>
      </c>
      <c r="AY399" s="193" t="s">
        <v>147</v>
      </c>
    </row>
    <row r="400" spans="1:65" s="2" customFormat="1" ht="16.5" customHeight="1">
      <c r="A400" s="37"/>
      <c r="B400" s="171"/>
      <c r="C400" s="172" t="s">
        <v>614</v>
      </c>
      <c r="D400" s="172" t="s">
        <v>150</v>
      </c>
      <c r="E400" s="173" t="s">
        <v>615</v>
      </c>
      <c r="F400" s="174" t="s">
        <v>616</v>
      </c>
      <c r="G400" s="175" t="s">
        <v>204</v>
      </c>
      <c r="H400" s="176">
        <v>158.07</v>
      </c>
      <c r="I400" s="177"/>
      <c r="J400" s="178">
        <f>ROUND(I400*H400,2)</f>
        <v>0</v>
      </c>
      <c r="K400" s="179"/>
      <c r="L400" s="38"/>
      <c r="M400" s="180" t="s">
        <v>1</v>
      </c>
      <c r="N400" s="181" t="s">
        <v>44</v>
      </c>
      <c r="O400" s="76"/>
      <c r="P400" s="182">
        <f>O400*H400</f>
        <v>0</v>
      </c>
      <c r="Q400" s="182">
        <v>0</v>
      </c>
      <c r="R400" s="182">
        <f>Q400*H400</f>
        <v>0</v>
      </c>
      <c r="S400" s="182">
        <v>0.0353</v>
      </c>
      <c r="T400" s="183">
        <f>S400*H400</f>
        <v>5.579871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184" t="s">
        <v>287</v>
      </c>
      <c r="AT400" s="184" t="s">
        <v>150</v>
      </c>
      <c r="AU400" s="184" t="s">
        <v>89</v>
      </c>
      <c r="AY400" s="18" t="s">
        <v>147</v>
      </c>
      <c r="BE400" s="185">
        <f>IF(N400="základní",J400,0)</f>
        <v>0</v>
      </c>
      <c r="BF400" s="185">
        <f>IF(N400="snížená",J400,0)</f>
        <v>0</v>
      </c>
      <c r="BG400" s="185">
        <f>IF(N400="zákl. přenesená",J400,0)</f>
        <v>0</v>
      </c>
      <c r="BH400" s="185">
        <f>IF(N400="sníž. přenesená",J400,0)</f>
        <v>0</v>
      </c>
      <c r="BI400" s="185">
        <f>IF(N400="nulová",J400,0)</f>
        <v>0</v>
      </c>
      <c r="BJ400" s="18" t="s">
        <v>87</v>
      </c>
      <c r="BK400" s="185">
        <f>ROUND(I400*H400,2)</f>
        <v>0</v>
      </c>
      <c r="BL400" s="18" t="s">
        <v>287</v>
      </c>
      <c r="BM400" s="184" t="s">
        <v>617</v>
      </c>
    </row>
    <row r="401" spans="1:51" s="15" customFormat="1" ht="12">
      <c r="A401" s="15"/>
      <c r="B401" s="219"/>
      <c r="C401" s="15"/>
      <c r="D401" s="192" t="s">
        <v>206</v>
      </c>
      <c r="E401" s="220" t="s">
        <v>1</v>
      </c>
      <c r="F401" s="221" t="s">
        <v>227</v>
      </c>
      <c r="G401" s="15"/>
      <c r="H401" s="220" t="s">
        <v>1</v>
      </c>
      <c r="I401" s="222"/>
      <c r="J401" s="15"/>
      <c r="K401" s="15"/>
      <c r="L401" s="219"/>
      <c r="M401" s="223"/>
      <c r="N401" s="224"/>
      <c r="O401" s="224"/>
      <c r="P401" s="224"/>
      <c r="Q401" s="224"/>
      <c r="R401" s="224"/>
      <c r="S401" s="224"/>
      <c r="T401" s="22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20" t="s">
        <v>206</v>
      </c>
      <c r="AU401" s="220" t="s">
        <v>89</v>
      </c>
      <c r="AV401" s="15" t="s">
        <v>87</v>
      </c>
      <c r="AW401" s="15" t="s">
        <v>34</v>
      </c>
      <c r="AX401" s="15" t="s">
        <v>79</v>
      </c>
      <c r="AY401" s="220" t="s">
        <v>147</v>
      </c>
    </row>
    <row r="402" spans="1:51" s="13" customFormat="1" ht="12">
      <c r="A402" s="13"/>
      <c r="B402" s="191"/>
      <c r="C402" s="13"/>
      <c r="D402" s="192" t="s">
        <v>206</v>
      </c>
      <c r="E402" s="193" t="s">
        <v>1</v>
      </c>
      <c r="F402" s="194" t="s">
        <v>618</v>
      </c>
      <c r="G402" s="13"/>
      <c r="H402" s="195">
        <v>158.07</v>
      </c>
      <c r="I402" s="196"/>
      <c r="J402" s="13"/>
      <c r="K402" s="13"/>
      <c r="L402" s="191"/>
      <c r="M402" s="197"/>
      <c r="N402" s="198"/>
      <c r="O402" s="198"/>
      <c r="P402" s="198"/>
      <c r="Q402" s="198"/>
      <c r="R402" s="198"/>
      <c r="S402" s="198"/>
      <c r="T402" s="19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93" t="s">
        <v>206</v>
      </c>
      <c r="AU402" s="193" t="s">
        <v>89</v>
      </c>
      <c r="AV402" s="13" t="s">
        <v>89</v>
      </c>
      <c r="AW402" s="13" t="s">
        <v>34</v>
      </c>
      <c r="AX402" s="13" t="s">
        <v>79</v>
      </c>
      <c r="AY402" s="193" t="s">
        <v>147</v>
      </c>
    </row>
    <row r="403" spans="1:51" s="14" customFormat="1" ht="12">
      <c r="A403" s="14"/>
      <c r="B403" s="200"/>
      <c r="C403" s="14"/>
      <c r="D403" s="192" t="s">
        <v>206</v>
      </c>
      <c r="E403" s="201" t="s">
        <v>1</v>
      </c>
      <c r="F403" s="202" t="s">
        <v>209</v>
      </c>
      <c r="G403" s="14"/>
      <c r="H403" s="203">
        <v>158.07</v>
      </c>
      <c r="I403" s="204"/>
      <c r="J403" s="14"/>
      <c r="K403" s="14"/>
      <c r="L403" s="200"/>
      <c r="M403" s="205"/>
      <c r="N403" s="206"/>
      <c r="O403" s="206"/>
      <c r="P403" s="206"/>
      <c r="Q403" s="206"/>
      <c r="R403" s="206"/>
      <c r="S403" s="206"/>
      <c r="T403" s="20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01" t="s">
        <v>206</v>
      </c>
      <c r="AU403" s="201" t="s">
        <v>89</v>
      </c>
      <c r="AV403" s="14" t="s">
        <v>166</v>
      </c>
      <c r="AW403" s="14" t="s">
        <v>34</v>
      </c>
      <c r="AX403" s="14" t="s">
        <v>87</v>
      </c>
      <c r="AY403" s="201" t="s">
        <v>147</v>
      </c>
    </row>
    <row r="404" spans="1:65" s="2" customFormat="1" ht="24.15" customHeight="1">
      <c r="A404" s="37"/>
      <c r="B404" s="171"/>
      <c r="C404" s="172" t="s">
        <v>619</v>
      </c>
      <c r="D404" s="172" t="s">
        <v>150</v>
      </c>
      <c r="E404" s="173" t="s">
        <v>620</v>
      </c>
      <c r="F404" s="174" t="s">
        <v>621</v>
      </c>
      <c r="G404" s="175" t="s">
        <v>204</v>
      </c>
      <c r="H404" s="176">
        <v>26</v>
      </c>
      <c r="I404" s="177"/>
      <c r="J404" s="178">
        <f>ROUND(I404*H404,2)</f>
        <v>0</v>
      </c>
      <c r="K404" s="179"/>
      <c r="L404" s="38"/>
      <c r="M404" s="180" t="s">
        <v>1</v>
      </c>
      <c r="N404" s="181" t="s">
        <v>44</v>
      </c>
      <c r="O404" s="76"/>
      <c r="P404" s="182">
        <f>O404*H404</f>
        <v>0</v>
      </c>
      <c r="Q404" s="182">
        <v>0.0063</v>
      </c>
      <c r="R404" s="182">
        <f>Q404*H404</f>
        <v>0.1638</v>
      </c>
      <c r="S404" s="182">
        <v>0</v>
      </c>
      <c r="T404" s="183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184" t="s">
        <v>287</v>
      </c>
      <c r="AT404" s="184" t="s">
        <v>150</v>
      </c>
      <c r="AU404" s="184" t="s">
        <v>89</v>
      </c>
      <c r="AY404" s="18" t="s">
        <v>147</v>
      </c>
      <c r="BE404" s="185">
        <f>IF(N404="základní",J404,0)</f>
        <v>0</v>
      </c>
      <c r="BF404" s="185">
        <f>IF(N404="snížená",J404,0)</f>
        <v>0</v>
      </c>
      <c r="BG404" s="185">
        <f>IF(N404="zákl. přenesená",J404,0)</f>
        <v>0</v>
      </c>
      <c r="BH404" s="185">
        <f>IF(N404="sníž. přenesená",J404,0)</f>
        <v>0</v>
      </c>
      <c r="BI404" s="185">
        <f>IF(N404="nulová",J404,0)</f>
        <v>0</v>
      </c>
      <c r="BJ404" s="18" t="s">
        <v>87</v>
      </c>
      <c r="BK404" s="185">
        <f>ROUND(I404*H404,2)</f>
        <v>0</v>
      </c>
      <c r="BL404" s="18" t="s">
        <v>287</v>
      </c>
      <c r="BM404" s="184" t="s">
        <v>622</v>
      </c>
    </row>
    <row r="405" spans="1:51" s="13" customFormat="1" ht="12">
      <c r="A405" s="13"/>
      <c r="B405" s="191"/>
      <c r="C405" s="13"/>
      <c r="D405" s="192" t="s">
        <v>206</v>
      </c>
      <c r="E405" s="193" t="s">
        <v>1</v>
      </c>
      <c r="F405" s="194" t="s">
        <v>262</v>
      </c>
      <c r="G405" s="13"/>
      <c r="H405" s="195">
        <v>26</v>
      </c>
      <c r="I405" s="196"/>
      <c r="J405" s="13"/>
      <c r="K405" s="13"/>
      <c r="L405" s="191"/>
      <c r="M405" s="197"/>
      <c r="N405" s="198"/>
      <c r="O405" s="198"/>
      <c r="P405" s="198"/>
      <c r="Q405" s="198"/>
      <c r="R405" s="198"/>
      <c r="S405" s="198"/>
      <c r="T405" s="19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193" t="s">
        <v>206</v>
      </c>
      <c r="AU405" s="193" t="s">
        <v>89</v>
      </c>
      <c r="AV405" s="13" t="s">
        <v>89</v>
      </c>
      <c r="AW405" s="13" t="s">
        <v>34</v>
      </c>
      <c r="AX405" s="13" t="s">
        <v>87</v>
      </c>
      <c r="AY405" s="193" t="s">
        <v>147</v>
      </c>
    </row>
    <row r="406" spans="1:65" s="2" customFormat="1" ht="24.15" customHeight="1">
      <c r="A406" s="37"/>
      <c r="B406" s="171"/>
      <c r="C406" s="208" t="s">
        <v>623</v>
      </c>
      <c r="D406" s="208" t="s">
        <v>210</v>
      </c>
      <c r="E406" s="209" t="s">
        <v>624</v>
      </c>
      <c r="F406" s="210" t="s">
        <v>625</v>
      </c>
      <c r="G406" s="211" t="s">
        <v>204</v>
      </c>
      <c r="H406" s="212">
        <v>29.9</v>
      </c>
      <c r="I406" s="213"/>
      <c r="J406" s="214">
        <f>ROUND(I406*H406,2)</f>
        <v>0</v>
      </c>
      <c r="K406" s="215"/>
      <c r="L406" s="216"/>
      <c r="M406" s="217" t="s">
        <v>1</v>
      </c>
      <c r="N406" s="218" t="s">
        <v>44</v>
      </c>
      <c r="O406" s="76"/>
      <c r="P406" s="182">
        <f>O406*H406</f>
        <v>0</v>
      </c>
      <c r="Q406" s="182">
        <v>0.018</v>
      </c>
      <c r="R406" s="182">
        <f>Q406*H406</f>
        <v>0.5381999999999999</v>
      </c>
      <c r="S406" s="182">
        <v>0</v>
      </c>
      <c r="T406" s="183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84" t="s">
        <v>311</v>
      </c>
      <c r="AT406" s="184" t="s">
        <v>210</v>
      </c>
      <c r="AU406" s="184" t="s">
        <v>89</v>
      </c>
      <c r="AY406" s="18" t="s">
        <v>147</v>
      </c>
      <c r="BE406" s="185">
        <f>IF(N406="základní",J406,0)</f>
        <v>0</v>
      </c>
      <c r="BF406" s="185">
        <f>IF(N406="snížená",J406,0)</f>
        <v>0</v>
      </c>
      <c r="BG406" s="185">
        <f>IF(N406="zákl. přenesená",J406,0)</f>
        <v>0</v>
      </c>
      <c r="BH406" s="185">
        <f>IF(N406="sníž. přenesená",J406,0)</f>
        <v>0</v>
      </c>
      <c r="BI406" s="185">
        <f>IF(N406="nulová",J406,0)</f>
        <v>0</v>
      </c>
      <c r="BJ406" s="18" t="s">
        <v>87</v>
      </c>
      <c r="BK406" s="185">
        <f>ROUND(I406*H406,2)</f>
        <v>0</v>
      </c>
      <c r="BL406" s="18" t="s">
        <v>287</v>
      </c>
      <c r="BM406" s="184" t="s">
        <v>626</v>
      </c>
    </row>
    <row r="407" spans="1:51" s="13" customFormat="1" ht="12">
      <c r="A407" s="13"/>
      <c r="B407" s="191"/>
      <c r="C407" s="13"/>
      <c r="D407" s="192" t="s">
        <v>206</v>
      </c>
      <c r="E407" s="13"/>
      <c r="F407" s="194" t="s">
        <v>627</v>
      </c>
      <c r="G407" s="13"/>
      <c r="H407" s="195">
        <v>29.9</v>
      </c>
      <c r="I407" s="196"/>
      <c r="J407" s="13"/>
      <c r="K407" s="13"/>
      <c r="L407" s="191"/>
      <c r="M407" s="197"/>
      <c r="N407" s="198"/>
      <c r="O407" s="198"/>
      <c r="P407" s="198"/>
      <c r="Q407" s="198"/>
      <c r="R407" s="198"/>
      <c r="S407" s="198"/>
      <c r="T407" s="19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193" t="s">
        <v>206</v>
      </c>
      <c r="AU407" s="193" t="s">
        <v>89</v>
      </c>
      <c r="AV407" s="13" t="s">
        <v>89</v>
      </c>
      <c r="AW407" s="13" t="s">
        <v>3</v>
      </c>
      <c r="AX407" s="13" t="s">
        <v>87</v>
      </c>
      <c r="AY407" s="193" t="s">
        <v>147</v>
      </c>
    </row>
    <row r="408" spans="1:65" s="2" customFormat="1" ht="24.15" customHeight="1">
      <c r="A408" s="37"/>
      <c r="B408" s="171"/>
      <c r="C408" s="172" t="s">
        <v>628</v>
      </c>
      <c r="D408" s="172" t="s">
        <v>150</v>
      </c>
      <c r="E408" s="173" t="s">
        <v>629</v>
      </c>
      <c r="F408" s="174" t="s">
        <v>630</v>
      </c>
      <c r="G408" s="175" t="s">
        <v>274</v>
      </c>
      <c r="H408" s="176">
        <v>0.929</v>
      </c>
      <c r="I408" s="177"/>
      <c r="J408" s="178">
        <f>ROUND(I408*H408,2)</f>
        <v>0</v>
      </c>
      <c r="K408" s="179"/>
      <c r="L408" s="38"/>
      <c r="M408" s="180" t="s">
        <v>1</v>
      </c>
      <c r="N408" s="181" t="s">
        <v>44</v>
      </c>
      <c r="O408" s="76"/>
      <c r="P408" s="182">
        <f>O408*H408</f>
        <v>0</v>
      </c>
      <c r="Q408" s="182">
        <v>0</v>
      </c>
      <c r="R408" s="182">
        <f>Q408*H408</f>
        <v>0</v>
      </c>
      <c r="S408" s="182">
        <v>0</v>
      </c>
      <c r="T408" s="183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184" t="s">
        <v>287</v>
      </c>
      <c r="AT408" s="184" t="s">
        <v>150</v>
      </c>
      <c r="AU408" s="184" t="s">
        <v>89</v>
      </c>
      <c r="AY408" s="18" t="s">
        <v>147</v>
      </c>
      <c r="BE408" s="185">
        <f>IF(N408="základní",J408,0)</f>
        <v>0</v>
      </c>
      <c r="BF408" s="185">
        <f>IF(N408="snížená",J408,0)</f>
        <v>0</v>
      </c>
      <c r="BG408" s="185">
        <f>IF(N408="zákl. přenesená",J408,0)</f>
        <v>0</v>
      </c>
      <c r="BH408" s="185">
        <f>IF(N408="sníž. přenesená",J408,0)</f>
        <v>0</v>
      </c>
      <c r="BI408" s="185">
        <f>IF(N408="nulová",J408,0)</f>
        <v>0</v>
      </c>
      <c r="BJ408" s="18" t="s">
        <v>87</v>
      </c>
      <c r="BK408" s="185">
        <f>ROUND(I408*H408,2)</f>
        <v>0</v>
      </c>
      <c r="BL408" s="18" t="s">
        <v>287</v>
      </c>
      <c r="BM408" s="184" t="s">
        <v>631</v>
      </c>
    </row>
    <row r="409" spans="1:65" s="2" customFormat="1" ht="24.15" customHeight="1">
      <c r="A409" s="37"/>
      <c r="B409" s="171"/>
      <c r="C409" s="172" t="s">
        <v>632</v>
      </c>
      <c r="D409" s="172" t="s">
        <v>150</v>
      </c>
      <c r="E409" s="173" t="s">
        <v>633</v>
      </c>
      <c r="F409" s="174" t="s">
        <v>634</v>
      </c>
      <c r="G409" s="175" t="s">
        <v>274</v>
      </c>
      <c r="H409" s="176">
        <v>0.929</v>
      </c>
      <c r="I409" s="177"/>
      <c r="J409" s="178">
        <f>ROUND(I409*H409,2)</f>
        <v>0</v>
      </c>
      <c r="K409" s="179"/>
      <c r="L409" s="38"/>
      <c r="M409" s="180" t="s">
        <v>1</v>
      </c>
      <c r="N409" s="181" t="s">
        <v>44</v>
      </c>
      <c r="O409" s="76"/>
      <c r="P409" s="182">
        <f>O409*H409</f>
        <v>0</v>
      </c>
      <c r="Q409" s="182">
        <v>0</v>
      </c>
      <c r="R409" s="182">
        <f>Q409*H409</f>
        <v>0</v>
      </c>
      <c r="S409" s="182">
        <v>0</v>
      </c>
      <c r="T409" s="183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184" t="s">
        <v>287</v>
      </c>
      <c r="AT409" s="184" t="s">
        <v>150</v>
      </c>
      <c r="AU409" s="184" t="s">
        <v>89</v>
      </c>
      <c r="AY409" s="18" t="s">
        <v>147</v>
      </c>
      <c r="BE409" s="185">
        <f>IF(N409="základní",J409,0)</f>
        <v>0</v>
      </c>
      <c r="BF409" s="185">
        <f>IF(N409="snížená",J409,0)</f>
        <v>0</v>
      </c>
      <c r="BG409" s="185">
        <f>IF(N409="zákl. přenesená",J409,0)</f>
        <v>0</v>
      </c>
      <c r="BH409" s="185">
        <f>IF(N409="sníž. přenesená",J409,0)</f>
        <v>0</v>
      </c>
      <c r="BI409" s="185">
        <f>IF(N409="nulová",J409,0)</f>
        <v>0</v>
      </c>
      <c r="BJ409" s="18" t="s">
        <v>87</v>
      </c>
      <c r="BK409" s="185">
        <f>ROUND(I409*H409,2)</f>
        <v>0</v>
      </c>
      <c r="BL409" s="18" t="s">
        <v>287</v>
      </c>
      <c r="BM409" s="184" t="s">
        <v>635</v>
      </c>
    </row>
    <row r="410" spans="1:63" s="12" customFormat="1" ht="22.8" customHeight="1">
      <c r="A410" s="12"/>
      <c r="B410" s="158"/>
      <c r="C410" s="12"/>
      <c r="D410" s="159" t="s">
        <v>78</v>
      </c>
      <c r="E410" s="169" t="s">
        <v>636</v>
      </c>
      <c r="F410" s="169" t="s">
        <v>637</v>
      </c>
      <c r="G410" s="12"/>
      <c r="H410" s="12"/>
      <c r="I410" s="161"/>
      <c r="J410" s="170">
        <f>BK410</f>
        <v>0</v>
      </c>
      <c r="K410" s="12"/>
      <c r="L410" s="158"/>
      <c r="M410" s="163"/>
      <c r="N410" s="164"/>
      <c r="O410" s="164"/>
      <c r="P410" s="165">
        <f>SUM(P411:P437)</f>
        <v>0</v>
      </c>
      <c r="Q410" s="164"/>
      <c r="R410" s="165">
        <f>SUM(R411:R437)</f>
        <v>2.4121078000000002</v>
      </c>
      <c r="S410" s="164"/>
      <c r="T410" s="166">
        <f>SUM(T411:T437)</f>
        <v>0.08123999999999999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159" t="s">
        <v>89</v>
      </c>
      <c r="AT410" s="167" t="s">
        <v>78</v>
      </c>
      <c r="AU410" s="167" t="s">
        <v>87</v>
      </c>
      <c r="AY410" s="159" t="s">
        <v>147</v>
      </c>
      <c r="BK410" s="168">
        <f>SUM(BK411:BK437)</f>
        <v>0</v>
      </c>
    </row>
    <row r="411" spans="1:65" s="2" customFormat="1" ht="33" customHeight="1">
      <c r="A411" s="37"/>
      <c r="B411" s="171"/>
      <c r="C411" s="172" t="s">
        <v>638</v>
      </c>
      <c r="D411" s="172" t="s">
        <v>150</v>
      </c>
      <c r="E411" s="173" t="s">
        <v>639</v>
      </c>
      <c r="F411" s="174" t="s">
        <v>640</v>
      </c>
      <c r="G411" s="175" t="s">
        <v>204</v>
      </c>
      <c r="H411" s="176">
        <v>159.11</v>
      </c>
      <c r="I411" s="177"/>
      <c r="J411" s="178">
        <f>ROUND(I411*H411,2)</f>
        <v>0</v>
      </c>
      <c r="K411" s="179"/>
      <c r="L411" s="38"/>
      <c r="M411" s="180" t="s">
        <v>1</v>
      </c>
      <c r="N411" s="181" t="s">
        <v>44</v>
      </c>
      <c r="O411" s="76"/>
      <c r="P411" s="182">
        <f>O411*H411</f>
        <v>0</v>
      </c>
      <c r="Q411" s="182">
        <v>0.0075</v>
      </c>
      <c r="R411" s="182">
        <f>Q411*H411</f>
        <v>1.193325</v>
      </c>
      <c r="S411" s="182">
        <v>0</v>
      </c>
      <c r="T411" s="183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184" t="s">
        <v>166</v>
      </c>
      <c r="AT411" s="184" t="s">
        <v>150</v>
      </c>
      <c r="AU411" s="184" t="s">
        <v>89</v>
      </c>
      <c r="AY411" s="18" t="s">
        <v>147</v>
      </c>
      <c r="BE411" s="185">
        <f>IF(N411="základní",J411,0)</f>
        <v>0</v>
      </c>
      <c r="BF411" s="185">
        <f>IF(N411="snížená",J411,0)</f>
        <v>0</v>
      </c>
      <c r="BG411" s="185">
        <f>IF(N411="zákl. přenesená",J411,0)</f>
        <v>0</v>
      </c>
      <c r="BH411" s="185">
        <f>IF(N411="sníž. přenesená",J411,0)</f>
        <v>0</v>
      </c>
      <c r="BI411" s="185">
        <f>IF(N411="nulová",J411,0)</f>
        <v>0</v>
      </c>
      <c r="BJ411" s="18" t="s">
        <v>87</v>
      </c>
      <c r="BK411" s="185">
        <f>ROUND(I411*H411,2)</f>
        <v>0</v>
      </c>
      <c r="BL411" s="18" t="s">
        <v>166</v>
      </c>
      <c r="BM411" s="184" t="s">
        <v>641</v>
      </c>
    </row>
    <row r="412" spans="1:51" s="15" customFormat="1" ht="12">
      <c r="A412" s="15"/>
      <c r="B412" s="219"/>
      <c r="C412" s="15"/>
      <c r="D412" s="192" t="s">
        <v>206</v>
      </c>
      <c r="E412" s="220" t="s">
        <v>1</v>
      </c>
      <c r="F412" s="221" t="s">
        <v>227</v>
      </c>
      <c r="G412" s="15"/>
      <c r="H412" s="220" t="s">
        <v>1</v>
      </c>
      <c r="I412" s="222"/>
      <c r="J412" s="15"/>
      <c r="K412" s="15"/>
      <c r="L412" s="219"/>
      <c r="M412" s="223"/>
      <c r="N412" s="224"/>
      <c r="O412" s="224"/>
      <c r="P412" s="224"/>
      <c r="Q412" s="224"/>
      <c r="R412" s="224"/>
      <c r="S412" s="224"/>
      <c r="T412" s="22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20" t="s">
        <v>206</v>
      </c>
      <c r="AU412" s="220" t="s">
        <v>89</v>
      </c>
      <c r="AV412" s="15" t="s">
        <v>87</v>
      </c>
      <c r="AW412" s="15" t="s">
        <v>34</v>
      </c>
      <c r="AX412" s="15" t="s">
        <v>79</v>
      </c>
      <c r="AY412" s="220" t="s">
        <v>147</v>
      </c>
    </row>
    <row r="413" spans="1:51" s="13" customFormat="1" ht="12">
      <c r="A413" s="13"/>
      <c r="B413" s="191"/>
      <c r="C413" s="13"/>
      <c r="D413" s="192" t="s">
        <v>206</v>
      </c>
      <c r="E413" s="193" t="s">
        <v>1</v>
      </c>
      <c r="F413" s="194" t="s">
        <v>642</v>
      </c>
      <c r="G413" s="13"/>
      <c r="H413" s="195">
        <v>159.11</v>
      </c>
      <c r="I413" s="196"/>
      <c r="J413" s="13"/>
      <c r="K413" s="13"/>
      <c r="L413" s="191"/>
      <c r="M413" s="197"/>
      <c r="N413" s="198"/>
      <c r="O413" s="198"/>
      <c r="P413" s="198"/>
      <c r="Q413" s="198"/>
      <c r="R413" s="198"/>
      <c r="S413" s="198"/>
      <c r="T413" s="19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93" t="s">
        <v>206</v>
      </c>
      <c r="AU413" s="193" t="s">
        <v>89</v>
      </c>
      <c r="AV413" s="13" t="s">
        <v>89</v>
      </c>
      <c r="AW413" s="13" t="s">
        <v>34</v>
      </c>
      <c r="AX413" s="13" t="s">
        <v>79</v>
      </c>
      <c r="AY413" s="193" t="s">
        <v>147</v>
      </c>
    </row>
    <row r="414" spans="1:51" s="14" customFormat="1" ht="12">
      <c r="A414" s="14"/>
      <c r="B414" s="200"/>
      <c r="C414" s="14"/>
      <c r="D414" s="192" t="s">
        <v>206</v>
      </c>
      <c r="E414" s="201" t="s">
        <v>1</v>
      </c>
      <c r="F414" s="202" t="s">
        <v>209</v>
      </c>
      <c r="G414" s="14"/>
      <c r="H414" s="203">
        <v>159.11</v>
      </c>
      <c r="I414" s="204"/>
      <c r="J414" s="14"/>
      <c r="K414" s="14"/>
      <c r="L414" s="200"/>
      <c r="M414" s="205"/>
      <c r="N414" s="206"/>
      <c r="O414" s="206"/>
      <c r="P414" s="206"/>
      <c r="Q414" s="206"/>
      <c r="R414" s="206"/>
      <c r="S414" s="206"/>
      <c r="T414" s="20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01" t="s">
        <v>206</v>
      </c>
      <c r="AU414" s="201" t="s">
        <v>89</v>
      </c>
      <c r="AV414" s="14" t="s">
        <v>166</v>
      </c>
      <c r="AW414" s="14" t="s">
        <v>34</v>
      </c>
      <c r="AX414" s="14" t="s">
        <v>87</v>
      </c>
      <c r="AY414" s="201" t="s">
        <v>147</v>
      </c>
    </row>
    <row r="415" spans="1:65" s="2" customFormat="1" ht="24.15" customHeight="1">
      <c r="A415" s="37"/>
      <c r="B415" s="171"/>
      <c r="C415" s="172" t="s">
        <v>643</v>
      </c>
      <c r="D415" s="172" t="s">
        <v>150</v>
      </c>
      <c r="E415" s="173" t="s">
        <v>644</v>
      </c>
      <c r="F415" s="174" t="s">
        <v>645</v>
      </c>
      <c r="G415" s="175" t="s">
        <v>204</v>
      </c>
      <c r="H415" s="176">
        <v>27.08</v>
      </c>
      <c r="I415" s="177"/>
      <c r="J415" s="178">
        <f>ROUND(I415*H415,2)</f>
        <v>0</v>
      </c>
      <c r="K415" s="179"/>
      <c r="L415" s="38"/>
      <c r="M415" s="180" t="s">
        <v>1</v>
      </c>
      <c r="N415" s="181" t="s">
        <v>44</v>
      </c>
      <c r="O415" s="76"/>
      <c r="P415" s="182">
        <f>O415*H415</f>
        <v>0</v>
      </c>
      <c r="Q415" s="182">
        <v>0</v>
      </c>
      <c r="R415" s="182">
        <f>Q415*H415</f>
        <v>0</v>
      </c>
      <c r="S415" s="182">
        <v>0.003</v>
      </c>
      <c r="T415" s="183">
        <f>S415*H415</f>
        <v>0.08123999999999999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184" t="s">
        <v>287</v>
      </c>
      <c r="AT415" s="184" t="s">
        <v>150</v>
      </c>
      <c r="AU415" s="184" t="s">
        <v>89</v>
      </c>
      <c r="AY415" s="18" t="s">
        <v>147</v>
      </c>
      <c r="BE415" s="185">
        <f>IF(N415="základní",J415,0)</f>
        <v>0</v>
      </c>
      <c r="BF415" s="185">
        <f>IF(N415="snížená",J415,0)</f>
        <v>0</v>
      </c>
      <c r="BG415" s="185">
        <f>IF(N415="zákl. přenesená",J415,0)</f>
        <v>0</v>
      </c>
      <c r="BH415" s="185">
        <f>IF(N415="sníž. přenesená",J415,0)</f>
        <v>0</v>
      </c>
      <c r="BI415" s="185">
        <f>IF(N415="nulová",J415,0)</f>
        <v>0</v>
      </c>
      <c r="BJ415" s="18" t="s">
        <v>87</v>
      </c>
      <c r="BK415" s="185">
        <f>ROUND(I415*H415,2)</f>
        <v>0</v>
      </c>
      <c r="BL415" s="18" t="s">
        <v>287</v>
      </c>
      <c r="BM415" s="184" t="s">
        <v>646</v>
      </c>
    </row>
    <row r="416" spans="1:65" s="2" customFormat="1" ht="24.15" customHeight="1">
      <c r="A416" s="37"/>
      <c r="B416" s="171"/>
      <c r="C416" s="172" t="s">
        <v>647</v>
      </c>
      <c r="D416" s="172" t="s">
        <v>150</v>
      </c>
      <c r="E416" s="173" t="s">
        <v>648</v>
      </c>
      <c r="F416" s="174" t="s">
        <v>649</v>
      </c>
      <c r="G416" s="175" t="s">
        <v>204</v>
      </c>
      <c r="H416" s="176">
        <v>182.977</v>
      </c>
      <c r="I416" s="177"/>
      <c r="J416" s="178">
        <f>ROUND(I416*H416,2)</f>
        <v>0</v>
      </c>
      <c r="K416" s="179"/>
      <c r="L416" s="38"/>
      <c r="M416" s="180" t="s">
        <v>1</v>
      </c>
      <c r="N416" s="181" t="s">
        <v>44</v>
      </c>
      <c r="O416" s="76"/>
      <c r="P416" s="182">
        <f>O416*H416</f>
        <v>0</v>
      </c>
      <c r="Q416" s="182">
        <v>0.0004</v>
      </c>
      <c r="R416" s="182">
        <f>Q416*H416</f>
        <v>0.0731908</v>
      </c>
      <c r="S416" s="182">
        <v>0</v>
      </c>
      <c r="T416" s="183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184" t="s">
        <v>287</v>
      </c>
      <c r="AT416" s="184" t="s">
        <v>150</v>
      </c>
      <c r="AU416" s="184" t="s">
        <v>89</v>
      </c>
      <c r="AY416" s="18" t="s">
        <v>147</v>
      </c>
      <c r="BE416" s="185">
        <f>IF(N416="základní",J416,0)</f>
        <v>0</v>
      </c>
      <c r="BF416" s="185">
        <f>IF(N416="snížená",J416,0)</f>
        <v>0</v>
      </c>
      <c r="BG416" s="185">
        <f>IF(N416="zákl. přenesená",J416,0)</f>
        <v>0</v>
      </c>
      <c r="BH416" s="185">
        <f>IF(N416="sníž. přenesená",J416,0)</f>
        <v>0</v>
      </c>
      <c r="BI416" s="185">
        <f>IF(N416="nulová",J416,0)</f>
        <v>0</v>
      </c>
      <c r="BJ416" s="18" t="s">
        <v>87</v>
      </c>
      <c r="BK416" s="185">
        <f>ROUND(I416*H416,2)</f>
        <v>0</v>
      </c>
      <c r="BL416" s="18" t="s">
        <v>287</v>
      </c>
      <c r="BM416" s="184" t="s">
        <v>650</v>
      </c>
    </row>
    <row r="417" spans="1:51" s="15" customFormat="1" ht="12">
      <c r="A417" s="15"/>
      <c r="B417" s="219"/>
      <c r="C417" s="15"/>
      <c r="D417" s="192" t="s">
        <v>206</v>
      </c>
      <c r="E417" s="220" t="s">
        <v>1</v>
      </c>
      <c r="F417" s="221" t="s">
        <v>651</v>
      </c>
      <c r="G417" s="15"/>
      <c r="H417" s="220" t="s">
        <v>1</v>
      </c>
      <c r="I417" s="222"/>
      <c r="J417" s="15"/>
      <c r="K417" s="15"/>
      <c r="L417" s="219"/>
      <c r="M417" s="223"/>
      <c r="N417" s="224"/>
      <c r="O417" s="224"/>
      <c r="P417" s="224"/>
      <c r="Q417" s="224"/>
      <c r="R417" s="224"/>
      <c r="S417" s="224"/>
      <c r="T417" s="22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20" t="s">
        <v>206</v>
      </c>
      <c r="AU417" s="220" t="s">
        <v>89</v>
      </c>
      <c r="AV417" s="15" t="s">
        <v>87</v>
      </c>
      <c r="AW417" s="15" t="s">
        <v>34</v>
      </c>
      <c r="AX417" s="15" t="s">
        <v>79</v>
      </c>
      <c r="AY417" s="220" t="s">
        <v>147</v>
      </c>
    </row>
    <row r="418" spans="1:51" s="13" customFormat="1" ht="12">
      <c r="A418" s="13"/>
      <c r="B418" s="191"/>
      <c r="C418" s="13"/>
      <c r="D418" s="192" t="s">
        <v>206</v>
      </c>
      <c r="E418" s="193" t="s">
        <v>1</v>
      </c>
      <c r="F418" s="194" t="s">
        <v>652</v>
      </c>
      <c r="G418" s="13"/>
      <c r="H418" s="195">
        <v>182.977</v>
      </c>
      <c r="I418" s="196"/>
      <c r="J418" s="13"/>
      <c r="K418" s="13"/>
      <c r="L418" s="191"/>
      <c r="M418" s="197"/>
      <c r="N418" s="198"/>
      <c r="O418" s="198"/>
      <c r="P418" s="198"/>
      <c r="Q418" s="198"/>
      <c r="R418" s="198"/>
      <c r="S418" s="198"/>
      <c r="T418" s="19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193" t="s">
        <v>206</v>
      </c>
      <c r="AU418" s="193" t="s">
        <v>89</v>
      </c>
      <c r="AV418" s="13" t="s">
        <v>89</v>
      </c>
      <c r="AW418" s="13" t="s">
        <v>34</v>
      </c>
      <c r="AX418" s="13" t="s">
        <v>79</v>
      </c>
      <c r="AY418" s="193" t="s">
        <v>147</v>
      </c>
    </row>
    <row r="419" spans="1:51" s="14" customFormat="1" ht="12">
      <c r="A419" s="14"/>
      <c r="B419" s="200"/>
      <c r="C419" s="14"/>
      <c r="D419" s="192" t="s">
        <v>206</v>
      </c>
      <c r="E419" s="201" t="s">
        <v>1</v>
      </c>
      <c r="F419" s="202" t="s">
        <v>209</v>
      </c>
      <c r="G419" s="14"/>
      <c r="H419" s="203">
        <v>182.977</v>
      </c>
      <c r="I419" s="204"/>
      <c r="J419" s="14"/>
      <c r="K419" s="14"/>
      <c r="L419" s="200"/>
      <c r="M419" s="205"/>
      <c r="N419" s="206"/>
      <c r="O419" s="206"/>
      <c r="P419" s="206"/>
      <c r="Q419" s="206"/>
      <c r="R419" s="206"/>
      <c r="S419" s="206"/>
      <c r="T419" s="20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01" t="s">
        <v>206</v>
      </c>
      <c r="AU419" s="201" t="s">
        <v>89</v>
      </c>
      <c r="AV419" s="14" t="s">
        <v>166</v>
      </c>
      <c r="AW419" s="14" t="s">
        <v>34</v>
      </c>
      <c r="AX419" s="14" t="s">
        <v>87</v>
      </c>
      <c r="AY419" s="201" t="s">
        <v>147</v>
      </c>
    </row>
    <row r="420" spans="1:65" s="2" customFormat="1" ht="21.75" customHeight="1">
      <c r="A420" s="37"/>
      <c r="B420" s="171"/>
      <c r="C420" s="208" t="s">
        <v>653</v>
      </c>
      <c r="D420" s="208" t="s">
        <v>210</v>
      </c>
      <c r="E420" s="209" t="s">
        <v>654</v>
      </c>
      <c r="F420" s="210" t="s">
        <v>655</v>
      </c>
      <c r="G420" s="211" t="s">
        <v>204</v>
      </c>
      <c r="H420" s="212">
        <v>105.84</v>
      </c>
      <c r="I420" s="213"/>
      <c r="J420" s="214">
        <f>ROUND(I420*H420,2)</f>
        <v>0</v>
      </c>
      <c r="K420" s="215"/>
      <c r="L420" s="216"/>
      <c r="M420" s="217" t="s">
        <v>1</v>
      </c>
      <c r="N420" s="218" t="s">
        <v>44</v>
      </c>
      <c r="O420" s="76"/>
      <c r="P420" s="182">
        <f>O420*H420</f>
        <v>0</v>
      </c>
      <c r="Q420" s="182">
        <v>0.006</v>
      </c>
      <c r="R420" s="182">
        <f>Q420*H420</f>
        <v>0.63504</v>
      </c>
      <c r="S420" s="182">
        <v>0</v>
      </c>
      <c r="T420" s="183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184" t="s">
        <v>311</v>
      </c>
      <c r="AT420" s="184" t="s">
        <v>210</v>
      </c>
      <c r="AU420" s="184" t="s">
        <v>89</v>
      </c>
      <c r="AY420" s="18" t="s">
        <v>147</v>
      </c>
      <c r="BE420" s="185">
        <f>IF(N420="základní",J420,0)</f>
        <v>0</v>
      </c>
      <c r="BF420" s="185">
        <f>IF(N420="snížená",J420,0)</f>
        <v>0</v>
      </c>
      <c r="BG420" s="185">
        <f>IF(N420="zákl. přenesená",J420,0)</f>
        <v>0</v>
      </c>
      <c r="BH420" s="185">
        <f>IF(N420="sníž. přenesená",J420,0)</f>
        <v>0</v>
      </c>
      <c r="BI420" s="185">
        <f>IF(N420="nulová",J420,0)</f>
        <v>0</v>
      </c>
      <c r="BJ420" s="18" t="s">
        <v>87</v>
      </c>
      <c r="BK420" s="185">
        <f>ROUND(I420*H420,2)</f>
        <v>0</v>
      </c>
      <c r="BL420" s="18" t="s">
        <v>287</v>
      </c>
      <c r="BM420" s="184" t="s">
        <v>656</v>
      </c>
    </row>
    <row r="421" spans="1:47" s="2" customFormat="1" ht="12">
      <c r="A421" s="37"/>
      <c r="B421" s="38"/>
      <c r="C421" s="37"/>
      <c r="D421" s="192" t="s">
        <v>349</v>
      </c>
      <c r="E421" s="37"/>
      <c r="F421" s="226" t="s">
        <v>657</v>
      </c>
      <c r="G421" s="37"/>
      <c r="H421" s="37"/>
      <c r="I421" s="227"/>
      <c r="J421" s="37"/>
      <c r="K421" s="37"/>
      <c r="L421" s="38"/>
      <c r="M421" s="228"/>
      <c r="N421" s="229"/>
      <c r="O421" s="76"/>
      <c r="P421" s="76"/>
      <c r="Q421" s="76"/>
      <c r="R421" s="76"/>
      <c r="S421" s="76"/>
      <c r="T421" s="7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8" t="s">
        <v>349</v>
      </c>
      <c r="AU421" s="18" t="s">
        <v>89</v>
      </c>
    </row>
    <row r="422" spans="1:51" s="15" customFormat="1" ht="12">
      <c r="A422" s="15"/>
      <c r="B422" s="219"/>
      <c r="C422" s="15"/>
      <c r="D422" s="192" t="s">
        <v>206</v>
      </c>
      <c r="E422" s="220" t="s">
        <v>1</v>
      </c>
      <c r="F422" s="221" t="s">
        <v>227</v>
      </c>
      <c r="G422" s="15"/>
      <c r="H422" s="220" t="s">
        <v>1</v>
      </c>
      <c r="I422" s="222"/>
      <c r="J422" s="15"/>
      <c r="K422" s="15"/>
      <c r="L422" s="219"/>
      <c r="M422" s="223"/>
      <c r="N422" s="224"/>
      <c r="O422" s="224"/>
      <c r="P422" s="224"/>
      <c r="Q422" s="224"/>
      <c r="R422" s="224"/>
      <c r="S422" s="224"/>
      <c r="T422" s="22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20" t="s">
        <v>206</v>
      </c>
      <c r="AU422" s="220" t="s">
        <v>89</v>
      </c>
      <c r="AV422" s="15" t="s">
        <v>87</v>
      </c>
      <c r="AW422" s="15" t="s">
        <v>34</v>
      </c>
      <c r="AX422" s="15" t="s">
        <v>79</v>
      </c>
      <c r="AY422" s="220" t="s">
        <v>147</v>
      </c>
    </row>
    <row r="423" spans="1:51" s="13" customFormat="1" ht="12">
      <c r="A423" s="13"/>
      <c r="B423" s="191"/>
      <c r="C423" s="13"/>
      <c r="D423" s="192" t="s">
        <v>206</v>
      </c>
      <c r="E423" s="193" t="s">
        <v>1</v>
      </c>
      <c r="F423" s="194" t="s">
        <v>658</v>
      </c>
      <c r="G423" s="13"/>
      <c r="H423" s="195">
        <v>88.2</v>
      </c>
      <c r="I423" s="196"/>
      <c r="J423" s="13"/>
      <c r="K423" s="13"/>
      <c r="L423" s="191"/>
      <c r="M423" s="197"/>
      <c r="N423" s="198"/>
      <c r="O423" s="198"/>
      <c r="P423" s="198"/>
      <c r="Q423" s="198"/>
      <c r="R423" s="198"/>
      <c r="S423" s="198"/>
      <c r="T423" s="19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93" t="s">
        <v>206</v>
      </c>
      <c r="AU423" s="193" t="s">
        <v>89</v>
      </c>
      <c r="AV423" s="13" t="s">
        <v>89</v>
      </c>
      <c r="AW423" s="13" t="s">
        <v>34</v>
      </c>
      <c r="AX423" s="13" t="s">
        <v>79</v>
      </c>
      <c r="AY423" s="193" t="s">
        <v>147</v>
      </c>
    </row>
    <row r="424" spans="1:51" s="14" customFormat="1" ht="12">
      <c r="A424" s="14"/>
      <c r="B424" s="200"/>
      <c r="C424" s="14"/>
      <c r="D424" s="192" t="s">
        <v>206</v>
      </c>
      <c r="E424" s="201" t="s">
        <v>1</v>
      </c>
      <c r="F424" s="202" t="s">
        <v>209</v>
      </c>
      <c r="G424" s="14"/>
      <c r="H424" s="203">
        <v>88.2</v>
      </c>
      <c r="I424" s="204"/>
      <c r="J424" s="14"/>
      <c r="K424" s="14"/>
      <c r="L424" s="200"/>
      <c r="M424" s="205"/>
      <c r="N424" s="206"/>
      <c r="O424" s="206"/>
      <c r="P424" s="206"/>
      <c r="Q424" s="206"/>
      <c r="R424" s="206"/>
      <c r="S424" s="206"/>
      <c r="T424" s="20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01" t="s">
        <v>206</v>
      </c>
      <c r="AU424" s="201" t="s">
        <v>89</v>
      </c>
      <c r="AV424" s="14" t="s">
        <v>166</v>
      </c>
      <c r="AW424" s="14" t="s">
        <v>34</v>
      </c>
      <c r="AX424" s="14" t="s">
        <v>87</v>
      </c>
      <c r="AY424" s="201" t="s">
        <v>147</v>
      </c>
    </row>
    <row r="425" spans="1:51" s="13" customFormat="1" ht="12">
      <c r="A425" s="13"/>
      <c r="B425" s="191"/>
      <c r="C425" s="13"/>
      <c r="D425" s="192" t="s">
        <v>206</v>
      </c>
      <c r="E425" s="13"/>
      <c r="F425" s="194" t="s">
        <v>659</v>
      </c>
      <c r="G425" s="13"/>
      <c r="H425" s="195">
        <v>105.84</v>
      </c>
      <c r="I425" s="196"/>
      <c r="J425" s="13"/>
      <c r="K425" s="13"/>
      <c r="L425" s="191"/>
      <c r="M425" s="197"/>
      <c r="N425" s="198"/>
      <c r="O425" s="198"/>
      <c r="P425" s="198"/>
      <c r="Q425" s="198"/>
      <c r="R425" s="198"/>
      <c r="S425" s="198"/>
      <c r="T425" s="19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193" t="s">
        <v>206</v>
      </c>
      <c r="AU425" s="193" t="s">
        <v>89</v>
      </c>
      <c r="AV425" s="13" t="s">
        <v>89</v>
      </c>
      <c r="AW425" s="13" t="s">
        <v>3</v>
      </c>
      <c r="AX425" s="13" t="s">
        <v>87</v>
      </c>
      <c r="AY425" s="193" t="s">
        <v>147</v>
      </c>
    </row>
    <row r="426" spans="1:65" s="2" customFormat="1" ht="24.15" customHeight="1">
      <c r="A426" s="37"/>
      <c r="B426" s="171"/>
      <c r="C426" s="208" t="s">
        <v>660</v>
      </c>
      <c r="D426" s="208" t="s">
        <v>210</v>
      </c>
      <c r="E426" s="209" t="s">
        <v>661</v>
      </c>
      <c r="F426" s="210" t="s">
        <v>662</v>
      </c>
      <c r="G426" s="211" t="s">
        <v>204</v>
      </c>
      <c r="H426" s="212">
        <v>55.2</v>
      </c>
      <c r="I426" s="213"/>
      <c r="J426" s="214">
        <f>ROUND(I426*H426,2)</f>
        <v>0</v>
      </c>
      <c r="K426" s="215"/>
      <c r="L426" s="216"/>
      <c r="M426" s="217" t="s">
        <v>1</v>
      </c>
      <c r="N426" s="218" t="s">
        <v>44</v>
      </c>
      <c r="O426" s="76"/>
      <c r="P426" s="182">
        <f>O426*H426</f>
        <v>0</v>
      </c>
      <c r="Q426" s="182">
        <v>0.006</v>
      </c>
      <c r="R426" s="182">
        <f>Q426*H426</f>
        <v>0.33120000000000005</v>
      </c>
      <c r="S426" s="182">
        <v>0</v>
      </c>
      <c r="T426" s="183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184" t="s">
        <v>311</v>
      </c>
      <c r="AT426" s="184" t="s">
        <v>210</v>
      </c>
      <c r="AU426" s="184" t="s">
        <v>89</v>
      </c>
      <c r="AY426" s="18" t="s">
        <v>147</v>
      </c>
      <c r="BE426" s="185">
        <f>IF(N426="základní",J426,0)</f>
        <v>0</v>
      </c>
      <c r="BF426" s="185">
        <f>IF(N426="snížená",J426,0)</f>
        <v>0</v>
      </c>
      <c r="BG426" s="185">
        <f>IF(N426="zákl. přenesená",J426,0)</f>
        <v>0</v>
      </c>
      <c r="BH426" s="185">
        <f>IF(N426="sníž. přenesená",J426,0)</f>
        <v>0</v>
      </c>
      <c r="BI426" s="185">
        <f>IF(N426="nulová",J426,0)</f>
        <v>0</v>
      </c>
      <c r="BJ426" s="18" t="s">
        <v>87</v>
      </c>
      <c r="BK426" s="185">
        <f>ROUND(I426*H426,2)</f>
        <v>0</v>
      </c>
      <c r="BL426" s="18" t="s">
        <v>287</v>
      </c>
      <c r="BM426" s="184" t="s">
        <v>663</v>
      </c>
    </row>
    <row r="427" spans="1:47" s="2" customFormat="1" ht="12">
      <c r="A427" s="37"/>
      <c r="B427" s="38"/>
      <c r="C427" s="37"/>
      <c r="D427" s="192" t="s">
        <v>349</v>
      </c>
      <c r="E427" s="37"/>
      <c r="F427" s="226" t="s">
        <v>664</v>
      </c>
      <c r="G427" s="37"/>
      <c r="H427" s="37"/>
      <c r="I427" s="227"/>
      <c r="J427" s="37"/>
      <c r="K427" s="37"/>
      <c r="L427" s="38"/>
      <c r="M427" s="228"/>
      <c r="N427" s="229"/>
      <c r="O427" s="76"/>
      <c r="P427" s="76"/>
      <c r="Q427" s="76"/>
      <c r="R427" s="76"/>
      <c r="S427" s="76"/>
      <c r="T427" s="7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8" t="s">
        <v>349</v>
      </c>
      <c r="AU427" s="18" t="s">
        <v>89</v>
      </c>
    </row>
    <row r="428" spans="1:51" s="13" customFormat="1" ht="12">
      <c r="A428" s="13"/>
      <c r="B428" s="191"/>
      <c r="C428" s="13"/>
      <c r="D428" s="192" t="s">
        <v>206</v>
      </c>
      <c r="E428" s="193" t="s">
        <v>1</v>
      </c>
      <c r="F428" s="194" t="s">
        <v>454</v>
      </c>
      <c r="G428" s="13"/>
      <c r="H428" s="195">
        <v>46</v>
      </c>
      <c r="I428" s="196"/>
      <c r="J428" s="13"/>
      <c r="K428" s="13"/>
      <c r="L428" s="191"/>
      <c r="M428" s="197"/>
      <c r="N428" s="198"/>
      <c r="O428" s="198"/>
      <c r="P428" s="198"/>
      <c r="Q428" s="198"/>
      <c r="R428" s="198"/>
      <c r="S428" s="198"/>
      <c r="T428" s="19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193" t="s">
        <v>206</v>
      </c>
      <c r="AU428" s="193" t="s">
        <v>89</v>
      </c>
      <c r="AV428" s="13" t="s">
        <v>89</v>
      </c>
      <c r="AW428" s="13" t="s">
        <v>34</v>
      </c>
      <c r="AX428" s="13" t="s">
        <v>79</v>
      </c>
      <c r="AY428" s="193" t="s">
        <v>147</v>
      </c>
    </row>
    <row r="429" spans="1:51" s="14" customFormat="1" ht="12">
      <c r="A429" s="14"/>
      <c r="B429" s="200"/>
      <c r="C429" s="14"/>
      <c r="D429" s="192" t="s">
        <v>206</v>
      </c>
      <c r="E429" s="201" t="s">
        <v>1</v>
      </c>
      <c r="F429" s="202" t="s">
        <v>209</v>
      </c>
      <c r="G429" s="14"/>
      <c r="H429" s="203">
        <v>46</v>
      </c>
      <c r="I429" s="204"/>
      <c r="J429" s="14"/>
      <c r="K429" s="14"/>
      <c r="L429" s="200"/>
      <c r="M429" s="205"/>
      <c r="N429" s="206"/>
      <c r="O429" s="206"/>
      <c r="P429" s="206"/>
      <c r="Q429" s="206"/>
      <c r="R429" s="206"/>
      <c r="S429" s="206"/>
      <c r="T429" s="20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01" t="s">
        <v>206</v>
      </c>
      <c r="AU429" s="201" t="s">
        <v>89</v>
      </c>
      <c r="AV429" s="14" t="s">
        <v>166</v>
      </c>
      <c r="AW429" s="14" t="s">
        <v>34</v>
      </c>
      <c r="AX429" s="14" t="s">
        <v>87</v>
      </c>
      <c r="AY429" s="201" t="s">
        <v>147</v>
      </c>
    </row>
    <row r="430" spans="1:51" s="13" customFormat="1" ht="12">
      <c r="A430" s="13"/>
      <c r="B430" s="191"/>
      <c r="C430" s="13"/>
      <c r="D430" s="192" t="s">
        <v>206</v>
      </c>
      <c r="E430" s="13"/>
      <c r="F430" s="194" t="s">
        <v>665</v>
      </c>
      <c r="G430" s="13"/>
      <c r="H430" s="195">
        <v>55.2</v>
      </c>
      <c r="I430" s="196"/>
      <c r="J430" s="13"/>
      <c r="K430" s="13"/>
      <c r="L430" s="191"/>
      <c r="M430" s="197"/>
      <c r="N430" s="198"/>
      <c r="O430" s="198"/>
      <c r="P430" s="198"/>
      <c r="Q430" s="198"/>
      <c r="R430" s="198"/>
      <c r="S430" s="198"/>
      <c r="T430" s="19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93" t="s">
        <v>206</v>
      </c>
      <c r="AU430" s="193" t="s">
        <v>89</v>
      </c>
      <c r="AV430" s="13" t="s">
        <v>89</v>
      </c>
      <c r="AW430" s="13" t="s">
        <v>3</v>
      </c>
      <c r="AX430" s="13" t="s">
        <v>87</v>
      </c>
      <c r="AY430" s="193" t="s">
        <v>147</v>
      </c>
    </row>
    <row r="431" spans="1:65" s="2" customFormat="1" ht="16.5" customHeight="1">
      <c r="A431" s="37"/>
      <c r="B431" s="171"/>
      <c r="C431" s="208" t="s">
        <v>666</v>
      </c>
      <c r="D431" s="208" t="s">
        <v>210</v>
      </c>
      <c r="E431" s="209" t="s">
        <v>667</v>
      </c>
      <c r="F431" s="210" t="s">
        <v>668</v>
      </c>
      <c r="G431" s="211" t="s">
        <v>204</v>
      </c>
      <c r="H431" s="212">
        <v>29.892</v>
      </c>
      <c r="I431" s="213"/>
      <c r="J431" s="214">
        <f>ROUND(I431*H431,2)</f>
        <v>0</v>
      </c>
      <c r="K431" s="215"/>
      <c r="L431" s="216"/>
      <c r="M431" s="217" t="s">
        <v>1</v>
      </c>
      <c r="N431" s="218" t="s">
        <v>44</v>
      </c>
      <c r="O431" s="76"/>
      <c r="P431" s="182">
        <f>O431*H431</f>
        <v>0</v>
      </c>
      <c r="Q431" s="182">
        <v>0.006</v>
      </c>
      <c r="R431" s="182">
        <f>Q431*H431</f>
        <v>0.179352</v>
      </c>
      <c r="S431" s="182">
        <v>0</v>
      </c>
      <c r="T431" s="183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184" t="s">
        <v>311</v>
      </c>
      <c r="AT431" s="184" t="s">
        <v>210</v>
      </c>
      <c r="AU431" s="184" t="s">
        <v>89</v>
      </c>
      <c r="AY431" s="18" t="s">
        <v>147</v>
      </c>
      <c r="BE431" s="185">
        <f>IF(N431="základní",J431,0)</f>
        <v>0</v>
      </c>
      <c r="BF431" s="185">
        <f>IF(N431="snížená",J431,0)</f>
        <v>0</v>
      </c>
      <c r="BG431" s="185">
        <f>IF(N431="zákl. přenesená",J431,0)</f>
        <v>0</v>
      </c>
      <c r="BH431" s="185">
        <f>IF(N431="sníž. přenesená",J431,0)</f>
        <v>0</v>
      </c>
      <c r="BI431" s="185">
        <f>IF(N431="nulová",J431,0)</f>
        <v>0</v>
      </c>
      <c r="BJ431" s="18" t="s">
        <v>87</v>
      </c>
      <c r="BK431" s="185">
        <f>ROUND(I431*H431,2)</f>
        <v>0</v>
      </c>
      <c r="BL431" s="18" t="s">
        <v>287</v>
      </c>
      <c r="BM431" s="184" t="s">
        <v>669</v>
      </c>
    </row>
    <row r="432" spans="1:47" s="2" customFormat="1" ht="12">
      <c r="A432" s="37"/>
      <c r="B432" s="38"/>
      <c r="C432" s="37"/>
      <c r="D432" s="192" t="s">
        <v>349</v>
      </c>
      <c r="E432" s="37"/>
      <c r="F432" s="226" t="s">
        <v>670</v>
      </c>
      <c r="G432" s="37"/>
      <c r="H432" s="37"/>
      <c r="I432" s="227"/>
      <c r="J432" s="37"/>
      <c r="K432" s="37"/>
      <c r="L432" s="38"/>
      <c r="M432" s="228"/>
      <c r="N432" s="229"/>
      <c r="O432" s="76"/>
      <c r="P432" s="76"/>
      <c r="Q432" s="76"/>
      <c r="R432" s="76"/>
      <c r="S432" s="76"/>
      <c r="T432" s="7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8" t="s">
        <v>349</v>
      </c>
      <c r="AU432" s="18" t="s">
        <v>89</v>
      </c>
    </row>
    <row r="433" spans="1:51" s="13" customFormat="1" ht="12">
      <c r="A433" s="13"/>
      <c r="B433" s="191"/>
      <c r="C433" s="13"/>
      <c r="D433" s="192" t="s">
        <v>206</v>
      </c>
      <c r="E433" s="193" t="s">
        <v>1</v>
      </c>
      <c r="F433" s="194" t="s">
        <v>671</v>
      </c>
      <c r="G433" s="13"/>
      <c r="H433" s="195">
        <v>24.91</v>
      </c>
      <c r="I433" s="196"/>
      <c r="J433" s="13"/>
      <c r="K433" s="13"/>
      <c r="L433" s="191"/>
      <c r="M433" s="197"/>
      <c r="N433" s="198"/>
      <c r="O433" s="198"/>
      <c r="P433" s="198"/>
      <c r="Q433" s="198"/>
      <c r="R433" s="198"/>
      <c r="S433" s="198"/>
      <c r="T433" s="19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93" t="s">
        <v>206</v>
      </c>
      <c r="AU433" s="193" t="s">
        <v>89</v>
      </c>
      <c r="AV433" s="13" t="s">
        <v>89</v>
      </c>
      <c r="AW433" s="13" t="s">
        <v>34</v>
      </c>
      <c r="AX433" s="13" t="s">
        <v>79</v>
      </c>
      <c r="AY433" s="193" t="s">
        <v>147</v>
      </c>
    </row>
    <row r="434" spans="1:51" s="14" customFormat="1" ht="12">
      <c r="A434" s="14"/>
      <c r="B434" s="200"/>
      <c r="C434" s="14"/>
      <c r="D434" s="192" t="s">
        <v>206</v>
      </c>
      <c r="E434" s="201" t="s">
        <v>1</v>
      </c>
      <c r="F434" s="202" t="s">
        <v>209</v>
      </c>
      <c r="G434" s="14"/>
      <c r="H434" s="203">
        <v>24.91</v>
      </c>
      <c r="I434" s="204"/>
      <c r="J434" s="14"/>
      <c r="K434" s="14"/>
      <c r="L434" s="200"/>
      <c r="M434" s="205"/>
      <c r="N434" s="206"/>
      <c r="O434" s="206"/>
      <c r="P434" s="206"/>
      <c r="Q434" s="206"/>
      <c r="R434" s="206"/>
      <c r="S434" s="206"/>
      <c r="T434" s="20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01" t="s">
        <v>206</v>
      </c>
      <c r="AU434" s="201" t="s">
        <v>89</v>
      </c>
      <c r="AV434" s="14" t="s">
        <v>166</v>
      </c>
      <c r="AW434" s="14" t="s">
        <v>34</v>
      </c>
      <c r="AX434" s="14" t="s">
        <v>87</v>
      </c>
      <c r="AY434" s="201" t="s">
        <v>147</v>
      </c>
    </row>
    <row r="435" spans="1:51" s="13" customFormat="1" ht="12">
      <c r="A435" s="13"/>
      <c r="B435" s="191"/>
      <c r="C435" s="13"/>
      <c r="D435" s="192" t="s">
        <v>206</v>
      </c>
      <c r="E435" s="13"/>
      <c r="F435" s="194" t="s">
        <v>672</v>
      </c>
      <c r="G435" s="13"/>
      <c r="H435" s="195">
        <v>29.892</v>
      </c>
      <c r="I435" s="196"/>
      <c r="J435" s="13"/>
      <c r="K435" s="13"/>
      <c r="L435" s="191"/>
      <c r="M435" s="197"/>
      <c r="N435" s="198"/>
      <c r="O435" s="198"/>
      <c r="P435" s="198"/>
      <c r="Q435" s="198"/>
      <c r="R435" s="198"/>
      <c r="S435" s="198"/>
      <c r="T435" s="19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193" t="s">
        <v>206</v>
      </c>
      <c r="AU435" s="193" t="s">
        <v>89</v>
      </c>
      <c r="AV435" s="13" t="s">
        <v>89</v>
      </c>
      <c r="AW435" s="13" t="s">
        <v>3</v>
      </c>
      <c r="AX435" s="13" t="s">
        <v>87</v>
      </c>
      <c r="AY435" s="193" t="s">
        <v>147</v>
      </c>
    </row>
    <row r="436" spans="1:65" s="2" customFormat="1" ht="24.15" customHeight="1">
      <c r="A436" s="37"/>
      <c r="B436" s="171"/>
      <c r="C436" s="172" t="s">
        <v>673</v>
      </c>
      <c r="D436" s="172" t="s">
        <v>150</v>
      </c>
      <c r="E436" s="173" t="s">
        <v>674</v>
      </c>
      <c r="F436" s="174" t="s">
        <v>675</v>
      </c>
      <c r="G436" s="175" t="s">
        <v>274</v>
      </c>
      <c r="H436" s="176">
        <v>1.219</v>
      </c>
      <c r="I436" s="177"/>
      <c r="J436" s="178">
        <f>ROUND(I436*H436,2)</f>
        <v>0</v>
      </c>
      <c r="K436" s="179"/>
      <c r="L436" s="38"/>
      <c r="M436" s="180" t="s">
        <v>1</v>
      </c>
      <c r="N436" s="181" t="s">
        <v>44</v>
      </c>
      <c r="O436" s="76"/>
      <c r="P436" s="182">
        <f>O436*H436</f>
        <v>0</v>
      </c>
      <c r="Q436" s="182">
        <v>0</v>
      </c>
      <c r="R436" s="182">
        <f>Q436*H436</f>
        <v>0</v>
      </c>
      <c r="S436" s="182">
        <v>0</v>
      </c>
      <c r="T436" s="183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184" t="s">
        <v>287</v>
      </c>
      <c r="AT436" s="184" t="s">
        <v>150</v>
      </c>
      <c r="AU436" s="184" t="s">
        <v>89</v>
      </c>
      <c r="AY436" s="18" t="s">
        <v>147</v>
      </c>
      <c r="BE436" s="185">
        <f>IF(N436="základní",J436,0)</f>
        <v>0</v>
      </c>
      <c r="BF436" s="185">
        <f>IF(N436="snížená",J436,0)</f>
        <v>0</v>
      </c>
      <c r="BG436" s="185">
        <f>IF(N436="zákl. přenesená",J436,0)</f>
        <v>0</v>
      </c>
      <c r="BH436" s="185">
        <f>IF(N436="sníž. přenesená",J436,0)</f>
        <v>0</v>
      </c>
      <c r="BI436" s="185">
        <f>IF(N436="nulová",J436,0)</f>
        <v>0</v>
      </c>
      <c r="BJ436" s="18" t="s">
        <v>87</v>
      </c>
      <c r="BK436" s="185">
        <f>ROUND(I436*H436,2)</f>
        <v>0</v>
      </c>
      <c r="BL436" s="18" t="s">
        <v>287</v>
      </c>
      <c r="BM436" s="184" t="s">
        <v>676</v>
      </c>
    </row>
    <row r="437" spans="1:65" s="2" customFormat="1" ht="24.15" customHeight="1">
      <c r="A437" s="37"/>
      <c r="B437" s="171"/>
      <c r="C437" s="172" t="s">
        <v>677</v>
      </c>
      <c r="D437" s="172" t="s">
        <v>150</v>
      </c>
      <c r="E437" s="173" t="s">
        <v>678</v>
      </c>
      <c r="F437" s="174" t="s">
        <v>679</v>
      </c>
      <c r="G437" s="175" t="s">
        <v>274</v>
      </c>
      <c r="H437" s="176">
        <v>1.219</v>
      </c>
      <c r="I437" s="177"/>
      <c r="J437" s="178">
        <f>ROUND(I437*H437,2)</f>
        <v>0</v>
      </c>
      <c r="K437" s="179"/>
      <c r="L437" s="38"/>
      <c r="M437" s="180" t="s">
        <v>1</v>
      </c>
      <c r="N437" s="181" t="s">
        <v>44</v>
      </c>
      <c r="O437" s="76"/>
      <c r="P437" s="182">
        <f>O437*H437</f>
        <v>0</v>
      </c>
      <c r="Q437" s="182">
        <v>0</v>
      </c>
      <c r="R437" s="182">
        <f>Q437*H437</f>
        <v>0</v>
      </c>
      <c r="S437" s="182">
        <v>0</v>
      </c>
      <c r="T437" s="183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184" t="s">
        <v>287</v>
      </c>
      <c r="AT437" s="184" t="s">
        <v>150</v>
      </c>
      <c r="AU437" s="184" t="s">
        <v>89</v>
      </c>
      <c r="AY437" s="18" t="s">
        <v>147</v>
      </c>
      <c r="BE437" s="185">
        <f>IF(N437="základní",J437,0)</f>
        <v>0</v>
      </c>
      <c r="BF437" s="185">
        <f>IF(N437="snížená",J437,0)</f>
        <v>0</v>
      </c>
      <c r="BG437" s="185">
        <f>IF(N437="zákl. přenesená",J437,0)</f>
        <v>0</v>
      </c>
      <c r="BH437" s="185">
        <f>IF(N437="sníž. přenesená",J437,0)</f>
        <v>0</v>
      </c>
      <c r="BI437" s="185">
        <f>IF(N437="nulová",J437,0)</f>
        <v>0</v>
      </c>
      <c r="BJ437" s="18" t="s">
        <v>87</v>
      </c>
      <c r="BK437" s="185">
        <f>ROUND(I437*H437,2)</f>
        <v>0</v>
      </c>
      <c r="BL437" s="18" t="s">
        <v>287</v>
      </c>
      <c r="BM437" s="184" t="s">
        <v>680</v>
      </c>
    </row>
    <row r="438" spans="1:63" s="12" customFormat="1" ht="22.8" customHeight="1">
      <c r="A438" s="12"/>
      <c r="B438" s="158"/>
      <c r="C438" s="12"/>
      <c r="D438" s="159" t="s">
        <v>78</v>
      </c>
      <c r="E438" s="169" t="s">
        <v>681</v>
      </c>
      <c r="F438" s="169" t="s">
        <v>682</v>
      </c>
      <c r="G438" s="12"/>
      <c r="H438" s="12"/>
      <c r="I438" s="161"/>
      <c r="J438" s="170">
        <f>BK438</f>
        <v>0</v>
      </c>
      <c r="K438" s="12"/>
      <c r="L438" s="158"/>
      <c r="M438" s="163"/>
      <c r="N438" s="164"/>
      <c r="O438" s="164"/>
      <c r="P438" s="165">
        <f>SUM(P439:P457)</f>
        <v>0</v>
      </c>
      <c r="Q438" s="164"/>
      <c r="R438" s="165">
        <f>SUM(R439:R457)</f>
        <v>4.9036964</v>
      </c>
      <c r="S438" s="164"/>
      <c r="T438" s="166">
        <f>SUM(T439:T457)</f>
        <v>4.4879999999999995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159" t="s">
        <v>89</v>
      </c>
      <c r="AT438" s="167" t="s">
        <v>78</v>
      </c>
      <c r="AU438" s="167" t="s">
        <v>87</v>
      </c>
      <c r="AY438" s="159" t="s">
        <v>147</v>
      </c>
      <c r="BK438" s="168">
        <f>SUM(BK439:BK457)</f>
        <v>0</v>
      </c>
    </row>
    <row r="439" spans="1:65" s="2" customFormat="1" ht="24.15" customHeight="1">
      <c r="A439" s="37"/>
      <c r="B439" s="171"/>
      <c r="C439" s="172" t="s">
        <v>683</v>
      </c>
      <c r="D439" s="172" t="s">
        <v>150</v>
      </c>
      <c r="E439" s="173" t="s">
        <v>684</v>
      </c>
      <c r="F439" s="174" t="s">
        <v>685</v>
      </c>
      <c r="G439" s="175" t="s">
        <v>204</v>
      </c>
      <c r="H439" s="176">
        <v>165</v>
      </c>
      <c r="I439" s="177"/>
      <c r="J439" s="178">
        <f>ROUND(I439*H439,2)</f>
        <v>0</v>
      </c>
      <c r="K439" s="179"/>
      <c r="L439" s="38"/>
      <c r="M439" s="180" t="s">
        <v>1</v>
      </c>
      <c r="N439" s="181" t="s">
        <v>44</v>
      </c>
      <c r="O439" s="76"/>
      <c r="P439" s="182">
        <f>O439*H439</f>
        <v>0</v>
      </c>
      <c r="Q439" s="182">
        <v>0</v>
      </c>
      <c r="R439" s="182">
        <f>Q439*H439</f>
        <v>0</v>
      </c>
      <c r="S439" s="182">
        <v>0.0272</v>
      </c>
      <c r="T439" s="183">
        <f>S439*H439</f>
        <v>4.4879999999999995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184" t="s">
        <v>287</v>
      </c>
      <c r="AT439" s="184" t="s">
        <v>150</v>
      </c>
      <c r="AU439" s="184" t="s">
        <v>89</v>
      </c>
      <c r="AY439" s="18" t="s">
        <v>147</v>
      </c>
      <c r="BE439" s="185">
        <f>IF(N439="základní",J439,0)</f>
        <v>0</v>
      </c>
      <c r="BF439" s="185">
        <f>IF(N439="snížená",J439,0)</f>
        <v>0</v>
      </c>
      <c r="BG439" s="185">
        <f>IF(N439="zákl. přenesená",J439,0)</f>
        <v>0</v>
      </c>
      <c r="BH439" s="185">
        <f>IF(N439="sníž. přenesená",J439,0)</f>
        <v>0</v>
      </c>
      <c r="BI439" s="185">
        <f>IF(N439="nulová",J439,0)</f>
        <v>0</v>
      </c>
      <c r="BJ439" s="18" t="s">
        <v>87</v>
      </c>
      <c r="BK439" s="185">
        <f>ROUND(I439*H439,2)</f>
        <v>0</v>
      </c>
      <c r="BL439" s="18" t="s">
        <v>287</v>
      </c>
      <c r="BM439" s="184" t="s">
        <v>686</v>
      </c>
    </row>
    <row r="440" spans="1:51" s="15" customFormat="1" ht="12">
      <c r="A440" s="15"/>
      <c r="B440" s="219"/>
      <c r="C440" s="15"/>
      <c r="D440" s="192" t="s">
        <v>206</v>
      </c>
      <c r="E440" s="220" t="s">
        <v>1</v>
      </c>
      <c r="F440" s="221" t="s">
        <v>227</v>
      </c>
      <c r="G440" s="15"/>
      <c r="H440" s="220" t="s">
        <v>1</v>
      </c>
      <c r="I440" s="222"/>
      <c r="J440" s="15"/>
      <c r="K440" s="15"/>
      <c r="L440" s="219"/>
      <c r="M440" s="223"/>
      <c r="N440" s="224"/>
      <c r="O440" s="224"/>
      <c r="P440" s="224"/>
      <c r="Q440" s="224"/>
      <c r="R440" s="224"/>
      <c r="S440" s="224"/>
      <c r="T440" s="22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20" t="s">
        <v>206</v>
      </c>
      <c r="AU440" s="220" t="s">
        <v>89</v>
      </c>
      <c r="AV440" s="15" t="s">
        <v>87</v>
      </c>
      <c r="AW440" s="15" t="s">
        <v>34</v>
      </c>
      <c r="AX440" s="15" t="s">
        <v>79</v>
      </c>
      <c r="AY440" s="220" t="s">
        <v>147</v>
      </c>
    </row>
    <row r="441" spans="1:51" s="13" customFormat="1" ht="12">
      <c r="A441" s="13"/>
      <c r="B441" s="191"/>
      <c r="C441" s="13"/>
      <c r="D441" s="192" t="s">
        <v>206</v>
      </c>
      <c r="E441" s="193" t="s">
        <v>1</v>
      </c>
      <c r="F441" s="194" t="s">
        <v>687</v>
      </c>
      <c r="G441" s="13"/>
      <c r="H441" s="195">
        <v>165</v>
      </c>
      <c r="I441" s="196"/>
      <c r="J441" s="13"/>
      <c r="K441" s="13"/>
      <c r="L441" s="191"/>
      <c r="M441" s="197"/>
      <c r="N441" s="198"/>
      <c r="O441" s="198"/>
      <c r="P441" s="198"/>
      <c r="Q441" s="198"/>
      <c r="R441" s="198"/>
      <c r="S441" s="198"/>
      <c r="T441" s="19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193" t="s">
        <v>206</v>
      </c>
      <c r="AU441" s="193" t="s">
        <v>89</v>
      </c>
      <c r="AV441" s="13" t="s">
        <v>89</v>
      </c>
      <c r="AW441" s="13" t="s">
        <v>34</v>
      </c>
      <c r="AX441" s="13" t="s">
        <v>79</v>
      </c>
      <c r="AY441" s="193" t="s">
        <v>147</v>
      </c>
    </row>
    <row r="442" spans="1:51" s="14" customFormat="1" ht="12">
      <c r="A442" s="14"/>
      <c r="B442" s="200"/>
      <c r="C442" s="14"/>
      <c r="D442" s="192" t="s">
        <v>206</v>
      </c>
      <c r="E442" s="201" t="s">
        <v>1</v>
      </c>
      <c r="F442" s="202" t="s">
        <v>209</v>
      </c>
      <c r="G442" s="14"/>
      <c r="H442" s="203">
        <v>165</v>
      </c>
      <c r="I442" s="204"/>
      <c r="J442" s="14"/>
      <c r="K442" s="14"/>
      <c r="L442" s="200"/>
      <c r="M442" s="205"/>
      <c r="N442" s="206"/>
      <c r="O442" s="206"/>
      <c r="P442" s="206"/>
      <c r="Q442" s="206"/>
      <c r="R442" s="206"/>
      <c r="S442" s="206"/>
      <c r="T442" s="20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01" t="s">
        <v>206</v>
      </c>
      <c r="AU442" s="201" t="s">
        <v>89</v>
      </c>
      <c r="AV442" s="14" t="s">
        <v>166</v>
      </c>
      <c r="AW442" s="14" t="s">
        <v>34</v>
      </c>
      <c r="AX442" s="14" t="s">
        <v>87</v>
      </c>
      <c r="AY442" s="201" t="s">
        <v>147</v>
      </c>
    </row>
    <row r="443" spans="1:65" s="2" customFormat="1" ht="33" customHeight="1">
      <c r="A443" s="37"/>
      <c r="B443" s="171"/>
      <c r="C443" s="172" t="s">
        <v>688</v>
      </c>
      <c r="D443" s="172" t="s">
        <v>150</v>
      </c>
      <c r="E443" s="173" t="s">
        <v>689</v>
      </c>
      <c r="F443" s="174" t="s">
        <v>690</v>
      </c>
      <c r="G443" s="175" t="s">
        <v>204</v>
      </c>
      <c r="H443" s="176">
        <v>250.572</v>
      </c>
      <c r="I443" s="177"/>
      <c r="J443" s="178">
        <f>ROUND(I443*H443,2)</f>
        <v>0</v>
      </c>
      <c r="K443" s="179"/>
      <c r="L443" s="38"/>
      <c r="M443" s="180" t="s">
        <v>1</v>
      </c>
      <c r="N443" s="181" t="s">
        <v>44</v>
      </c>
      <c r="O443" s="76"/>
      <c r="P443" s="182">
        <f>O443*H443</f>
        <v>0</v>
      </c>
      <c r="Q443" s="182">
        <v>0.006</v>
      </c>
      <c r="R443" s="182">
        <f>Q443*H443</f>
        <v>1.503432</v>
      </c>
      <c r="S443" s="182">
        <v>0</v>
      </c>
      <c r="T443" s="183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184" t="s">
        <v>287</v>
      </c>
      <c r="AT443" s="184" t="s">
        <v>150</v>
      </c>
      <c r="AU443" s="184" t="s">
        <v>89</v>
      </c>
      <c r="AY443" s="18" t="s">
        <v>147</v>
      </c>
      <c r="BE443" s="185">
        <f>IF(N443="základní",J443,0)</f>
        <v>0</v>
      </c>
      <c r="BF443" s="185">
        <f>IF(N443="snížená",J443,0)</f>
        <v>0</v>
      </c>
      <c r="BG443" s="185">
        <f>IF(N443="zákl. přenesená",J443,0)</f>
        <v>0</v>
      </c>
      <c r="BH443" s="185">
        <f>IF(N443="sníž. přenesená",J443,0)</f>
        <v>0</v>
      </c>
      <c r="BI443" s="185">
        <f>IF(N443="nulová",J443,0)</f>
        <v>0</v>
      </c>
      <c r="BJ443" s="18" t="s">
        <v>87</v>
      </c>
      <c r="BK443" s="185">
        <f>ROUND(I443*H443,2)</f>
        <v>0</v>
      </c>
      <c r="BL443" s="18" t="s">
        <v>287</v>
      </c>
      <c r="BM443" s="184" t="s">
        <v>691</v>
      </c>
    </row>
    <row r="444" spans="1:51" s="15" customFormat="1" ht="12">
      <c r="A444" s="15"/>
      <c r="B444" s="219"/>
      <c r="C444" s="15"/>
      <c r="D444" s="192" t="s">
        <v>206</v>
      </c>
      <c r="E444" s="220" t="s">
        <v>1</v>
      </c>
      <c r="F444" s="221" t="s">
        <v>242</v>
      </c>
      <c r="G444" s="15"/>
      <c r="H444" s="220" t="s">
        <v>1</v>
      </c>
      <c r="I444" s="222"/>
      <c r="J444" s="15"/>
      <c r="K444" s="15"/>
      <c r="L444" s="219"/>
      <c r="M444" s="223"/>
      <c r="N444" s="224"/>
      <c r="O444" s="224"/>
      <c r="P444" s="224"/>
      <c r="Q444" s="224"/>
      <c r="R444" s="224"/>
      <c r="S444" s="224"/>
      <c r="T444" s="22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20" t="s">
        <v>206</v>
      </c>
      <c r="AU444" s="220" t="s">
        <v>89</v>
      </c>
      <c r="AV444" s="15" t="s">
        <v>87</v>
      </c>
      <c r="AW444" s="15" t="s">
        <v>34</v>
      </c>
      <c r="AX444" s="15" t="s">
        <v>79</v>
      </c>
      <c r="AY444" s="220" t="s">
        <v>147</v>
      </c>
    </row>
    <row r="445" spans="1:51" s="13" customFormat="1" ht="12">
      <c r="A445" s="13"/>
      <c r="B445" s="191"/>
      <c r="C445" s="13"/>
      <c r="D445" s="192" t="s">
        <v>206</v>
      </c>
      <c r="E445" s="193" t="s">
        <v>1</v>
      </c>
      <c r="F445" s="194" t="s">
        <v>692</v>
      </c>
      <c r="G445" s="13"/>
      <c r="H445" s="195">
        <v>26.418</v>
      </c>
      <c r="I445" s="196"/>
      <c r="J445" s="13"/>
      <c r="K445" s="13"/>
      <c r="L445" s="191"/>
      <c r="M445" s="197"/>
      <c r="N445" s="198"/>
      <c r="O445" s="198"/>
      <c r="P445" s="198"/>
      <c r="Q445" s="198"/>
      <c r="R445" s="198"/>
      <c r="S445" s="198"/>
      <c r="T445" s="19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93" t="s">
        <v>206</v>
      </c>
      <c r="AU445" s="193" t="s">
        <v>89</v>
      </c>
      <c r="AV445" s="13" t="s">
        <v>89</v>
      </c>
      <c r="AW445" s="13" t="s">
        <v>34</v>
      </c>
      <c r="AX445" s="13" t="s">
        <v>79</v>
      </c>
      <c r="AY445" s="193" t="s">
        <v>147</v>
      </c>
    </row>
    <row r="446" spans="1:51" s="15" customFormat="1" ht="12">
      <c r="A446" s="15"/>
      <c r="B446" s="219"/>
      <c r="C446" s="15"/>
      <c r="D446" s="192" t="s">
        <v>206</v>
      </c>
      <c r="E446" s="220" t="s">
        <v>1</v>
      </c>
      <c r="F446" s="221" t="s">
        <v>227</v>
      </c>
      <c r="G446" s="15"/>
      <c r="H446" s="220" t="s">
        <v>1</v>
      </c>
      <c r="I446" s="222"/>
      <c r="J446" s="15"/>
      <c r="K446" s="15"/>
      <c r="L446" s="219"/>
      <c r="M446" s="223"/>
      <c r="N446" s="224"/>
      <c r="O446" s="224"/>
      <c r="P446" s="224"/>
      <c r="Q446" s="224"/>
      <c r="R446" s="224"/>
      <c r="S446" s="224"/>
      <c r="T446" s="22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20" t="s">
        <v>206</v>
      </c>
      <c r="AU446" s="220" t="s">
        <v>89</v>
      </c>
      <c r="AV446" s="15" t="s">
        <v>87</v>
      </c>
      <c r="AW446" s="15" t="s">
        <v>34</v>
      </c>
      <c r="AX446" s="15" t="s">
        <v>79</v>
      </c>
      <c r="AY446" s="220" t="s">
        <v>147</v>
      </c>
    </row>
    <row r="447" spans="1:51" s="13" customFormat="1" ht="12">
      <c r="A447" s="13"/>
      <c r="B447" s="191"/>
      <c r="C447" s="13"/>
      <c r="D447" s="192" t="s">
        <v>206</v>
      </c>
      <c r="E447" s="193" t="s">
        <v>1</v>
      </c>
      <c r="F447" s="194" t="s">
        <v>693</v>
      </c>
      <c r="G447" s="13"/>
      <c r="H447" s="195">
        <v>224.154</v>
      </c>
      <c r="I447" s="196"/>
      <c r="J447" s="13"/>
      <c r="K447" s="13"/>
      <c r="L447" s="191"/>
      <c r="M447" s="197"/>
      <c r="N447" s="198"/>
      <c r="O447" s="198"/>
      <c r="P447" s="198"/>
      <c r="Q447" s="198"/>
      <c r="R447" s="198"/>
      <c r="S447" s="198"/>
      <c r="T447" s="19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93" t="s">
        <v>206</v>
      </c>
      <c r="AU447" s="193" t="s">
        <v>89</v>
      </c>
      <c r="AV447" s="13" t="s">
        <v>89</v>
      </c>
      <c r="AW447" s="13" t="s">
        <v>34</v>
      </c>
      <c r="AX447" s="13" t="s">
        <v>79</v>
      </c>
      <c r="AY447" s="193" t="s">
        <v>147</v>
      </c>
    </row>
    <row r="448" spans="1:51" s="14" customFormat="1" ht="12">
      <c r="A448" s="14"/>
      <c r="B448" s="200"/>
      <c r="C448" s="14"/>
      <c r="D448" s="192" t="s">
        <v>206</v>
      </c>
      <c r="E448" s="201" t="s">
        <v>1</v>
      </c>
      <c r="F448" s="202" t="s">
        <v>209</v>
      </c>
      <c r="G448" s="14"/>
      <c r="H448" s="203">
        <v>250.572</v>
      </c>
      <c r="I448" s="204"/>
      <c r="J448" s="14"/>
      <c r="K448" s="14"/>
      <c r="L448" s="200"/>
      <c r="M448" s="205"/>
      <c r="N448" s="206"/>
      <c r="O448" s="206"/>
      <c r="P448" s="206"/>
      <c r="Q448" s="206"/>
      <c r="R448" s="206"/>
      <c r="S448" s="206"/>
      <c r="T448" s="207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01" t="s">
        <v>206</v>
      </c>
      <c r="AU448" s="201" t="s">
        <v>89</v>
      </c>
      <c r="AV448" s="14" t="s">
        <v>166</v>
      </c>
      <c r="AW448" s="14" t="s">
        <v>34</v>
      </c>
      <c r="AX448" s="14" t="s">
        <v>87</v>
      </c>
      <c r="AY448" s="201" t="s">
        <v>147</v>
      </c>
    </row>
    <row r="449" spans="1:65" s="2" customFormat="1" ht="16.5" customHeight="1">
      <c r="A449" s="37"/>
      <c r="B449" s="171"/>
      <c r="C449" s="208" t="s">
        <v>694</v>
      </c>
      <c r="D449" s="208" t="s">
        <v>210</v>
      </c>
      <c r="E449" s="209" t="s">
        <v>695</v>
      </c>
      <c r="F449" s="210" t="s">
        <v>696</v>
      </c>
      <c r="G449" s="211" t="s">
        <v>204</v>
      </c>
      <c r="H449" s="212">
        <v>288.158</v>
      </c>
      <c r="I449" s="213"/>
      <c r="J449" s="214">
        <f>ROUND(I449*H449,2)</f>
        <v>0</v>
      </c>
      <c r="K449" s="215"/>
      <c r="L449" s="216"/>
      <c r="M449" s="217" t="s">
        <v>1</v>
      </c>
      <c r="N449" s="218" t="s">
        <v>44</v>
      </c>
      <c r="O449" s="76"/>
      <c r="P449" s="182">
        <f>O449*H449</f>
        <v>0</v>
      </c>
      <c r="Q449" s="182">
        <v>0.0118</v>
      </c>
      <c r="R449" s="182">
        <f>Q449*H449</f>
        <v>3.4002644</v>
      </c>
      <c r="S449" s="182">
        <v>0</v>
      </c>
      <c r="T449" s="183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184" t="s">
        <v>311</v>
      </c>
      <c r="AT449" s="184" t="s">
        <v>210</v>
      </c>
      <c r="AU449" s="184" t="s">
        <v>89</v>
      </c>
      <c r="AY449" s="18" t="s">
        <v>147</v>
      </c>
      <c r="BE449" s="185">
        <f>IF(N449="základní",J449,0)</f>
        <v>0</v>
      </c>
      <c r="BF449" s="185">
        <f>IF(N449="snížená",J449,0)</f>
        <v>0</v>
      </c>
      <c r="BG449" s="185">
        <f>IF(N449="zákl. přenesená",J449,0)</f>
        <v>0</v>
      </c>
      <c r="BH449" s="185">
        <f>IF(N449="sníž. přenesená",J449,0)</f>
        <v>0</v>
      </c>
      <c r="BI449" s="185">
        <f>IF(N449="nulová",J449,0)</f>
        <v>0</v>
      </c>
      <c r="BJ449" s="18" t="s">
        <v>87</v>
      </c>
      <c r="BK449" s="185">
        <f>ROUND(I449*H449,2)</f>
        <v>0</v>
      </c>
      <c r="BL449" s="18" t="s">
        <v>287</v>
      </c>
      <c r="BM449" s="184" t="s">
        <v>697</v>
      </c>
    </row>
    <row r="450" spans="1:51" s="15" customFormat="1" ht="12">
      <c r="A450" s="15"/>
      <c r="B450" s="219"/>
      <c r="C450" s="15"/>
      <c r="D450" s="192" t="s">
        <v>206</v>
      </c>
      <c r="E450" s="220" t="s">
        <v>1</v>
      </c>
      <c r="F450" s="221" t="s">
        <v>242</v>
      </c>
      <c r="G450" s="15"/>
      <c r="H450" s="220" t="s">
        <v>1</v>
      </c>
      <c r="I450" s="222"/>
      <c r="J450" s="15"/>
      <c r="K450" s="15"/>
      <c r="L450" s="219"/>
      <c r="M450" s="223"/>
      <c r="N450" s="224"/>
      <c r="O450" s="224"/>
      <c r="P450" s="224"/>
      <c r="Q450" s="224"/>
      <c r="R450" s="224"/>
      <c r="S450" s="224"/>
      <c r="T450" s="22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20" t="s">
        <v>206</v>
      </c>
      <c r="AU450" s="220" t="s">
        <v>89</v>
      </c>
      <c r="AV450" s="15" t="s">
        <v>87</v>
      </c>
      <c r="AW450" s="15" t="s">
        <v>34</v>
      </c>
      <c r="AX450" s="15" t="s">
        <v>79</v>
      </c>
      <c r="AY450" s="220" t="s">
        <v>147</v>
      </c>
    </row>
    <row r="451" spans="1:51" s="13" customFormat="1" ht="12">
      <c r="A451" s="13"/>
      <c r="B451" s="191"/>
      <c r="C451" s="13"/>
      <c r="D451" s="192" t="s">
        <v>206</v>
      </c>
      <c r="E451" s="193" t="s">
        <v>1</v>
      </c>
      <c r="F451" s="194" t="s">
        <v>692</v>
      </c>
      <c r="G451" s="13"/>
      <c r="H451" s="195">
        <v>26.418</v>
      </c>
      <c r="I451" s="196"/>
      <c r="J451" s="13"/>
      <c r="K451" s="13"/>
      <c r="L451" s="191"/>
      <c r="M451" s="197"/>
      <c r="N451" s="198"/>
      <c r="O451" s="198"/>
      <c r="P451" s="198"/>
      <c r="Q451" s="198"/>
      <c r="R451" s="198"/>
      <c r="S451" s="198"/>
      <c r="T451" s="19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193" t="s">
        <v>206</v>
      </c>
      <c r="AU451" s="193" t="s">
        <v>89</v>
      </c>
      <c r="AV451" s="13" t="s">
        <v>89</v>
      </c>
      <c r="AW451" s="13" t="s">
        <v>34</v>
      </c>
      <c r="AX451" s="13" t="s">
        <v>79</v>
      </c>
      <c r="AY451" s="193" t="s">
        <v>147</v>
      </c>
    </row>
    <row r="452" spans="1:51" s="15" customFormat="1" ht="12">
      <c r="A452" s="15"/>
      <c r="B452" s="219"/>
      <c r="C452" s="15"/>
      <c r="D452" s="192" t="s">
        <v>206</v>
      </c>
      <c r="E452" s="220" t="s">
        <v>1</v>
      </c>
      <c r="F452" s="221" t="s">
        <v>227</v>
      </c>
      <c r="G452" s="15"/>
      <c r="H452" s="220" t="s">
        <v>1</v>
      </c>
      <c r="I452" s="222"/>
      <c r="J452" s="15"/>
      <c r="K452" s="15"/>
      <c r="L452" s="219"/>
      <c r="M452" s="223"/>
      <c r="N452" s="224"/>
      <c r="O452" s="224"/>
      <c r="P452" s="224"/>
      <c r="Q452" s="224"/>
      <c r="R452" s="224"/>
      <c r="S452" s="224"/>
      <c r="T452" s="22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20" t="s">
        <v>206</v>
      </c>
      <c r="AU452" s="220" t="s">
        <v>89</v>
      </c>
      <c r="AV452" s="15" t="s">
        <v>87</v>
      </c>
      <c r="AW452" s="15" t="s">
        <v>34</v>
      </c>
      <c r="AX452" s="15" t="s">
        <v>79</v>
      </c>
      <c r="AY452" s="220" t="s">
        <v>147</v>
      </c>
    </row>
    <row r="453" spans="1:51" s="13" customFormat="1" ht="12">
      <c r="A453" s="13"/>
      <c r="B453" s="191"/>
      <c r="C453" s="13"/>
      <c r="D453" s="192" t="s">
        <v>206</v>
      </c>
      <c r="E453" s="193" t="s">
        <v>1</v>
      </c>
      <c r="F453" s="194" t="s">
        <v>693</v>
      </c>
      <c r="G453" s="13"/>
      <c r="H453" s="195">
        <v>224.154</v>
      </c>
      <c r="I453" s="196"/>
      <c r="J453" s="13"/>
      <c r="K453" s="13"/>
      <c r="L453" s="191"/>
      <c r="M453" s="197"/>
      <c r="N453" s="198"/>
      <c r="O453" s="198"/>
      <c r="P453" s="198"/>
      <c r="Q453" s="198"/>
      <c r="R453" s="198"/>
      <c r="S453" s="198"/>
      <c r="T453" s="19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93" t="s">
        <v>206</v>
      </c>
      <c r="AU453" s="193" t="s">
        <v>89</v>
      </c>
      <c r="AV453" s="13" t="s">
        <v>89</v>
      </c>
      <c r="AW453" s="13" t="s">
        <v>34</v>
      </c>
      <c r="AX453" s="13" t="s">
        <v>79</v>
      </c>
      <c r="AY453" s="193" t="s">
        <v>147</v>
      </c>
    </row>
    <row r="454" spans="1:51" s="14" customFormat="1" ht="12">
      <c r="A454" s="14"/>
      <c r="B454" s="200"/>
      <c r="C454" s="14"/>
      <c r="D454" s="192" t="s">
        <v>206</v>
      </c>
      <c r="E454" s="201" t="s">
        <v>1</v>
      </c>
      <c r="F454" s="202" t="s">
        <v>209</v>
      </c>
      <c r="G454" s="14"/>
      <c r="H454" s="203">
        <v>250.572</v>
      </c>
      <c r="I454" s="204"/>
      <c r="J454" s="14"/>
      <c r="K454" s="14"/>
      <c r="L454" s="200"/>
      <c r="M454" s="205"/>
      <c r="N454" s="206"/>
      <c r="O454" s="206"/>
      <c r="P454" s="206"/>
      <c r="Q454" s="206"/>
      <c r="R454" s="206"/>
      <c r="S454" s="206"/>
      <c r="T454" s="20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01" t="s">
        <v>206</v>
      </c>
      <c r="AU454" s="201" t="s">
        <v>89</v>
      </c>
      <c r="AV454" s="14" t="s">
        <v>166</v>
      </c>
      <c r="AW454" s="14" t="s">
        <v>34</v>
      </c>
      <c r="AX454" s="14" t="s">
        <v>87</v>
      </c>
      <c r="AY454" s="201" t="s">
        <v>147</v>
      </c>
    </row>
    <row r="455" spans="1:51" s="13" customFormat="1" ht="12">
      <c r="A455" s="13"/>
      <c r="B455" s="191"/>
      <c r="C455" s="13"/>
      <c r="D455" s="192" t="s">
        <v>206</v>
      </c>
      <c r="E455" s="13"/>
      <c r="F455" s="194" t="s">
        <v>698</v>
      </c>
      <c r="G455" s="13"/>
      <c r="H455" s="195">
        <v>288.158</v>
      </c>
      <c r="I455" s="196"/>
      <c r="J455" s="13"/>
      <c r="K455" s="13"/>
      <c r="L455" s="191"/>
      <c r="M455" s="197"/>
      <c r="N455" s="198"/>
      <c r="O455" s="198"/>
      <c r="P455" s="198"/>
      <c r="Q455" s="198"/>
      <c r="R455" s="198"/>
      <c r="S455" s="198"/>
      <c r="T455" s="19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193" t="s">
        <v>206</v>
      </c>
      <c r="AU455" s="193" t="s">
        <v>89</v>
      </c>
      <c r="AV455" s="13" t="s">
        <v>89</v>
      </c>
      <c r="AW455" s="13" t="s">
        <v>3</v>
      </c>
      <c r="AX455" s="13" t="s">
        <v>87</v>
      </c>
      <c r="AY455" s="193" t="s">
        <v>147</v>
      </c>
    </row>
    <row r="456" spans="1:65" s="2" customFormat="1" ht="24.15" customHeight="1">
      <c r="A456" s="37"/>
      <c r="B456" s="171"/>
      <c r="C456" s="172" t="s">
        <v>699</v>
      </c>
      <c r="D456" s="172" t="s">
        <v>150</v>
      </c>
      <c r="E456" s="173" t="s">
        <v>700</v>
      </c>
      <c r="F456" s="174" t="s">
        <v>701</v>
      </c>
      <c r="G456" s="175" t="s">
        <v>274</v>
      </c>
      <c r="H456" s="176">
        <v>4.904</v>
      </c>
      <c r="I456" s="177"/>
      <c r="J456" s="178">
        <f>ROUND(I456*H456,2)</f>
        <v>0</v>
      </c>
      <c r="K456" s="179"/>
      <c r="L456" s="38"/>
      <c r="M456" s="180" t="s">
        <v>1</v>
      </c>
      <c r="N456" s="181" t="s">
        <v>44</v>
      </c>
      <c r="O456" s="76"/>
      <c r="P456" s="182">
        <f>O456*H456</f>
        <v>0</v>
      </c>
      <c r="Q456" s="182">
        <v>0</v>
      </c>
      <c r="R456" s="182">
        <f>Q456*H456</f>
        <v>0</v>
      </c>
      <c r="S456" s="182">
        <v>0</v>
      </c>
      <c r="T456" s="183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184" t="s">
        <v>287</v>
      </c>
      <c r="AT456" s="184" t="s">
        <v>150</v>
      </c>
      <c r="AU456" s="184" t="s">
        <v>89</v>
      </c>
      <c r="AY456" s="18" t="s">
        <v>147</v>
      </c>
      <c r="BE456" s="185">
        <f>IF(N456="základní",J456,0)</f>
        <v>0</v>
      </c>
      <c r="BF456" s="185">
        <f>IF(N456="snížená",J456,0)</f>
        <v>0</v>
      </c>
      <c r="BG456" s="185">
        <f>IF(N456="zákl. přenesená",J456,0)</f>
        <v>0</v>
      </c>
      <c r="BH456" s="185">
        <f>IF(N456="sníž. přenesená",J456,0)</f>
        <v>0</v>
      </c>
      <c r="BI456" s="185">
        <f>IF(N456="nulová",J456,0)</f>
        <v>0</v>
      </c>
      <c r="BJ456" s="18" t="s">
        <v>87</v>
      </c>
      <c r="BK456" s="185">
        <f>ROUND(I456*H456,2)</f>
        <v>0</v>
      </c>
      <c r="BL456" s="18" t="s">
        <v>287</v>
      </c>
      <c r="BM456" s="184" t="s">
        <v>702</v>
      </c>
    </row>
    <row r="457" spans="1:65" s="2" customFormat="1" ht="24.15" customHeight="1">
      <c r="A457" s="37"/>
      <c r="B457" s="171"/>
      <c r="C457" s="172" t="s">
        <v>703</v>
      </c>
      <c r="D457" s="172" t="s">
        <v>150</v>
      </c>
      <c r="E457" s="173" t="s">
        <v>704</v>
      </c>
      <c r="F457" s="174" t="s">
        <v>705</v>
      </c>
      <c r="G457" s="175" t="s">
        <v>274</v>
      </c>
      <c r="H457" s="176">
        <v>4.904</v>
      </c>
      <c r="I457" s="177"/>
      <c r="J457" s="178">
        <f>ROUND(I457*H457,2)</f>
        <v>0</v>
      </c>
      <c r="K457" s="179"/>
      <c r="L457" s="38"/>
      <c r="M457" s="180" t="s">
        <v>1</v>
      </c>
      <c r="N457" s="181" t="s">
        <v>44</v>
      </c>
      <c r="O457" s="76"/>
      <c r="P457" s="182">
        <f>O457*H457</f>
        <v>0</v>
      </c>
      <c r="Q457" s="182">
        <v>0</v>
      </c>
      <c r="R457" s="182">
        <f>Q457*H457</f>
        <v>0</v>
      </c>
      <c r="S457" s="182">
        <v>0</v>
      </c>
      <c r="T457" s="183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184" t="s">
        <v>287</v>
      </c>
      <c r="AT457" s="184" t="s">
        <v>150</v>
      </c>
      <c r="AU457" s="184" t="s">
        <v>89</v>
      </c>
      <c r="AY457" s="18" t="s">
        <v>147</v>
      </c>
      <c r="BE457" s="185">
        <f>IF(N457="základní",J457,0)</f>
        <v>0</v>
      </c>
      <c r="BF457" s="185">
        <f>IF(N457="snížená",J457,0)</f>
        <v>0</v>
      </c>
      <c r="BG457" s="185">
        <f>IF(N457="zákl. přenesená",J457,0)</f>
        <v>0</v>
      </c>
      <c r="BH457" s="185">
        <f>IF(N457="sníž. přenesená",J457,0)</f>
        <v>0</v>
      </c>
      <c r="BI457" s="185">
        <f>IF(N457="nulová",J457,0)</f>
        <v>0</v>
      </c>
      <c r="BJ457" s="18" t="s">
        <v>87</v>
      </c>
      <c r="BK457" s="185">
        <f>ROUND(I457*H457,2)</f>
        <v>0</v>
      </c>
      <c r="BL457" s="18" t="s">
        <v>287</v>
      </c>
      <c r="BM457" s="184" t="s">
        <v>706</v>
      </c>
    </row>
    <row r="458" spans="1:63" s="12" customFormat="1" ht="22.8" customHeight="1">
      <c r="A458" s="12"/>
      <c r="B458" s="158"/>
      <c r="C458" s="12"/>
      <c r="D458" s="159" t="s">
        <v>78</v>
      </c>
      <c r="E458" s="169" t="s">
        <v>707</v>
      </c>
      <c r="F458" s="169" t="s">
        <v>708</v>
      </c>
      <c r="G458" s="12"/>
      <c r="H458" s="12"/>
      <c r="I458" s="161"/>
      <c r="J458" s="170">
        <f>BK458</f>
        <v>0</v>
      </c>
      <c r="K458" s="12"/>
      <c r="L458" s="158"/>
      <c r="M458" s="163"/>
      <c r="N458" s="164"/>
      <c r="O458" s="164"/>
      <c r="P458" s="165">
        <f>SUM(P459:P462)</f>
        <v>0</v>
      </c>
      <c r="Q458" s="164"/>
      <c r="R458" s="165">
        <f>SUM(R459:R462)</f>
        <v>0.0037920000000000002</v>
      </c>
      <c r="S458" s="164"/>
      <c r="T458" s="166">
        <f>SUM(T459:T462)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159" t="s">
        <v>89</v>
      </c>
      <c r="AT458" s="167" t="s">
        <v>78</v>
      </c>
      <c r="AU458" s="167" t="s">
        <v>87</v>
      </c>
      <c r="AY458" s="159" t="s">
        <v>147</v>
      </c>
      <c r="BK458" s="168">
        <f>SUM(BK459:BK462)</f>
        <v>0</v>
      </c>
    </row>
    <row r="459" spans="1:65" s="2" customFormat="1" ht="24.15" customHeight="1">
      <c r="A459" s="37"/>
      <c r="B459" s="171"/>
      <c r="C459" s="172" t="s">
        <v>709</v>
      </c>
      <c r="D459" s="172" t="s">
        <v>150</v>
      </c>
      <c r="E459" s="173" t="s">
        <v>710</v>
      </c>
      <c r="F459" s="174" t="s">
        <v>711</v>
      </c>
      <c r="G459" s="175" t="s">
        <v>204</v>
      </c>
      <c r="H459" s="176">
        <v>15.8</v>
      </c>
      <c r="I459" s="177"/>
      <c r="J459" s="178">
        <f>ROUND(I459*H459,2)</f>
        <v>0</v>
      </c>
      <c r="K459" s="179"/>
      <c r="L459" s="38"/>
      <c r="M459" s="180" t="s">
        <v>1</v>
      </c>
      <c r="N459" s="181" t="s">
        <v>44</v>
      </c>
      <c r="O459" s="76"/>
      <c r="P459" s="182">
        <f>O459*H459</f>
        <v>0</v>
      </c>
      <c r="Q459" s="182">
        <v>0.00024</v>
      </c>
      <c r="R459" s="182">
        <f>Q459*H459</f>
        <v>0.0037920000000000002</v>
      </c>
      <c r="S459" s="182">
        <v>0</v>
      </c>
      <c r="T459" s="183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184" t="s">
        <v>287</v>
      </c>
      <c r="AT459" s="184" t="s">
        <v>150</v>
      </c>
      <c r="AU459" s="184" t="s">
        <v>89</v>
      </c>
      <c r="AY459" s="18" t="s">
        <v>147</v>
      </c>
      <c r="BE459" s="185">
        <f>IF(N459="základní",J459,0)</f>
        <v>0</v>
      </c>
      <c r="BF459" s="185">
        <f>IF(N459="snížená",J459,0)</f>
        <v>0</v>
      </c>
      <c r="BG459" s="185">
        <f>IF(N459="zákl. přenesená",J459,0)</f>
        <v>0</v>
      </c>
      <c r="BH459" s="185">
        <f>IF(N459="sníž. přenesená",J459,0)</f>
        <v>0</v>
      </c>
      <c r="BI459" s="185">
        <f>IF(N459="nulová",J459,0)</f>
        <v>0</v>
      </c>
      <c r="BJ459" s="18" t="s">
        <v>87</v>
      </c>
      <c r="BK459" s="185">
        <f>ROUND(I459*H459,2)</f>
        <v>0</v>
      </c>
      <c r="BL459" s="18" t="s">
        <v>287</v>
      </c>
      <c r="BM459" s="184" t="s">
        <v>712</v>
      </c>
    </row>
    <row r="460" spans="1:51" s="13" customFormat="1" ht="12">
      <c r="A460" s="13"/>
      <c r="B460" s="191"/>
      <c r="C460" s="13"/>
      <c r="D460" s="192" t="s">
        <v>206</v>
      </c>
      <c r="E460" s="193" t="s">
        <v>1</v>
      </c>
      <c r="F460" s="194" t="s">
        <v>613</v>
      </c>
      <c r="G460" s="13"/>
      <c r="H460" s="195">
        <v>14.6</v>
      </c>
      <c r="I460" s="196"/>
      <c r="J460" s="13"/>
      <c r="K460" s="13"/>
      <c r="L460" s="191"/>
      <c r="M460" s="197"/>
      <c r="N460" s="198"/>
      <c r="O460" s="198"/>
      <c r="P460" s="198"/>
      <c r="Q460" s="198"/>
      <c r="R460" s="198"/>
      <c r="S460" s="198"/>
      <c r="T460" s="19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193" t="s">
        <v>206</v>
      </c>
      <c r="AU460" s="193" t="s">
        <v>89</v>
      </c>
      <c r="AV460" s="13" t="s">
        <v>89</v>
      </c>
      <c r="AW460" s="13" t="s">
        <v>34</v>
      </c>
      <c r="AX460" s="13" t="s">
        <v>79</v>
      </c>
      <c r="AY460" s="193" t="s">
        <v>147</v>
      </c>
    </row>
    <row r="461" spans="1:51" s="13" customFormat="1" ht="12">
      <c r="A461" s="13"/>
      <c r="B461" s="191"/>
      <c r="C461" s="13"/>
      <c r="D461" s="192" t="s">
        <v>206</v>
      </c>
      <c r="E461" s="193" t="s">
        <v>1</v>
      </c>
      <c r="F461" s="194" t="s">
        <v>261</v>
      </c>
      <c r="G461" s="13"/>
      <c r="H461" s="195">
        <v>1.2</v>
      </c>
      <c r="I461" s="196"/>
      <c r="J461" s="13"/>
      <c r="K461" s="13"/>
      <c r="L461" s="191"/>
      <c r="M461" s="197"/>
      <c r="N461" s="198"/>
      <c r="O461" s="198"/>
      <c r="P461" s="198"/>
      <c r="Q461" s="198"/>
      <c r="R461" s="198"/>
      <c r="S461" s="198"/>
      <c r="T461" s="19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193" t="s">
        <v>206</v>
      </c>
      <c r="AU461" s="193" t="s">
        <v>89</v>
      </c>
      <c r="AV461" s="13" t="s">
        <v>89</v>
      </c>
      <c r="AW461" s="13" t="s">
        <v>34</v>
      </c>
      <c r="AX461" s="13" t="s">
        <v>79</v>
      </c>
      <c r="AY461" s="193" t="s">
        <v>147</v>
      </c>
    </row>
    <row r="462" spans="1:51" s="14" customFormat="1" ht="12">
      <c r="A462" s="14"/>
      <c r="B462" s="200"/>
      <c r="C462" s="14"/>
      <c r="D462" s="192" t="s">
        <v>206</v>
      </c>
      <c r="E462" s="201" t="s">
        <v>1</v>
      </c>
      <c r="F462" s="202" t="s">
        <v>209</v>
      </c>
      <c r="G462" s="14"/>
      <c r="H462" s="203">
        <v>15.8</v>
      </c>
      <c r="I462" s="204"/>
      <c r="J462" s="14"/>
      <c r="K462" s="14"/>
      <c r="L462" s="200"/>
      <c r="M462" s="205"/>
      <c r="N462" s="206"/>
      <c r="O462" s="206"/>
      <c r="P462" s="206"/>
      <c r="Q462" s="206"/>
      <c r="R462" s="206"/>
      <c r="S462" s="206"/>
      <c r="T462" s="20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01" t="s">
        <v>206</v>
      </c>
      <c r="AU462" s="201" t="s">
        <v>89</v>
      </c>
      <c r="AV462" s="14" t="s">
        <v>166</v>
      </c>
      <c r="AW462" s="14" t="s">
        <v>34</v>
      </c>
      <c r="AX462" s="14" t="s">
        <v>87</v>
      </c>
      <c r="AY462" s="201" t="s">
        <v>147</v>
      </c>
    </row>
    <row r="463" spans="1:63" s="12" customFormat="1" ht="22.8" customHeight="1">
      <c r="A463" s="12"/>
      <c r="B463" s="158"/>
      <c r="C463" s="12"/>
      <c r="D463" s="159" t="s">
        <v>78</v>
      </c>
      <c r="E463" s="169" t="s">
        <v>713</v>
      </c>
      <c r="F463" s="169" t="s">
        <v>714</v>
      </c>
      <c r="G463" s="12"/>
      <c r="H463" s="12"/>
      <c r="I463" s="161"/>
      <c r="J463" s="170">
        <f>BK463</f>
        <v>0</v>
      </c>
      <c r="K463" s="12"/>
      <c r="L463" s="158"/>
      <c r="M463" s="163"/>
      <c r="N463" s="164"/>
      <c r="O463" s="164"/>
      <c r="P463" s="165">
        <f>SUM(P464:P505)</f>
        <v>0</v>
      </c>
      <c r="Q463" s="164"/>
      <c r="R463" s="165">
        <f>SUM(R464:R505)</f>
        <v>0.72164422</v>
      </c>
      <c r="S463" s="164"/>
      <c r="T463" s="166">
        <f>SUM(T464:T505)</f>
        <v>0.14571328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159" t="s">
        <v>89</v>
      </c>
      <c r="AT463" s="167" t="s">
        <v>78</v>
      </c>
      <c r="AU463" s="167" t="s">
        <v>87</v>
      </c>
      <c r="AY463" s="159" t="s">
        <v>147</v>
      </c>
      <c r="BK463" s="168">
        <f>SUM(BK464:BK505)</f>
        <v>0</v>
      </c>
    </row>
    <row r="464" spans="1:65" s="2" customFormat="1" ht="24.15" customHeight="1">
      <c r="A464" s="37"/>
      <c r="B464" s="171"/>
      <c r="C464" s="172" t="s">
        <v>715</v>
      </c>
      <c r="D464" s="172" t="s">
        <v>150</v>
      </c>
      <c r="E464" s="173" t="s">
        <v>716</v>
      </c>
      <c r="F464" s="174" t="s">
        <v>717</v>
      </c>
      <c r="G464" s="175" t="s">
        <v>204</v>
      </c>
      <c r="H464" s="176">
        <v>316.768</v>
      </c>
      <c r="I464" s="177"/>
      <c r="J464" s="178">
        <f>ROUND(I464*H464,2)</f>
        <v>0</v>
      </c>
      <c r="K464" s="179"/>
      <c r="L464" s="38"/>
      <c r="M464" s="180" t="s">
        <v>1</v>
      </c>
      <c r="N464" s="181" t="s">
        <v>44</v>
      </c>
      <c r="O464" s="76"/>
      <c r="P464" s="182">
        <f>O464*H464</f>
        <v>0</v>
      </c>
      <c r="Q464" s="182">
        <v>0</v>
      </c>
      <c r="R464" s="182">
        <f>Q464*H464</f>
        <v>0</v>
      </c>
      <c r="S464" s="182">
        <v>0.00015</v>
      </c>
      <c r="T464" s="183">
        <f>S464*H464</f>
        <v>0.047515199999999994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184" t="s">
        <v>287</v>
      </c>
      <c r="AT464" s="184" t="s">
        <v>150</v>
      </c>
      <c r="AU464" s="184" t="s">
        <v>89</v>
      </c>
      <c r="AY464" s="18" t="s">
        <v>147</v>
      </c>
      <c r="BE464" s="185">
        <f>IF(N464="základní",J464,0)</f>
        <v>0</v>
      </c>
      <c r="BF464" s="185">
        <f>IF(N464="snížená",J464,0)</f>
        <v>0</v>
      </c>
      <c r="BG464" s="185">
        <f>IF(N464="zákl. přenesená",J464,0)</f>
        <v>0</v>
      </c>
      <c r="BH464" s="185">
        <f>IF(N464="sníž. přenesená",J464,0)</f>
        <v>0</v>
      </c>
      <c r="BI464" s="185">
        <f>IF(N464="nulová",J464,0)</f>
        <v>0</v>
      </c>
      <c r="BJ464" s="18" t="s">
        <v>87</v>
      </c>
      <c r="BK464" s="185">
        <f>ROUND(I464*H464,2)</f>
        <v>0</v>
      </c>
      <c r="BL464" s="18" t="s">
        <v>287</v>
      </c>
      <c r="BM464" s="184" t="s">
        <v>718</v>
      </c>
    </row>
    <row r="465" spans="1:51" s="15" customFormat="1" ht="12">
      <c r="A465" s="15"/>
      <c r="B465" s="219"/>
      <c r="C465" s="15"/>
      <c r="D465" s="192" t="s">
        <v>206</v>
      </c>
      <c r="E465" s="220" t="s">
        <v>1</v>
      </c>
      <c r="F465" s="221" t="s">
        <v>242</v>
      </c>
      <c r="G465" s="15"/>
      <c r="H465" s="220" t="s">
        <v>1</v>
      </c>
      <c r="I465" s="222"/>
      <c r="J465" s="15"/>
      <c r="K465" s="15"/>
      <c r="L465" s="219"/>
      <c r="M465" s="223"/>
      <c r="N465" s="224"/>
      <c r="O465" s="224"/>
      <c r="P465" s="224"/>
      <c r="Q465" s="224"/>
      <c r="R465" s="224"/>
      <c r="S465" s="224"/>
      <c r="T465" s="22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20" t="s">
        <v>206</v>
      </c>
      <c r="AU465" s="220" t="s">
        <v>89</v>
      </c>
      <c r="AV465" s="15" t="s">
        <v>87</v>
      </c>
      <c r="AW465" s="15" t="s">
        <v>34</v>
      </c>
      <c r="AX465" s="15" t="s">
        <v>79</v>
      </c>
      <c r="AY465" s="220" t="s">
        <v>147</v>
      </c>
    </row>
    <row r="466" spans="1:51" s="13" customFormat="1" ht="12">
      <c r="A466" s="13"/>
      <c r="B466" s="191"/>
      <c r="C466" s="13"/>
      <c r="D466" s="192" t="s">
        <v>206</v>
      </c>
      <c r="E466" s="193" t="s">
        <v>1</v>
      </c>
      <c r="F466" s="194" t="s">
        <v>243</v>
      </c>
      <c r="G466" s="13"/>
      <c r="H466" s="195">
        <v>124.768</v>
      </c>
      <c r="I466" s="196"/>
      <c r="J466" s="13"/>
      <c r="K466" s="13"/>
      <c r="L466" s="191"/>
      <c r="M466" s="197"/>
      <c r="N466" s="198"/>
      <c r="O466" s="198"/>
      <c r="P466" s="198"/>
      <c r="Q466" s="198"/>
      <c r="R466" s="198"/>
      <c r="S466" s="198"/>
      <c r="T466" s="19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193" t="s">
        <v>206</v>
      </c>
      <c r="AU466" s="193" t="s">
        <v>89</v>
      </c>
      <c r="AV466" s="13" t="s">
        <v>89</v>
      </c>
      <c r="AW466" s="13" t="s">
        <v>34</v>
      </c>
      <c r="AX466" s="13" t="s">
        <v>79</v>
      </c>
      <c r="AY466" s="193" t="s">
        <v>147</v>
      </c>
    </row>
    <row r="467" spans="1:51" s="15" customFormat="1" ht="12">
      <c r="A467" s="15"/>
      <c r="B467" s="219"/>
      <c r="C467" s="15"/>
      <c r="D467" s="192" t="s">
        <v>206</v>
      </c>
      <c r="E467" s="220" t="s">
        <v>1</v>
      </c>
      <c r="F467" s="221" t="s">
        <v>227</v>
      </c>
      <c r="G467" s="15"/>
      <c r="H467" s="220" t="s">
        <v>1</v>
      </c>
      <c r="I467" s="222"/>
      <c r="J467" s="15"/>
      <c r="K467" s="15"/>
      <c r="L467" s="219"/>
      <c r="M467" s="223"/>
      <c r="N467" s="224"/>
      <c r="O467" s="224"/>
      <c r="P467" s="224"/>
      <c r="Q467" s="224"/>
      <c r="R467" s="224"/>
      <c r="S467" s="224"/>
      <c r="T467" s="22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20" t="s">
        <v>206</v>
      </c>
      <c r="AU467" s="220" t="s">
        <v>89</v>
      </c>
      <c r="AV467" s="15" t="s">
        <v>87</v>
      </c>
      <c r="AW467" s="15" t="s">
        <v>34</v>
      </c>
      <c r="AX467" s="15" t="s">
        <v>79</v>
      </c>
      <c r="AY467" s="220" t="s">
        <v>147</v>
      </c>
    </row>
    <row r="468" spans="1:51" s="13" customFormat="1" ht="12">
      <c r="A468" s="13"/>
      <c r="B468" s="191"/>
      <c r="C468" s="13"/>
      <c r="D468" s="192" t="s">
        <v>206</v>
      </c>
      <c r="E468" s="193" t="s">
        <v>1</v>
      </c>
      <c r="F468" s="194" t="s">
        <v>255</v>
      </c>
      <c r="G468" s="13"/>
      <c r="H468" s="195">
        <v>192</v>
      </c>
      <c r="I468" s="196"/>
      <c r="J468" s="13"/>
      <c r="K468" s="13"/>
      <c r="L468" s="191"/>
      <c r="M468" s="197"/>
      <c r="N468" s="198"/>
      <c r="O468" s="198"/>
      <c r="P468" s="198"/>
      <c r="Q468" s="198"/>
      <c r="R468" s="198"/>
      <c r="S468" s="198"/>
      <c r="T468" s="19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193" t="s">
        <v>206</v>
      </c>
      <c r="AU468" s="193" t="s">
        <v>89</v>
      </c>
      <c r="AV468" s="13" t="s">
        <v>89</v>
      </c>
      <c r="AW468" s="13" t="s">
        <v>34</v>
      </c>
      <c r="AX468" s="13" t="s">
        <v>79</v>
      </c>
      <c r="AY468" s="193" t="s">
        <v>147</v>
      </c>
    </row>
    <row r="469" spans="1:51" s="14" customFormat="1" ht="12">
      <c r="A469" s="14"/>
      <c r="B469" s="200"/>
      <c r="C469" s="14"/>
      <c r="D469" s="192" t="s">
        <v>206</v>
      </c>
      <c r="E469" s="201" t="s">
        <v>1</v>
      </c>
      <c r="F469" s="202" t="s">
        <v>209</v>
      </c>
      <c r="G469" s="14"/>
      <c r="H469" s="203">
        <v>316.768</v>
      </c>
      <c r="I469" s="204"/>
      <c r="J469" s="14"/>
      <c r="K469" s="14"/>
      <c r="L469" s="200"/>
      <c r="M469" s="205"/>
      <c r="N469" s="206"/>
      <c r="O469" s="206"/>
      <c r="P469" s="206"/>
      <c r="Q469" s="206"/>
      <c r="R469" s="206"/>
      <c r="S469" s="206"/>
      <c r="T469" s="20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01" t="s">
        <v>206</v>
      </c>
      <c r="AU469" s="201" t="s">
        <v>89</v>
      </c>
      <c r="AV469" s="14" t="s">
        <v>166</v>
      </c>
      <c r="AW469" s="14" t="s">
        <v>34</v>
      </c>
      <c r="AX469" s="14" t="s">
        <v>87</v>
      </c>
      <c r="AY469" s="201" t="s">
        <v>147</v>
      </c>
    </row>
    <row r="470" spans="1:65" s="2" customFormat="1" ht="16.5" customHeight="1">
      <c r="A470" s="37"/>
      <c r="B470" s="171"/>
      <c r="C470" s="172" t="s">
        <v>719</v>
      </c>
      <c r="D470" s="172" t="s">
        <v>150</v>
      </c>
      <c r="E470" s="173" t="s">
        <v>720</v>
      </c>
      <c r="F470" s="174" t="s">
        <v>721</v>
      </c>
      <c r="G470" s="175" t="s">
        <v>204</v>
      </c>
      <c r="H470" s="176">
        <v>316.768</v>
      </c>
      <c r="I470" s="177"/>
      <c r="J470" s="178">
        <f>ROUND(I470*H470,2)</f>
        <v>0</v>
      </c>
      <c r="K470" s="179"/>
      <c r="L470" s="38"/>
      <c r="M470" s="180" t="s">
        <v>1</v>
      </c>
      <c r="N470" s="181" t="s">
        <v>44</v>
      </c>
      <c r="O470" s="76"/>
      <c r="P470" s="182">
        <f>O470*H470</f>
        <v>0</v>
      </c>
      <c r="Q470" s="182">
        <v>0.001</v>
      </c>
      <c r="R470" s="182">
        <f>Q470*H470</f>
        <v>0.316768</v>
      </c>
      <c r="S470" s="182">
        <v>0.00031</v>
      </c>
      <c r="T470" s="183">
        <f>S470*H470</f>
        <v>0.09819808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184" t="s">
        <v>287</v>
      </c>
      <c r="AT470" s="184" t="s">
        <v>150</v>
      </c>
      <c r="AU470" s="184" t="s">
        <v>89</v>
      </c>
      <c r="AY470" s="18" t="s">
        <v>147</v>
      </c>
      <c r="BE470" s="185">
        <f>IF(N470="základní",J470,0)</f>
        <v>0</v>
      </c>
      <c r="BF470" s="185">
        <f>IF(N470="snížená",J470,0)</f>
        <v>0</v>
      </c>
      <c r="BG470" s="185">
        <f>IF(N470="zákl. přenesená",J470,0)</f>
        <v>0</v>
      </c>
      <c r="BH470" s="185">
        <f>IF(N470="sníž. přenesená",J470,0)</f>
        <v>0</v>
      </c>
      <c r="BI470" s="185">
        <f>IF(N470="nulová",J470,0)</f>
        <v>0</v>
      </c>
      <c r="BJ470" s="18" t="s">
        <v>87</v>
      </c>
      <c r="BK470" s="185">
        <f>ROUND(I470*H470,2)</f>
        <v>0</v>
      </c>
      <c r="BL470" s="18" t="s">
        <v>287</v>
      </c>
      <c r="BM470" s="184" t="s">
        <v>722</v>
      </c>
    </row>
    <row r="471" spans="1:51" s="15" customFormat="1" ht="12">
      <c r="A471" s="15"/>
      <c r="B471" s="219"/>
      <c r="C471" s="15"/>
      <c r="D471" s="192" t="s">
        <v>206</v>
      </c>
      <c r="E471" s="220" t="s">
        <v>1</v>
      </c>
      <c r="F471" s="221" t="s">
        <v>242</v>
      </c>
      <c r="G471" s="15"/>
      <c r="H471" s="220" t="s">
        <v>1</v>
      </c>
      <c r="I471" s="222"/>
      <c r="J471" s="15"/>
      <c r="K471" s="15"/>
      <c r="L471" s="219"/>
      <c r="M471" s="223"/>
      <c r="N471" s="224"/>
      <c r="O471" s="224"/>
      <c r="P471" s="224"/>
      <c r="Q471" s="224"/>
      <c r="R471" s="224"/>
      <c r="S471" s="224"/>
      <c r="T471" s="22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20" t="s">
        <v>206</v>
      </c>
      <c r="AU471" s="220" t="s">
        <v>89</v>
      </c>
      <c r="AV471" s="15" t="s">
        <v>87</v>
      </c>
      <c r="AW471" s="15" t="s">
        <v>34</v>
      </c>
      <c r="AX471" s="15" t="s">
        <v>79</v>
      </c>
      <c r="AY471" s="220" t="s">
        <v>147</v>
      </c>
    </row>
    <row r="472" spans="1:51" s="13" customFormat="1" ht="12">
      <c r="A472" s="13"/>
      <c r="B472" s="191"/>
      <c r="C472" s="13"/>
      <c r="D472" s="192" t="s">
        <v>206</v>
      </c>
      <c r="E472" s="193" t="s">
        <v>1</v>
      </c>
      <c r="F472" s="194" t="s">
        <v>243</v>
      </c>
      <c r="G472" s="13"/>
      <c r="H472" s="195">
        <v>124.768</v>
      </c>
      <c r="I472" s="196"/>
      <c r="J472" s="13"/>
      <c r="K472" s="13"/>
      <c r="L472" s="191"/>
      <c r="M472" s="197"/>
      <c r="N472" s="198"/>
      <c r="O472" s="198"/>
      <c r="P472" s="198"/>
      <c r="Q472" s="198"/>
      <c r="R472" s="198"/>
      <c r="S472" s="198"/>
      <c r="T472" s="199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193" t="s">
        <v>206</v>
      </c>
      <c r="AU472" s="193" t="s">
        <v>89</v>
      </c>
      <c r="AV472" s="13" t="s">
        <v>89</v>
      </c>
      <c r="AW472" s="13" t="s">
        <v>34</v>
      </c>
      <c r="AX472" s="13" t="s">
        <v>79</v>
      </c>
      <c r="AY472" s="193" t="s">
        <v>147</v>
      </c>
    </row>
    <row r="473" spans="1:51" s="15" customFormat="1" ht="12">
      <c r="A473" s="15"/>
      <c r="B473" s="219"/>
      <c r="C473" s="15"/>
      <c r="D473" s="192" t="s">
        <v>206</v>
      </c>
      <c r="E473" s="220" t="s">
        <v>1</v>
      </c>
      <c r="F473" s="221" t="s">
        <v>227</v>
      </c>
      <c r="G473" s="15"/>
      <c r="H473" s="220" t="s">
        <v>1</v>
      </c>
      <c r="I473" s="222"/>
      <c r="J473" s="15"/>
      <c r="K473" s="15"/>
      <c r="L473" s="219"/>
      <c r="M473" s="223"/>
      <c r="N473" s="224"/>
      <c r="O473" s="224"/>
      <c r="P473" s="224"/>
      <c r="Q473" s="224"/>
      <c r="R473" s="224"/>
      <c r="S473" s="224"/>
      <c r="T473" s="22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20" t="s">
        <v>206</v>
      </c>
      <c r="AU473" s="220" t="s">
        <v>89</v>
      </c>
      <c r="AV473" s="15" t="s">
        <v>87</v>
      </c>
      <c r="AW473" s="15" t="s">
        <v>34</v>
      </c>
      <c r="AX473" s="15" t="s">
        <v>79</v>
      </c>
      <c r="AY473" s="220" t="s">
        <v>147</v>
      </c>
    </row>
    <row r="474" spans="1:51" s="13" customFormat="1" ht="12">
      <c r="A474" s="13"/>
      <c r="B474" s="191"/>
      <c r="C474" s="13"/>
      <c r="D474" s="192" t="s">
        <v>206</v>
      </c>
      <c r="E474" s="193" t="s">
        <v>1</v>
      </c>
      <c r="F474" s="194" t="s">
        <v>255</v>
      </c>
      <c r="G474" s="13"/>
      <c r="H474" s="195">
        <v>192</v>
      </c>
      <c r="I474" s="196"/>
      <c r="J474" s="13"/>
      <c r="K474" s="13"/>
      <c r="L474" s="191"/>
      <c r="M474" s="197"/>
      <c r="N474" s="198"/>
      <c r="O474" s="198"/>
      <c r="P474" s="198"/>
      <c r="Q474" s="198"/>
      <c r="R474" s="198"/>
      <c r="S474" s="198"/>
      <c r="T474" s="19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93" t="s">
        <v>206</v>
      </c>
      <c r="AU474" s="193" t="s">
        <v>89</v>
      </c>
      <c r="AV474" s="13" t="s">
        <v>89</v>
      </c>
      <c r="AW474" s="13" t="s">
        <v>34</v>
      </c>
      <c r="AX474" s="13" t="s">
        <v>79</v>
      </c>
      <c r="AY474" s="193" t="s">
        <v>147</v>
      </c>
    </row>
    <row r="475" spans="1:51" s="14" customFormat="1" ht="12">
      <c r="A475" s="14"/>
      <c r="B475" s="200"/>
      <c r="C475" s="14"/>
      <c r="D475" s="192" t="s">
        <v>206</v>
      </c>
      <c r="E475" s="201" t="s">
        <v>1</v>
      </c>
      <c r="F475" s="202" t="s">
        <v>209</v>
      </c>
      <c r="G475" s="14"/>
      <c r="H475" s="203">
        <v>316.768</v>
      </c>
      <c r="I475" s="204"/>
      <c r="J475" s="14"/>
      <c r="K475" s="14"/>
      <c r="L475" s="200"/>
      <c r="M475" s="205"/>
      <c r="N475" s="206"/>
      <c r="O475" s="206"/>
      <c r="P475" s="206"/>
      <c r="Q475" s="206"/>
      <c r="R475" s="206"/>
      <c r="S475" s="206"/>
      <c r="T475" s="20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01" t="s">
        <v>206</v>
      </c>
      <c r="AU475" s="201" t="s">
        <v>89</v>
      </c>
      <c r="AV475" s="14" t="s">
        <v>166</v>
      </c>
      <c r="AW475" s="14" t="s">
        <v>34</v>
      </c>
      <c r="AX475" s="14" t="s">
        <v>87</v>
      </c>
      <c r="AY475" s="201" t="s">
        <v>147</v>
      </c>
    </row>
    <row r="476" spans="1:65" s="2" customFormat="1" ht="24.15" customHeight="1">
      <c r="A476" s="37"/>
      <c r="B476" s="171"/>
      <c r="C476" s="172" t="s">
        <v>723</v>
      </c>
      <c r="D476" s="172" t="s">
        <v>150</v>
      </c>
      <c r="E476" s="173" t="s">
        <v>724</v>
      </c>
      <c r="F476" s="174" t="s">
        <v>725</v>
      </c>
      <c r="G476" s="175" t="s">
        <v>204</v>
      </c>
      <c r="H476" s="176">
        <v>1384.18</v>
      </c>
      <c r="I476" s="177"/>
      <c r="J476" s="178">
        <f>ROUND(I476*H476,2)</f>
        <v>0</v>
      </c>
      <c r="K476" s="179"/>
      <c r="L476" s="38"/>
      <c r="M476" s="180" t="s">
        <v>1</v>
      </c>
      <c r="N476" s="181" t="s">
        <v>44</v>
      </c>
      <c r="O476" s="76"/>
      <c r="P476" s="182">
        <f>O476*H476</f>
        <v>0</v>
      </c>
      <c r="Q476" s="182">
        <v>0.0002</v>
      </c>
      <c r="R476" s="182">
        <f>Q476*H476</f>
        <v>0.276836</v>
      </c>
      <c r="S476" s="182">
        <v>0</v>
      </c>
      <c r="T476" s="183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184" t="s">
        <v>287</v>
      </c>
      <c r="AT476" s="184" t="s">
        <v>150</v>
      </c>
      <c r="AU476" s="184" t="s">
        <v>89</v>
      </c>
      <c r="AY476" s="18" t="s">
        <v>147</v>
      </c>
      <c r="BE476" s="185">
        <f>IF(N476="základní",J476,0)</f>
        <v>0</v>
      </c>
      <c r="BF476" s="185">
        <f>IF(N476="snížená",J476,0)</f>
        <v>0</v>
      </c>
      <c r="BG476" s="185">
        <f>IF(N476="zákl. přenesená",J476,0)</f>
        <v>0</v>
      </c>
      <c r="BH476" s="185">
        <f>IF(N476="sníž. přenesená",J476,0)</f>
        <v>0</v>
      </c>
      <c r="BI476" s="185">
        <f>IF(N476="nulová",J476,0)</f>
        <v>0</v>
      </c>
      <c r="BJ476" s="18" t="s">
        <v>87</v>
      </c>
      <c r="BK476" s="185">
        <f>ROUND(I476*H476,2)</f>
        <v>0</v>
      </c>
      <c r="BL476" s="18" t="s">
        <v>287</v>
      </c>
      <c r="BM476" s="184" t="s">
        <v>726</v>
      </c>
    </row>
    <row r="477" spans="1:51" s="15" customFormat="1" ht="12">
      <c r="A477" s="15"/>
      <c r="B477" s="219"/>
      <c r="C477" s="15"/>
      <c r="D477" s="192" t="s">
        <v>206</v>
      </c>
      <c r="E477" s="220" t="s">
        <v>1</v>
      </c>
      <c r="F477" s="221" t="s">
        <v>727</v>
      </c>
      <c r="G477" s="15"/>
      <c r="H477" s="220" t="s">
        <v>1</v>
      </c>
      <c r="I477" s="222"/>
      <c r="J477" s="15"/>
      <c r="K477" s="15"/>
      <c r="L477" s="219"/>
      <c r="M477" s="223"/>
      <c r="N477" s="224"/>
      <c r="O477" s="224"/>
      <c r="P477" s="224"/>
      <c r="Q477" s="224"/>
      <c r="R477" s="224"/>
      <c r="S477" s="224"/>
      <c r="T477" s="22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20" t="s">
        <v>206</v>
      </c>
      <c r="AU477" s="220" t="s">
        <v>89</v>
      </c>
      <c r="AV477" s="15" t="s">
        <v>87</v>
      </c>
      <c r="AW477" s="15" t="s">
        <v>34</v>
      </c>
      <c r="AX477" s="15" t="s">
        <v>79</v>
      </c>
      <c r="AY477" s="220" t="s">
        <v>147</v>
      </c>
    </row>
    <row r="478" spans="1:51" s="13" customFormat="1" ht="12">
      <c r="A478" s="13"/>
      <c r="B478" s="191"/>
      <c r="C478" s="13"/>
      <c r="D478" s="192" t="s">
        <v>206</v>
      </c>
      <c r="E478" s="193" t="s">
        <v>1</v>
      </c>
      <c r="F478" s="194" t="s">
        <v>728</v>
      </c>
      <c r="G478" s="13"/>
      <c r="H478" s="195">
        <v>249.536</v>
      </c>
      <c r="I478" s="196"/>
      <c r="J478" s="13"/>
      <c r="K478" s="13"/>
      <c r="L478" s="191"/>
      <c r="M478" s="197"/>
      <c r="N478" s="198"/>
      <c r="O478" s="198"/>
      <c r="P478" s="198"/>
      <c r="Q478" s="198"/>
      <c r="R478" s="198"/>
      <c r="S478" s="198"/>
      <c r="T478" s="19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193" t="s">
        <v>206</v>
      </c>
      <c r="AU478" s="193" t="s">
        <v>89</v>
      </c>
      <c r="AV478" s="13" t="s">
        <v>89</v>
      </c>
      <c r="AW478" s="13" t="s">
        <v>34</v>
      </c>
      <c r="AX478" s="13" t="s">
        <v>79</v>
      </c>
      <c r="AY478" s="193" t="s">
        <v>147</v>
      </c>
    </row>
    <row r="479" spans="1:51" s="15" customFormat="1" ht="12">
      <c r="A479" s="15"/>
      <c r="B479" s="219"/>
      <c r="C479" s="15"/>
      <c r="D479" s="192" t="s">
        <v>206</v>
      </c>
      <c r="E479" s="220" t="s">
        <v>1</v>
      </c>
      <c r="F479" s="221" t="s">
        <v>729</v>
      </c>
      <c r="G479" s="15"/>
      <c r="H479" s="220" t="s">
        <v>1</v>
      </c>
      <c r="I479" s="222"/>
      <c r="J479" s="15"/>
      <c r="K479" s="15"/>
      <c r="L479" s="219"/>
      <c r="M479" s="223"/>
      <c r="N479" s="224"/>
      <c r="O479" s="224"/>
      <c r="P479" s="224"/>
      <c r="Q479" s="224"/>
      <c r="R479" s="224"/>
      <c r="S479" s="224"/>
      <c r="T479" s="22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20" t="s">
        <v>206</v>
      </c>
      <c r="AU479" s="220" t="s">
        <v>89</v>
      </c>
      <c r="AV479" s="15" t="s">
        <v>87</v>
      </c>
      <c r="AW479" s="15" t="s">
        <v>34</v>
      </c>
      <c r="AX479" s="15" t="s">
        <v>79</v>
      </c>
      <c r="AY479" s="220" t="s">
        <v>147</v>
      </c>
    </row>
    <row r="480" spans="1:51" s="13" customFormat="1" ht="12">
      <c r="A480" s="13"/>
      <c r="B480" s="191"/>
      <c r="C480" s="13"/>
      <c r="D480" s="192" t="s">
        <v>206</v>
      </c>
      <c r="E480" s="193" t="s">
        <v>1</v>
      </c>
      <c r="F480" s="194" t="s">
        <v>730</v>
      </c>
      <c r="G480" s="13"/>
      <c r="H480" s="195">
        <v>1134.644</v>
      </c>
      <c r="I480" s="196"/>
      <c r="J480" s="13"/>
      <c r="K480" s="13"/>
      <c r="L480" s="191"/>
      <c r="M480" s="197"/>
      <c r="N480" s="198"/>
      <c r="O480" s="198"/>
      <c r="P480" s="198"/>
      <c r="Q480" s="198"/>
      <c r="R480" s="198"/>
      <c r="S480" s="198"/>
      <c r="T480" s="19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93" t="s">
        <v>206</v>
      </c>
      <c r="AU480" s="193" t="s">
        <v>89</v>
      </c>
      <c r="AV480" s="13" t="s">
        <v>89</v>
      </c>
      <c r="AW480" s="13" t="s">
        <v>34</v>
      </c>
      <c r="AX480" s="13" t="s">
        <v>79</v>
      </c>
      <c r="AY480" s="193" t="s">
        <v>147</v>
      </c>
    </row>
    <row r="481" spans="1:51" s="14" customFormat="1" ht="12">
      <c r="A481" s="14"/>
      <c r="B481" s="200"/>
      <c r="C481" s="14"/>
      <c r="D481" s="192" t="s">
        <v>206</v>
      </c>
      <c r="E481" s="201" t="s">
        <v>1</v>
      </c>
      <c r="F481" s="202" t="s">
        <v>209</v>
      </c>
      <c r="G481" s="14"/>
      <c r="H481" s="203">
        <v>1384.18</v>
      </c>
      <c r="I481" s="204"/>
      <c r="J481" s="14"/>
      <c r="K481" s="14"/>
      <c r="L481" s="200"/>
      <c r="M481" s="205"/>
      <c r="N481" s="206"/>
      <c r="O481" s="206"/>
      <c r="P481" s="206"/>
      <c r="Q481" s="206"/>
      <c r="R481" s="206"/>
      <c r="S481" s="206"/>
      <c r="T481" s="20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01" t="s">
        <v>206</v>
      </c>
      <c r="AU481" s="201" t="s">
        <v>89</v>
      </c>
      <c r="AV481" s="14" t="s">
        <v>166</v>
      </c>
      <c r="AW481" s="14" t="s">
        <v>34</v>
      </c>
      <c r="AX481" s="14" t="s">
        <v>87</v>
      </c>
      <c r="AY481" s="201" t="s">
        <v>147</v>
      </c>
    </row>
    <row r="482" spans="1:65" s="2" customFormat="1" ht="33" customHeight="1">
      <c r="A482" s="37"/>
      <c r="B482" s="171"/>
      <c r="C482" s="172" t="s">
        <v>731</v>
      </c>
      <c r="D482" s="172" t="s">
        <v>150</v>
      </c>
      <c r="E482" s="173" t="s">
        <v>732</v>
      </c>
      <c r="F482" s="174" t="s">
        <v>733</v>
      </c>
      <c r="G482" s="175" t="s">
        <v>204</v>
      </c>
      <c r="H482" s="176">
        <v>441.518</v>
      </c>
      <c r="I482" s="177"/>
      <c r="J482" s="178">
        <f>ROUND(I482*H482,2)</f>
        <v>0</v>
      </c>
      <c r="K482" s="179"/>
      <c r="L482" s="38"/>
      <c r="M482" s="180" t="s">
        <v>1</v>
      </c>
      <c r="N482" s="181" t="s">
        <v>44</v>
      </c>
      <c r="O482" s="76"/>
      <c r="P482" s="182">
        <f>O482*H482</f>
        <v>0</v>
      </c>
      <c r="Q482" s="182">
        <v>0.00026</v>
      </c>
      <c r="R482" s="182">
        <f>Q482*H482</f>
        <v>0.11479467999999998</v>
      </c>
      <c r="S482" s="182">
        <v>0</v>
      </c>
      <c r="T482" s="183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184" t="s">
        <v>287</v>
      </c>
      <c r="AT482" s="184" t="s">
        <v>150</v>
      </c>
      <c r="AU482" s="184" t="s">
        <v>89</v>
      </c>
      <c r="AY482" s="18" t="s">
        <v>147</v>
      </c>
      <c r="BE482" s="185">
        <f>IF(N482="základní",J482,0)</f>
        <v>0</v>
      </c>
      <c r="BF482" s="185">
        <f>IF(N482="snížená",J482,0)</f>
        <v>0</v>
      </c>
      <c r="BG482" s="185">
        <f>IF(N482="zákl. přenesená",J482,0)</f>
        <v>0</v>
      </c>
      <c r="BH482" s="185">
        <f>IF(N482="sníž. přenesená",J482,0)</f>
        <v>0</v>
      </c>
      <c r="BI482" s="185">
        <f>IF(N482="nulová",J482,0)</f>
        <v>0</v>
      </c>
      <c r="BJ482" s="18" t="s">
        <v>87</v>
      </c>
      <c r="BK482" s="185">
        <f>ROUND(I482*H482,2)</f>
        <v>0</v>
      </c>
      <c r="BL482" s="18" t="s">
        <v>287</v>
      </c>
      <c r="BM482" s="184" t="s">
        <v>734</v>
      </c>
    </row>
    <row r="483" spans="1:51" s="15" customFormat="1" ht="12">
      <c r="A483" s="15"/>
      <c r="B483" s="219"/>
      <c r="C483" s="15"/>
      <c r="D483" s="192" t="s">
        <v>206</v>
      </c>
      <c r="E483" s="220" t="s">
        <v>1</v>
      </c>
      <c r="F483" s="221" t="s">
        <v>242</v>
      </c>
      <c r="G483" s="15"/>
      <c r="H483" s="220" t="s">
        <v>1</v>
      </c>
      <c r="I483" s="222"/>
      <c r="J483" s="15"/>
      <c r="K483" s="15"/>
      <c r="L483" s="219"/>
      <c r="M483" s="223"/>
      <c r="N483" s="224"/>
      <c r="O483" s="224"/>
      <c r="P483" s="224"/>
      <c r="Q483" s="224"/>
      <c r="R483" s="224"/>
      <c r="S483" s="224"/>
      <c r="T483" s="22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20" t="s">
        <v>206</v>
      </c>
      <c r="AU483" s="220" t="s">
        <v>89</v>
      </c>
      <c r="AV483" s="15" t="s">
        <v>87</v>
      </c>
      <c r="AW483" s="15" t="s">
        <v>34</v>
      </c>
      <c r="AX483" s="15" t="s">
        <v>79</v>
      </c>
      <c r="AY483" s="220" t="s">
        <v>147</v>
      </c>
    </row>
    <row r="484" spans="1:51" s="13" customFormat="1" ht="12">
      <c r="A484" s="13"/>
      <c r="B484" s="191"/>
      <c r="C484" s="13"/>
      <c r="D484" s="192" t="s">
        <v>206</v>
      </c>
      <c r="E484" s="193" t="s">
        <v>1</v>
      </c>
      <c r="F484" s="194" t="s">
        <v>248</v>
      </c>
      <c r="G484" s="13"/>
      <c r="H484" s="195">
        <v>84.512</v>
      </c>
      <c r="I484" s="196"/>
      <c r="J484" s="13"/>
      <c r="K484" s="13"/>
      <c r="L484" s="191"/>
      <c r="M484" s="197"/>
      <c r="N484" s="198"/>
      <c r="O484" s="198"/>
      <c r="P484" s="198"/>
      <c r="Q484" s="198"/>
      <c r="R484" s="198"/>
      <c r="S484" s="198"/>
      <c r="T484" s="19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193" t="s">
        <v>206</v>
      </c>
      <c r="AU484" s="193" t="s">
        <v>89</v>
      </c>
      <c r="AV484" s="13" t="s">
        <v>89</v>
      </c>
      <c r="AW484" s="13" t="s">
        <v>34</v>
      </c>
      <c r="AX484" s="13" t="s">
        <v>79</v>
      </c>
      <c r="AY484" s="193" t="s">
        <v>147</v>
      </c>
    </row>
    <row r="485" spans="1:51" s="13" customFormat="1" ht="12">
      <c r="A485" s="13"/>
      <c r="B485" s="191"/>
      <c r="C485" s="13"/>
      <c r="D485" s="192" t="s">
        <v>206</v>
      </c>
      <c r="E485" s="193" t="s">
        <v>1</v>
      </c>
      <c r="F485" s="194" t="s">
        <v>249</v>
      </c>
      <c r="G485" s="13"/>
      <c r="H485" s="195">
        <v>13.838</v>
      </c>
      <c r="I485" s="196"/>
      <c r="J485" s="13"/>
      <c r="K485" s="13"/>
      <c r="L485" s="191"/>
      <c r="M485" s="197"/>
      <c r="N485" s="198"/>
      <c r="O485" s="198"/>
      <c r="P485" s="198"/>
      <c r="Q485" s="198"/>
      <c r="R485" s="198"/>
      <c r="S485" s="198"/>
      <c r="T485" s="19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193" t="s">
        <v>206</v>
      </c>
      <c r="AU485" s="193" t="s">
        <v>89</v>
      </c>
      <c r="AV485" s="13" t="s">
        <v>89</v>
      </c>
      <c r="AW485" s="13" t="s">
        <v>34</v>
      </c>
      <c r="AX485" s="13" t="s">
        <v>79</v>
      </c>
      <c r="AY485" s="193" t="s">
        <v>147</v>
      </c>
    </row>
    <row r="486" spans="1:51" s="15" customFormat="1" ht="12">
      <c r="A486" s="15"/>
      <c r="B486" s="219"/>
      <c r="C486" s="15"/>
      <c r="D486" s="192" t="s">
        <v>206</v>
      </c>
      <c r="E486" s="220" t="s">
        <v>1</v>
      </c>
      <c r="F486" s="221" t="s">
        <v>227</v>
      </c>
      <c r="G486" s="15"/>
      <c r="H486" s="220" t="s">
        <v>1</v>
      </c>
      <c r="I486" s="222"/>
      <c r="J486" s="15"/>
      <c r="K486" s="15"/>
      <c r="L486" s="219"/>
      <c r="M486" s="223"/>
      <c r="N486" s="224"/>
      <c r="O486" s="224"/>
      <c r="P486" s="224"/>
      <c r="Q486" s="224"/>
      <c r="R486" s="224"/>
      <c r="S486" s="224"/>
      <c r="T486" s="22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20" t="s">
        <v>206</v>
      </c>
      <c r="AU486" s="220" t="s">
        <v>89</v>
      </c>
      <c r="AV486" s="15" t="s">
        <v>87</v>
      </c>
      <c r="AW486" s="15" t="s">
        <v>34</v>
      </c>
      <c r="AX486" s="15" t="s">
        <v>79</v>
      </c>
      <c r="AY486" s="220" t="s">
        <v>147</v>
      </c>
    </row>
    <row r="487" spans="1:51" s="13" customFormat="1" ht="12">
      <c r="A487" s="13"/>
      <c r="B487" s="191"/>
      <c r="C487" s="13"/>
      <c r="D487" s="192" t="s">
        <v>206</v>
      </c>
      <c r="E487" s="193" t="s">
        <v>1</v>
      </c>
      <c r="F487" s="194" t="s">
        <v>250</v>
      </c>
      <c r="G487" s="13"/>
      <c r="H487" s="195">
        <v>248.368</v>
      </c>
      <c r="I487" s="196"/>
      <c r="J487" s="13"/>
      <c r="K487" s="13"/>
      <c r="L487" s="191"/>
      <c r="M487" s="197"/>
      <c r="N487" s="198"/>
      <c r="O487" s="198"/>
      <c r="P487" s="198"/>
      <c r="Q487" s="198"/>
      <c r="R487" s="198"/>
      <c r="S487" s="198"/>
      <c r="T487" s="199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93" t="s">
        <v>206</v>
      </c>
      <c r="AU487" s="193" t="s">
        <v>89</v>
      </c>
      <c r="AV487" s="13" t="s">
        <v>89</v>
      </c>
      <c r="AW487" s="13" t="s">
        <v>34</v>
      </c>
      <c r="AX487" s="13" t="s">
        <v>79</v>
      </c>
      <c r="AY487" s="193" t="s">
        <v>147</v>
      </c>
    </row>
    <row r="488" spans="1:51" s="13" customFormat="1" ht="12">
      <c r="A488" s="13"/>
      <c r="B488" s="191"/>
      <c r="C488" s="13"/>
      <c r="D488" s="192" t="s">
        <v>206</v>
      </c>
      <c r="E488" s="193" t="s">
        <v>1</v>
      </c>
      <c r="F488" s="194" t="s">
        <v>735</v>
      </c>
      <c r="G488" s="13"/>
      <c r="H488" s="195">
        <v>94.8</v>
      </c>
      <c r="I488" s="196"/>
      <c r="J488" s="13"/>
      <c r="K488" s="13"/>
      <c r="L488" s="191"/>
      <c r="M488" s="197"/>
      <c r="N488" s="198"/>
      <c r="O488" s="198"/>
      <c r="P488" s="198"/>
      <c r="Q488" s="198"/>
      <c r="R488" s="198"/>
      <c r="S488" s="198"/>
      <c r="T488" s="19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93" t="s">
        <v>206</v>
      </c>
      <c r="AU488" s="193" t="s">
        <v>89</v>
      </c>
      <c r="AV488" s="13" t="s">
        <v>89</v>
      </c>
      <c r="AW488" s="13" t="s">
        <v>34</v>
      </c>
      <c r="AX488" s="13" t="s">
        <v>79</v>
      </c>
      <c r="AY488" s="193" t="s">
        <v>147</v>
      </c>
    </row>
    <row r="489" spans="1:51" s="14" customFormat="1" ht="12">
      <c r="A489" s="14"/>
      <c r="B489" s="200"/>
      <c r="C489" s="14"/>
      <c r="D489" s="192" t="s">
        <v>206</v>
      </c>
      <c r="E489" s="201" t="s">
        <v>1</v>
      </c>
      <c r="F489" s="202" t="s">
        <v>209</v>
      </c>
      <c r="G489" s="14"/>
      <c r="H489" s="203">
        <v>441.518</v>
      </c>
      <c r="I489" s="204"/>
      <c r="J489" s="14"/>
      <c r="K489" s="14"/>
      <c r="L489" s="200"/>
      <c r="M489" s="205"/>
      <c r="N489" s="206"/>
      <c r="O489" s="206"/>
      <c r="P489" s="206"/>
      <c r="Q489" s="206"/>
      <c r="R489" s="206"/>
      <c r="S489" s="206"/>
      <c r="T489" s="207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01" t="s">
        <v>206</v>
      </c>
      <c r="AU489" s="201" t="s">
        <v>89</v>
      </c>
      <c r="AV489" s="14" t="s">
        <v>166</v>
      </c>
      <c r="AW489" s="14" t="s">
        <v>34</v>
      </c>
      <c r="AX489" s="14" t="s">
        <v>87</v>
      </c>
      <c r="AY489" s="201" t="s">
        <v>147</v>
      </c>
    </row>
    <row r="490" spans="1:65" s="2" customFormat="1" ht="33" customHeight="1">
      <c r="A490" s="37"/>
      <c r="B490" s="171"/>
      <c r="C490" s="172" t="s">
        <v>736</v>
      </c>
      <c r="D490" s="172" t="s">
        <v>150</v>
      </c>
      <c r="E490" s="173" t="s">
        <v>737</v>
      </c>
      <c r="F490" s="174" t="s">
        <v>738</v>
      </c>
      <c r="G490" s="175" t="s">
        <v>343</v>
      </c>
      <c r="H490" s="176">
        <v>441.518</v>
      </c>
      <c r="I490" s="177"/>
      <c r="J490" s="178">
        <f>ROUND(I490*H490,2)</f>
        <v>0</v>
      </c>
      <c r="K490" s="179"/>
      <c r="L490" s="38"/>
      <c r="M490" s="180" t="s">
        <v>1</v>
      </c>
      <c r="N490" s="181" t="s">
        <v>44</v>
      </c>
      <c r="O490" s="76"/>
      <c r="P490" s="182">
        <f>O490*H490</f>
        <v>0</v>
      </c>
      <c r="Q490" s="182">
        <v>0</v>
      </c>
      <c r="R490" s="182">
        <f>Q490*H490</f>
        <v>0</v>
      </c>
      <c r="S490" s="182">
        <v>0</v>
      </c>
      <c r="T490" s="183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184" t="s">
        <v>287</v>
      </c>
      <c r="AT490" s="184" t="s">
        <v>150</v>
      </c>
      <c r="AU490" s="184" t="s">
        <v>89</v>
      </c>
      <c r="AY490" s="18" t="s">
        <v>147</v>
      </c>
      <c r="BE490" s="185">
        <f>IF(N490="základní",J490,0)</f>
        <v>0</v>
      </c>
      <c r="BF490" s="185">
        <f>IF(N490="snížená",J490,0)</f>
        <v>0</v>
      </c>
      <c r="BG490" s="185">
        <f>IF(N490="zákl. přenesená",J490,0)</f>
        <v>0</v>
      </c>
      <c r="BH490" s="185">
        <f>IF(N490="sníž. přenesená",J490,0)</f>
        <v>0</v>
      </c>
      <c r="BI490" s="185">
        <f>IF(N490="nulová",J490,0)</f>
        <v>0</v>
      </c>
      <c r="BJ490" s="18" t="s">
        <v>87</v>
      </c>
      <c r="BK490" s="185">
        <f>ROUND(I490*H490,2)</f>
        <v>0</v>
      </c>
      <c r="BL490" s="18" t="s">
        <v>287</v>
      </c>
      <c r="BM490" s="184" t="s">
        <v>739</v>
      </c>
    </row>
    <row r="491" spans="1:51" s="15" customFormat="1" ht="12">
      <c r="A491" s="15"/>
      <c r="B491" s="219"/>
      <c r="C491" s="15"/>
      <c r="D491" s="192" t="s">
        <v>206</v>
      </c>
      <c r="E491" s="220" t="s">
        <v>1</v>
      </c>
      <c r="F491" s="221" t="s">
        <v>242</v>
      </c>
      <c r="G491" s="15"/>
      <c r="H491" s="220" t="s">
        <v>1</v>
      </c>
      <c r="I491" s="222"/>
      <c r="J491" s="15"/>
      <c r="K491" s="15"/>
      <c r="L491" s="219"/>
      <c r="M491" s="223"/>
      <c r="N491" s="224"/>
      <c r="O491" s="224"/>
      <c r="P491" s="224"/>
      <c r="Q491" s="224"/>
      <c r="R491" s="224"/>
      <c r="S491" s="224"/>
      <c r="T491" s="22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20" t="s">
        <v>206</v>
      </c>
      <c r="AU491" s="220" t="s">
        <v>89</v>
      </c>
      <c r="AV491" s="15" t="s">
        <v>87</v>
      </c>
      <c r="AW491" s="15" t="s">
        <v>34</v>
      </c>
      <c r="AX491" s="15" t="s">
        <v>79</v>
      </c>
      <c r="AY491" s="220" t="s">
        <v>147</v>
      </c>
    </row>
    <row r="492" spans="1:51" s="13" customFormat="1" ht="12">
      <c r="A492" s="13"/>
      <c r="B492" s="191"/>
      <c r="C492" s="13"/>
      <c r="D492" s="192" t="s">
        <v>206</v>
      </c>
      <c r="E492" s="193" t="s">
        <v>1</v>
      </c>
      <c r="F492" s="194" t="s">
        <v>248</v>
      </c>
      <c r="G492" s="13"/>
      <c r="H492" s="195">
        <v>84.512</v>
      </c>
      <c r="I492" s="196"/>
      <c r="J492" s="13"/>
      <c r="K492" s="13"/>
      <c r="L492" s="191"/>
      <c r="M492" s="197"/>
      <c r="N492" s="198"/>
      <c r="O492" s="198"/>
      <c r="P492" s="198"/>
      <c r="Q492" s="198"/>
      <c r="R492" s="198"/>
      <c r="S492" s="198"/>
      <c r="T492" s="199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193" t="s">
        <v>206</v>
      </c>
      <c r="AU492" s="193" t="s">
        <v>89</v>
      </c>
      <c r="AV492" s="13" t="s">
        <v>89</v>
      </c>
      <c r="AW492" s="13" t="s">
        <v>34</v>
      </c>
      <c r="AX492" s="13" t="s">
        <v>79</v>
      </c>
      <c r="AY492" s="193" t="s">
        <v>147</v>
      </c>
    </row>
    <row r="493" spans="1:51" s="13" customFormat="1" ht="12">
      <c r="A493" s="13"/>
      <c r="B493" s="191"/>
      <c r="C493" s="13"/>
      <c r="D493" s="192" t="s">
        <v>206</v>
      </c>
      <c r="E493" s="193" t="s">
        <v>1</v>
      </c>
      <c r="F493" s="194" t="s">
        <v>249</v>
      </c>
      <c r="G493" s="13"/>
      <c r="H493" s="195">
        <v>13.838</v>
      </c>
      <c r="I493" s="196"/>
      <c r="J493" s="13"/>
      <c r="K493" s="13"/>
      <c r="L493" s="191"/>
      <c r="M493" s="197"/>
      <c r="N493" s="198"/>
      <c r="O493" s="198"/>
      <c r="P493" s="198"/>
      <c r="Q493" s="198"/>
      <c r="R493" s="198"/>
      <c r="S493" s="198"/>
      <c r="T493" s="19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193" t="s">
        <v>206</v>
      </c>
      <c r="AU493" s="193" t="s">
        <v>89</v>
      </c>
      <c r="AV493" s="13" t="s">
        <v>89</v>
      </c>
      <c r="AW493" s="13" t="s">
        <v>34</v>
      </c>
      <c r="AX493" s="13" t="s">
        <v>79</v>
      </c>
      <c r="AY493" s="193" t="s">
        <v>147</v>
      </c>
    </row>
    <row r="494" spans="1:51" s="15" customFormat="1" ht="12">
      <c r="A494" s="15"/>
      <c r="B494" s="219"/>
      <c r="C494" s="15"/>
      <c r="D494" s="192" t="s">
        <v>206</v>
      </c>
      <c r="E494" s="220" t="s">
        <v>1</v>
      </c>
      <c r="F494" s="221" t="s">
        <v>227</v>
      </c>
      <c r="G494" s="15"/>
      <c r="H494" s="220" t="s">
        <v>1</v>
      </c>
      <c r="I494" s="222"/>
      <c r="J494" s="15"/>
      <c r="K494" s="15"/>
      <c r="L494" s="219"/>
      <c r="M494" s="223"/>
      <c r="N494" s="224"/>
      <c r="O494" s="224"/>
      <c r="P494" s="224"/>
      <c r="Q494" s="224"/>
      <c r="R494" s="224"/>
      <c r="S494" s="224"/>
      <c r="T494" s="22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20" t="s">
        <v>206</v>
      </c>
      <c r="AU494" s="220" t="s">
        <v>89</v>
      </c>
      <c r="AV494" s="15" t="s">
        <v>87</v>
      </c>
      <c r="AW494" s="15" t="s">
        <v>34</v>
      </c>
      <c r="AX494" s="15" t="s">
        <v>79</v>
      </c>
      <c r="AY494" s="220" t="s">
        <v>147</v>
      </c>
    </row>
    <row r="495" spans="1:51" s="13" customFormat="1" ht="12">
      <c r="A495" s="13"/>
      <c r="B495" s="191"/>
      <c r="C495" s="13"/>
      <c r="D495" s="192" t="s">
        <v>206</v>
      </c>
      <c r="E495" s="193" t="s">
        <v>1</v>
      </c>
      <c r="F495" s="194" t="s">
        <v>250</v>
      </c>
      <c r="G495" s="13"/>
      <c r="H495" s="195">
        <v>248.368</v>
      </c>
      <c r="I495" s="196"/>
      <c r="J495" s="13"/>
      <c r="K495" s="13"/>
      <c r="L495" s="191"/>
      <c r="M495" s="197"/>
      <c r="N495" s="198"/>
      <c r="O495" s="198"/>
      <c r="P495" s="198"/>
      <c r="Q495" s="198"/>
      <c r="R495" s="198"/>
      <c r="S495" s="198"/>
      <c r="T495" s="19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193" t="s">
        <v>206</v>
      </c>
      <c r="AU495" s="193" t="s">
        <v>89</v>
      </c>
      <c r="AV495" s="13" t="s">
        <v>89</v>
      </c>
      <c r="AW495" s="13" t="s">
        <v>34</v>
      </c>
      <c r="AX495" s="13" t="s">
        <v>79</v>
      </c>
      <c r="AY495" s="193" t="s">
        <v>147</v>
      </c>
    </row>
    <row r="496" spans="1:51" s="13" customFormat="1" ht="12">
      <c r="A496" s="13"/>
      <c r="B496" s="191"/>
      <c r="C496" s="13"/>
      <c r="D496" s="192" t="s">
        <v>206</v>
      </c>
      <c r="E496" s="193" t="s">
        <v>1</v>
      </c>
      <c r="F496" s="194" t="s">
        <v>735</v>
      </c>
      <c r="G496" s="13"/>
      <c r="H496" s="195">
        <v>94.8</v>
      </c>
      <c r="I496" s="196"/>
      <c r="J496" s="13"/>
      <c r="K496" s="13"/>
      <c r="L496" s="191"/>
      <c r="M496" s="197"/>
      <c r="N496" s="198"/>
      <c r="O496" s="198"/>
      <c r="P496" s="198"/>
      <c r="Q496" s="198"/>
      <c r="R496" s="198"/>
      <c r="S496" s="198"/>
      <c r="T496" s="19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193" t="s">
        <v>206</v>
      </c>
      <c r="AU496" s="193" t="s">
        <v>89</v>
      </c>
      <c r="AV496" s="13" t="s">
        <v>89</v>
      </c>
      <c r="AW496" s="13" t="s">
        <v>34</v>
      </c>
      <c r="AX496" s="13" t="s">
        <v>79</v>
      </c>
      <c r="AY496" s="193" t="s">
        <v>147</v>
      </c>
    </row>
    <row r="497" spans="1:51" s="14" customFormat="1" ht="12">
      <c r="A497" s="14"/>
      <c r="B497" s="200"/>
      <c r="C497" s="14"/>
      <c r="D497" s="192" t="s">
        <v>206</v>
      </c>
      <c r="E497" s="201" t="s">
        <v>1</v>
      </c>
      <c r="F497" s="202" t="s">
        <v>209</v>
      </c>
      <c r="G497" s="14"/>
      <c r="H497" s="203">
        <v>441.518</v>
      </c>
      <c r="I497" s="204"/>
      <c r="J497" s="14"/>
      <c r="K497" s="14"/>
      <c r="L497" s="200"/>
      <c r="M497" s="205"/>
      <c r="N497" s="206"/>
      <c r="O497" s="206"/>
      <c r="P497" s="206"/>
      <c r="Q497" s="206"/>
      <c r="R497" s="206"/>
      <c r="S497" s="206"/>
      <c r="T497" s="20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01" t="s">
        <v>206</v>
      </c>
      <c r="AU497" s="201" t="s">
        <v>89</v>
      </c>
      <c r="AV497" s="14" t="s">
        <v>166</v>
      </c>
      <c r="AW497" s="14" t="s">
        <v>34</v>
      </c>
      <c r="AX497" s="14" t="s">
        <v>87</v>
      </c>
      <c r="AY497" s="201" t="s">
        <v>147</v>
      </c>
    </row>
    <row r="498" spans="1:65" s="2" customFormat="1" ht="37.8" customHeight="1">
      <c r="A498" s="37"/>
      <c r="B498" s="171"/>
      <c r="C498" s="172" t="s">
        <v>740</v>
      </c>
      <c r="D498" s="172" t="s">
        <v>150</v>
      </c>
      <c r="E498" s="173" t="s">
        <v>741</v>
      </c>
      <c r="F498" s="174" t="s">
        <v>742</v>
      </c>
      <c r="G498" s="175" t="s">
        <v>204</v>
      </c>
      <c r="H498" s="176">
        <v>441.518</v>
      </c>
      <c r="I498" s="177"/>
      <c r="J498" s="178">
        <f>ROUND(I498*H498,2)</f>
        <v>0</v>
      </c>
      <c r="K498" s="179"/>
      <c r="L498" s="38"/>
      <c r="M498" s="180" t="s">
        <v>1</v>
      </c>
      <c r="N498" s="181" t="s">
        <v>44</v>
      </c>
      <c r="O498" s="76"/>
      <c r="P498" s="182">
        <f>O498*H498</f>
        <v>0</v>
      </c>
      <c r="Q498" s="182">
        <v>3E-05</v>
      </c>
      <c r="R498" s="182">
        <f>Q498*H498</f>
        <v>0.01324554</v>
      </c>
      <c r="S498" s="182">
        <v>0</v>
      </c>
      <c r="T498" s="183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184" t="s">
        <v>287</v>
      </c>
      <c r="AT498" s="184" t="s">
        <v>150</v>
      </c>
      <c r="AU498" s="184" t="s">
        <v>89</v>
      </c>
      <c r="AY498" s="18" t="s">
        <v>147</v>
      </c>
      <c r="BE498" s="185">
        <f>IF(N498="základní",J498,0)</f>
        <v>0</v>
      </c>
      <c r="BF498" s="185">
        <f>IF(N498="snížená",J498,0)</f>
        <v>0</v>
      </c>
      <c r="BG498" s="185">
        <f>IF(N498="zákl. přenesená",J498,0)</f>
        <v>0</v>
      </c>
      <c r="BH498" s="185">
        <f>IF(N498="sníž. přenesená",J498,0)</f>
        <v>0</v>
      </c>
      <c r="BI498" s="185">
        <f>IF(N498="nulová",J498,0)</f>
        <v>0</v>
      </c>
      <c r="BJ498" s="18" t="s">
        <v>87</v>
      </c>
      <c r="BK498" s="185">
        <f>ROUND(I498*H498,2)</f>
        <v>0</v>
      </c>
      <c r="BL498" s="18" t="s">
        <v>287</v>
      </c>
      <c r="BM498" s="184" t="s">
        <v>743</v>
      </c>
    </row>
    <row r="499" spans="1:51" s="15" customFormat="1" ht="12">
      <c r="A499" s="15"/>
      <c r="B499" s="219"/>
      <c r="C499" s="15"/>
      <c r="D499" s="192" t="s">
        <v>206</v>
      </c>
      <c r="E499" s="220" t="s">
        <v>1</v>
      </c>
      <c r="F499" s="221" t="s">
        <v>242</v>
      </c>
      <c r="G499" s="15"/>
      <c r="H499" s="220" t="s">
        <v>1</v>
      </c>
      <c r="I499" s="222"/>
      <c r="J499" s="15"/>
      <c r="K499" s="15"/>
      <c r="L499" s="219"/>
      <c r="M499" s="223"/>
      <c r="N499" s="224"/>
      <c r="O499" s="224"/>
      <c r="P499" s="224"/>
      <c r="Q499" s="224"/>
      <c r="R499" s="224"/>
      <c r="S499" s="224"/>
      <c r="T499" s="22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20" t="s">
        <v>206</v>
      </c>
      <c r="AU499" s="220" t="s">
        <v>89</v>
      </c>
      <c r="AV499" s="15" t="s">
        <v>87</v>
      </c>
      <c r="AW499" s="15" t="s">
        <v>34</v>
      </c>
      <c r="AX499" s="15" t="s">
        <v>79</v>
      </c>
      <c r="AY499" s="220" t="s">
        <v>147</v>
      </c>
    </row>
    <row r="500" spans="1:51" s="13" customFormat="1" ht="12">
      <c r="A500" s="13"/>
      <c r="B500" s="191"/>
      <c r="C500" s="13"/>
      <c r="D500" s="192" t="s">
        <v>206</v>
      </c>
      <c r="E500" s="193" t="s">
        <v>1</v>
      </c>
      <c r="F500" s="194" t="s">
        <v>248</v>
      </c>
      <c r="G500" s="13"/>
      <c r="H500" s="195">
        <v>84.512</v>
      </c>
      <c r="I500" s="196"/>
      <c r="J500" s="13"/>
      <c r="K500" s="13"/>
      <c r="L500" s="191"/>
      <c r="M500" s="197"/>
      <c r="N500" s="198"/>
      <c r="O500" s="198"/>
      <c r="P500" s="198"/>
      <c r="Q500" s="198"/>
      <c r="R500" s="198"/>
      <c r="S500" s="198"/>
      <c r="T500" s="19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193" t="s">
        <v>206</v>
      </c>
      <c r="AU500" s="193" t="s">
        <v>89</v>
      </c>
      <c r="AV500" s="13" t="s">
        <v>89</v>
      </c>
      <c r="AW500" s="13" t="s">
        <v>34</v>
      </c>
      <c r="AX500" s="13" t="s">
        <v>79</v>
      </c>
      <c r="AY500" s="193" t="s">
        <v>147</v>
      </c>
    </row>
    <row r="501" spans="1:51" s="13" customFormat="1" ht="12">
      <c r="A501" s="13"/>
      <c r="B501" s="191"/>
      <c r="C501" s="13"/>
      <c r="D501" s="192" t="s">
        <v>206</v>
      </c>
      <c r="E501" s="193" t="s">
        <v>1</v>
      </c>
      <c r="F501" s="194" t="s">
        <v>249</v>
      </c>
      <c r="G501" s="13"/>
      <c r="H501" s="195">
        <v>13.838</v>
      </c>
      <c r="I501" s="196"/>
      <c r="J501" s="13"/>
      <c r="K501" s="13"/>
      <c r="L501" s="191"/>
      <c r="M501" s="197"/>
      <c r="N501" s="198"/>
      <c r="O501" s="198"/>
      <c r="P501" s="198"/>
      <c r="Q501" s="198"/>
      <c r="R501" s="198"/>
      <c r="S501" s="198"/>
      <c r="T501" s="19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93" t="s">
        <v>206</v>
      </c>
      <c r="AU501" s="193" t="s">
        <v>89</v>
      </c>
      <c r="AV501" s="13" t="s">
        <v>89</v>
      </c>
      <c r="AW501" s="13" t="s">
        <v>34</v>
      </c>
      <c r="AX501" s="13" t="s">
        <v>79</v>
      </c>
      <c r="AY501" s="193" t="s">
        <v>147</v>
      </c>
    </row>
    <row r="502" spans="1:51" s="15" customFormat="1" ht="12">
      <c r="A502" s="15"/>
      <c r="B502" s="219"/>
      <c r="C502" s="15"/>
      <c r="D502" s="192" t="s">
        <v>206</v>
      </c>
      <c r="E502" s="220" t="s">
        <v>1</v>
      </c>
      <c r="F502" s="221" t="s">
        <v>227</v>
      </c>
      <c r="G502" s="15"/>
      <c r="H502" s="220" t="s">
        <v>1</v>
      </c>
      <c r="I502" s="222"/>
      <c r="J502" s="15"/>
      <c r="K502" s="15"/>
      <c r="L502" s="219"/>
      <c r="M502" s="223"/>
      <c r="N502" s="224"/>
      <c r="O502" s="224"/>
      <c r="P502" s="224"/>
      <c r="Q502" s="224"/>
      <c r="R502" s="224"/>
      <c r="S502" s="224"/>
      <c r="T502" s="22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20" t="s">
        <v>206</v>
      </c>
      <c r="AU502" s="220" t="s">
        <v>89</v>
      </c>
      <c r="AV502" s="15" t="s">
        <v>87</v>
      </c>
      <c r="AW502" s="15" t="s">
        <v>34</v>
      </c>
      <c r="AX502" s="15" t="s">
        <v>79</v>
      </c>
      <c r="AY502" s="220" t="s">
        <v>147</v>
      </c>
    </row>
    <row r="503" spans="1:51" s="13" customFormat="1" ht="12">
      <c r="A503" s="13"/>
      <c r="B503" s="191"/>
      <c r="C503" s="13"/>
      <c r="D503" s="192" t="s">
        <v>206</v>
      </c>
      <c r="E503" s="193" t="s">
        <v>1</v>
      </c>
      <c r="F503" s="194" t="s">
        <v>250</v>
      </c>
      <c r="G503" s="13"/>
      <c r="H503" s="195">
        <v>248.368</v>
      </c>
      <c r="I503" s="196"/>
      <c r="J503" s="13"/>
      <c r="K503" s="13"/>
      <c r="L503" s="191"/>
      <c r="M503" s="197"/>
      <c r="N503" s="198"/>
      <c r="O503" s="198"/>
      <c r="P503" s="198"/>
      <c r="Q503" s="198"/>
      <c r="R503" s="198"/>
      <c r="S503" s="198"/>
      <c r="T503" s="199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193" t="s">
        <v>206</v>
      </c>
      <c r="AU503" s="193" t="s">
        <v>89</v>
      </c>
      <c r="AV503" s="13" t="s">
        <v>89</v>
      </c>
      <c r="AW503" s="13" t="s">
        <v>34</v>
      </c>
      <c r="AX503" s="13" t="s">
        <v>79</v>
      </c>
      <c r="AY503" s="193" t="s">
        <v>147</v>
      </c>
    </row>
    <row r="504" spans="1:51" s="13" customFormat="1" ht="12">
      <c r="A504" s="13"/>
      <c r="B504" s="191"/>
      <c r="C504" s="13"/>
      <c r="D504" s="192" t="s">
        <v>206</v>
      </c>
      <c r="E504" s="193" t="s">
        <v>1</v>
      </c>
      <c r="F504" s="194" t="s">
        <v>735</v>
      </c>
      <c r="G504" s="13"/>
      <c r="H504" s="195">
        <v>94.8</v>
      </c>
      <c r="I504" s="196"/>
      <c r="J504" s="13"/>
      <c r="K504" s="13"/>
      <c r="L504" s="191"/>
      <c r="M504" s="197"/>
      <c r="N504" s="198"/>
      <c r="O504" s="198"/>
      <c r="P504" s="198"/>
      <c r="Q504" s="198"/>
      <c r="R504" s="198"/>
      <c r="S504" s="198"/>
      <c r="T504" s="19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193" t="s">
        <v>206</v>
      </c>
      <c r="AU504" s="193" t="s">
        <v>89</v>
      </c>
      <c r="AV504" s="13" t="s">
        <v>89</v>
      </c>
      <c r="AW504" s="13" t="s">
        <v>34</v>
      </c>
      <c r="AX504" s="13" t="s">
        <v>79</v>
      </c>
      <c r="AY504" s="193" t="s">
        <v>147</v>
      </c>
    </row>
    <row r="505" spans="1:51" s="14" customFormat="1" ht="12">
      <c r="A505" s="14"/>
      <c r="B505" s="200"/>
      <c r="C505" s="14"/>
      <c r="D505" s="192" t="s">
        <v>206</v>
      </c>
      <c r="E505" s="201" t="s">
        <v>1</v>
      </c>
      <c r="F505" s="202" t="s">
        <v>209</v>
      </c>
      <c r="G505" s="14"/>
      <c r="H505" s="203">
        <v>441.518</v>
      </c>
      <c r="I505" s="204"/>
      <c r="J505" s="14"/>
      <c r="K505" s="14"/>
      <c r="L505" s="200"/>
      <c r="M505" s="230"/>
      <c r="N505" s="231"/>
      <c r="O505" s="231"/>
      <c r="P505" s="231"/>
      <c r="Q505" s="231"/>
      <c r="R505" s="231"/>
      <c r="S505" s="231"/>
      <c r="T505" s="232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01" t="s">
        <v>206</v>
      </c>
      <c r="AU505" s="201" t="s">
        <v>89</v>
      </c>
      <c r="AV505" s="14" t="s">
        <v>166</v>
      </c>
      <c r="AW505" s="14" t="s">
        <v>34</v>
      </c>
      <c r="AX505" s="14" t="s">
        <v>87</v>
      </c>
      <c r="AY505" s="201" t="s">
        <v>147</v>
      </c>
    </row>
    <row r="506" spans="1:31" s="2" customFormat="1" ht="6.95" customHeight="1">
      <c r="A506" s="37"/>
      <c r="B506" s="59"/>
      <c r="C506" s="60"/>
      <c r="D506" s="60"/>
      <c r="E506" s="60"/>
      <c r="F506" s="60"/>
      <c r="G506" s="60"/>
      <c r="H506" s="60"/>
      <c r="I506" s="60"/>
      <c r="J506" s="60"/>
      <c r="K506" s="60"/>
      <c r="L506" s="38"/>
      <c r="M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</row>
  </sheetData>
  <autoFilter ref="C134:K505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117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744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23. 9. 2021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120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ROUND(J133,2)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ROUND((SUM(BE133:BE343)),2)</f>
        <v>0</v>
      </c>
      <c r="G33" s="37"/>
      <c r="H33" s="37"/>
      <c r="I33" s="127">
        <v>0.21</v>
      </c>
      <c r="J33" s="126">
        <f>ROUND(((SUM(BE133:BE343))*I33),2)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ROUND((SUM(BF133:BF343)),2)</f>
        <v>0</v>
      </c>
      <c r="G34" s="37"/>
      <c r="H34" s="37"/>
      <c r="I34" s="127">
        <v>0.15</v>
      </c>
      <c r="J34" s="126">
        <f>ROUND(((SUM(BF133:BF343))*I34),2)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ROUND((SUM(BG133:BG343)),2)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ROUND((SUM(BH133:BH343)),2)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ROUND((SUM(BI133:BI343)),2)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02 - Technologie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23. 9. 2021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122</v>
      </c>
      <c r="D94" s="128"/>
      <c r="E94" s="128"/>
      <c r="F94" s="128"/>
      <c r="G94" s="128"/>
      <c r="H94" s="128"/>
      <c r="I94" s="128"/>
      <c r="J94" s="137" t="s">
        <v>123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124</v>
      </c>
      <c r="D96" s="37"/>
      <c r="E96" s="37"/>
      <c r="F96" s="37"/>
      <c r="G96" s="37"/>
      <c r="H96" s="37"/>
      <c r="I96" s="37"/>
      <c r="J96" s="95">
        <f>J133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125</v>
      </c>
    </row>
    <row r="97" spans="1:31" s="9" customFormat="1" ht="24.95" customHeight="1">
      <c r="A97" s="9"/>
      <c r="B97" s="139"/>
      <c r="C97" s="9"/>
      <c r="D97" s="140" t="s">
        <v>745</v>
      </c>
      <c r="E97" s="141"/>
      <c r="F97" s="141"/>
      <c r="G97" s="141"/>
      <c r="H97" s="141"/>
      <c r="I97" s="141"/>
      <c r="J97" s="142">
        <f>J134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39"/>
      <c r="C98" s="9"/>
      <c r="D98" s="140" t="s">
        <v>746</v>
      </c>
      <c r="E98" s="141"/>
      <c r="F98" s="141"/>
      <c r="G98" s="141"/>
      <c r="H98" s="141"/>
      <c r="I98" s="141"/>
      <c r="J98" s="142">
        <f>J135</f>
        <v>0</v>
      </c>
      <c r="K98" s="9"/>
      <c r="L98" s="13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39"/>
      <c r="C99" s="9"/>
      <c r="D99" s="140" t="s">
        <v>747</v>
      </c>
      <c r="E99" s="141"/>
      <c r="F99" s="141"/>
      <c r="G99" s="141"/>
      <c r="H99" s="141"/>
      <c r="I99" s="141"/>
      <c r="J99" s="142">
        <f>J150</f>
        <v>0</v>
      </c>
      <c r="K99" s="9"/>
      <c r="L99" s="13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39"/>
      <c r="C100" s="9"/>
      <c r="D100" s="140" t="s">
        <v>748</v>
      </c>
      <c r="E100" s="141"/>
      <c r="F100" s="141"/>
      <c r="G100" s="141"/>
      <c r="H100" s="141"/>
      <c r="I100" s="141"/>
      <c r="J100" s="142">
        <f>J169</f>
        <v>0</v>
      </c>
      <c r="K100" s="9"/>
      <c r="L100" s="13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39"/>
      <c r="C101" s="9"/>
      <c r="D101" s="140" t="s">
        <v>749</v>
      </c>
      <c r="E101" s="141"/>
      <c r="F101" s="141"/>
      <c r="G101" s="141"/>
      <c r="H101" s="141"/>
      <c r="I101" s="141"/>
      <c r="J101" s="142">
        <f>J200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750</v>
      </c>
      <c r="E102" s="141"/>
      <c r="F102" s="141"/>
      <c r="G102" s="141"/>
      <c r="H102" s="141"/>
      <c r="I102" s="141"/>
      <c r="J102" s="142">
        <f>J225</f>
        <v>0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39"/>
      <c r="C103" s="9"/>
      <c r="D103" s="140" t="s">
        <v>751</v>
      </c>
      <c r="E103" s="141"/>
      <c r="F103" s="141"/>
      <c r="G103" s="141"/>
      <c r="H103" s="141"/>
      <c r="I103" s="141"/>
      <c r="J103" s="142">
        <f>J246</f>
        <v>0</v>
      </c>
      <c r="K103" s="9"/>
      <c r="L103" s="13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39"/>
      <c r="C104" s="9"/>
      <c r="D104" s="140" t="s">
        <v>752</v>
      </c>
      <c r="E104" s="141"/>
      <c r="F104" s="141"/>
      <c r="G104" s="141"/>
      <c r="H104" s="141"/>
      <c r="I104" s="141"/>
      <c r="J104" s="142">
        <f>J259</f>
        <v>0</v>
      </c>
      <c r="K104" s="9"/>
      <c r="L104" s="13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39"/>
      <c r="C105" s="9"/>
      <c r="D105" s="140" t="s">
        <v>753</v>
      </c>
      <c r="E105" s="141"/>
      <c r="F105" s="141"/>
      <c r="G105" s="141"/>
      <c r="H105" s="141"/>
      <c r="I105" s="141"/>
      <c r="J105" s="142">
        <f>J286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39"/>
      <c r="C106" s="9"/>
      <c r="D106" s="140" t="s">
        <v>754</v>
      </c>
      <c r="E106" s="141"/>
      <c r="F106" s="141"/>
      <c r="G106" s="141"/>
      <c r="H106" s="141"/>
      <c r="I106" s="141"/>
      <c r="J106" s="142">
        <f>J291</f>
        <v>0</v>
      </c>
      <c r="K106" s="9"/>
      <c r="L106" s="13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39"/>
      <c r="C107" s="9"/>
      <c r="D107" s="140" t="s">
        <v>755</v>
      </c>
      <c r="E107" s="141"/>
      <c r="F107" s="141"/>
      <c r="G107" s="141"/>
      <c r="H107" s="141"/>
      <c r="I107" s="141"/>
      <c r="J107" s="142">
        <f>J296</f>
        <v>0</v>
      </c>
      <c r="K107" s="9"/>
      <c r="L107" s="13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39"/>
      <c r="C108" s="9"/>
      <c r="D108" s="140" t="s">
        <v>756</v>
      </c>
      <c r="E108" s="141"/>
      <c r="F108" s="141"/>
      <c r="G108" s="141"/>
      <c r="H108" s="141"/>
      <c r="I108" s="141"/>
      <c r="J108" s="142">
        <f>J299</f>
        <v>0</v>
      </c>
      <c r="K108" s="9"/>
      <c r="L108" s="13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39"/>
      <c r="C109" s="9"/>
      <c r="D109" s="140" t="s">
        <v>757</v>
      </c>
      <c r="E109" s="141"/>
      <c r="F109" s="141"/>
      <c r="G109" s="141"/>
      <c r="H109" s="141"/>
      <c r="I109" s="141"/>
      <c r="J109" s="142">
        <f>J306</f>
        <v>0</v>
      </c>
      <c r="K109" s="9"/>
      <c r="L109" s="13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39"/>
      <c r="C110" s="9"/>
      <c r="D110" s="140" t="s">
        <v>758</v>
      </c>
      <c r="E110" s="141"/>
      <c r="F110" s="141"/>
      <c r="G110" s="141"/>
      <c r="H110" s="141"/>
      <c r="I110" s="141"/>
      <c r="J110" s="142">
        <f>J317</f>
        <v>0</v>
      </c>
      <c r="K110" s="9"/>
      <c r="L110" s="13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39"/>
      <c r="C111" s="9"/>
      <c r="D111" s="140" t="s">
        <v>759</v>
      </c>
      <c r="E111" s="141"/>
      <c r="F111" s="141"/>
      <c r="G111" s="141"/>
      <c r="H111" s="141"/>
      <c r="I111" s="141"/>
      <c r="J111" s="142">
        <f>J320</f>
        <v>0</v>
      </c>
      <c r="K111" s="9"/>
      <c r="L111" s="13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39"/>
      <c r="C112" s="9"/>
      <c r="D112" s="140" t="s">
        <v>760</v>
      </c>
      <c r="E112" s="141"/>
      <c r="F112" s="141"/>
      <c r="G112" s="141"/>
      <c r="H112" s="141"/>
      <c r="I112" s="141"/>
      <c r="J112" s="142">
        <f>J327</f>
        <v>0</v>
      </c>
      <c r="K112" s="9"/>
      <c r="L112" s="13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39"/>
      <c r="C113" s="9"/>
      <c r="D113" s="140" t="s">
        <v>761</v>
      </c>
      <c r="E113" s="141"/>
      <c r="F113" s="141"/>
      <c r="G113" s="141"/>
      <c r="H113" s="141"/>
      <c r="I113" s="141"/>
      <c r="J113" s="142">
        <f>J342</f>
        <v>0</v>
      </c>
      <c r="K113" s="9"/>
      <c r="L113" s="13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2" customFormat="1" ht="21.8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9" spans="1:31" s="2" customFormat="1" ht="6.95" customHeight="1">
      <c r="A119" s="37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4.95" customHeight="1">
      <c r="A120" s="37"/>
      <c r="B120" s="38"/>
      <c r="C120" s="22" t="s">
        <v>131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16</v>
      </c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6.25" customHeight="1">
      <c r="A123" s="37"/>
      <c r="B123" s="38"/>
      <c r="C123" s="37"/>
      <c r="D123" s="37"/>
      <c r="E123" s="120" t="str">
        <f>E7</f>
        <v>REKONSTRUKCE GASTROPROVOZU OBJEKTU PARNÍK ul. Gen. Janouška 902, Praha 9</v>
      </c>
      <c r="F123" s="31"/>
      <c r="G123" s="31"/>
      <c r="H123" s="31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118</v>
      </c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7"/>
      <c r="D125" s="37"/>
      <c r="E125" s="66" t="str">
        <f>E9</f>
        <v>02 - Technologie</v>
      </c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7"/>
      <c r="D126" s="37"/>
      <c r="E126" s="37"/>
      <c r="F126" s="37"/>
      <c r="G126" s="37"/>
      <c r="H126" s="37"/>
      <c r="I126" s="37"/>
      <c r="J126" s="37"/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7"/>
      <c r="E127" s="37"/>
      <c r="F127" s="26" t="str">
        <f>F12</f>
        <v>ul. Gen. Janouška 902, Praha 6</v>
      </c>
      <c r="G127" s="37"/>
      <c r="H127" s="37"/>
      <c r="I127" s="31" t="s">
        <v>22</v>
      </c>
      <c r="J127" s="68" t="str">
        <f>IF(J12="","",J12)</f>
        <v>23. 9. 2021</v>
      </c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40.05" customHeight="1">
      <c r="A129" s="37"/>
      <c r="B129" s="38"/>
      <c r="C129" s="31" t="s">
        <v>24</v>
      </c>
      <c r="D129" s="37"/>
      <c r="E129" s="37"/>
      <c r="F129" s="26" t="str">
        <f>E15</f>
        <v>Městská část Praha 14 Bratří Venclíků 1073,Praha 9</v>
      </c>
      <c r="G129" s="37"/>
      <c r="H129" s="37"/>
      <c r="I129" s="31" t="s">
        <v>31</v>
      </c>
      <c r="J129" s="35" t="str">
        <f>E21</f>
        <v>A6 atelier, s.r.o., Patočkova 978/20,169 00 Praha6</v>
      </c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29</v>
      </c>
      <c r="D130" s="37"/>
      <c r="E130" s="37"/>
      <c r="F130" s="26" t="str">
        <f>IF(E18="","",E18)</f>
        <v>Vyplň údaj</v>
      </c>
      <c r="G130" s="37"/>
      <c r="H130" s="37"/>
      <c r="I130" s="31" t="s">
        <v>35</v>
      </c>
      <c r="J130" s="35" t="str">
        <f>E24</f>
        <v xml:space="preserve"> </v>
      </c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7"/>
      <c r="D131" s="37"/>
      <c r="E131" s="37"/>
      <c r="F131" s="37"/>
      <c r="G131" s="37"/>
      <c r="H131" s="37"/>
      <c r="I131" s="37"/>
      <c r="J131" s="37"/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147"/>
      <c r="B132" s="148"/>
      <c r="C132" s="149" t="s">
        <v>132</v>
      </c>
      <c r="D132" s="150" t="s">
        <v>64</v>
      </c>
      <c r="E132" s="150" t="s">
        <v>60</v>
      </c>
      <c r="F132" s="150" t="s">
        <v>61</v>
      </c>
      <c r="G132" s="150" t="s">
        <v>133</v>
      </c>
      <c r="H132" s="150" t="s">
        <v>134</v>
      </c>
      <c r="I132" s="150" t="s">
        <v>135</v>
      </c>
      <c r="J132" s="151" t="s">
        <v>123</v>
      </c>
      <c r="K132" s="152" t="s">
        <v>136</v>
      </c>
      <c r="L132" s="153"/>
      <c r="M132" s="85" t="s">
        <v>1</v>
      </c>
      <c r="N132" s="86" t="s">
        <v>43</v>
      </c>
      <c r="O132" s="86" t="s">
        <v>137</v>
      </c>
      <c r="P132" s="86" t="s">
        <v>138</v>
      </c>
      <c r="Q132" s="86" t="s">
        <v>139</v>
      </c>
      <c r="R132" s="86" t="s">
        <v>140</v>
      </c>
      <c r="S132" s="86" t="s">
        <v>141</v>
      </c>
      <c r="T132" s="87" t="s">
        <v>142</v>
      </c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</row>
    <row r="133" spans="1:63" s="2" customFormat="1" ht="22.8" customHeight="1">
      <c r="A133" s="37"/>
      <c r="B133" s="38"/>
      <c r="C133" s="92" t="s">
        <v>143</v>
      </c>
      <c r="D133" s="37"/>
      <c r="E133" s="37"/>
      <c r="F133" s="37"/>
      <c r="G133" s="37"/>
      <c r="H133" s="37"/>
      <c r="I133" s="37"/>
      <c r="J133" s="154">
        <f>BK133</f>
        <v>0</v>
      </c>
      <c r="K133" s="37"/>
      <c r="L133" s="38"/>
      <c r="M133" s="88"/>
      <c r="N133" s="72"/>
      <c r="O133" s="89"/>
      <c r="P133" s="155">
        <f>P134+P135+P150+P169+P200+P225+P246+P259+P286+P291+P296+P299+P306+P317+P320+P327+P342</f>
        <v>0</v>
      </c>
      <c r="Q133" s="89"/>
      <c r="R133" s="155">
        <f>R134+R135+R150+R169+R200+R225+R246+R259+R286+R291+R296+R299+R306+R317+R320+R327+R342</f>
        <v>0</v>
      </c>
      <c r="S133" s="89"/>
      <c r="T133" s="156">
        <f>T134+T135+T150+T169+T200+T225+T246+T259+T286+T291+T296+T299+T306+T317+T320+T327+T342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8" t="s">
        <v>78</v>
      </c>
      <c r="AU133" s="18" t="s">
        <v>125</v>
      </c>
      <c r="BK133" s="157">
        <f>BK134+BK135+BK150+BK169+BK200+BK225+BK246+BK259+BK286+BK291+BK296+BK299+BK306+BK317+BK320+BK327+BK342</f>
        <v>0</v>
      </c>
    </row>
    <row r="134" spans="1:63" s="12" customFormat="1" ht="25.9" customHeight="1">
      <c r="A134" s="12"/>
      <c r="B134" s="158"/>
      <c r="C134" s="12"/>
      <c r="D134" s="159" t="s">
        <v>78</v>
      </c>
      <c r="E134" s="160" t="s">
        <v>762</v>
      </c>
      <c r="F134" s="160" t="s">
        <v>763</v>
      </c>
      <c r="G134" s="12"/>
      <c r="H134" s="12"/>
      <c r="I134" s="161"/>
      <c r="J134" s="162">
        <f>BK134</f>
        <v>0</v>
      </c>
      <c r="K134" s="12"/>
      <c r="L134" s="158"/>
      <c r="M134" s="163"/>
      <c r="N134" s="164"/>
      <c r="O134" s="164"/>
      <c r="P134" s="165">
        <v>0</v>
      </c>
      <c r="Q134" s="164"/>
      <c r="R134" s="165">
        <v>0</v>
      </c>
      <c r="S134" s="164"/>
      <c r="T134" s="166"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9" t="s">
        <v>87</v>
      </c>
      <c r="AT134" s="167" t="s">
        <v>78</v>
      </c>
      <c r="AU134" s="167" t="s">
        <v>79</v>
      </c>
      <c r="AY134" s="159" t="s">
        <v>147</v>
      </c>
      <c r="BK134" s="168">
        <v>0</v>
      </c>
    </row>
    <row r="135" spans="1:63" s="12" customFormat="1" ht="25.9" customHeight="1">
      <c r="A135" s="12"/>
      <c r="B135" s="158"/>
      <c r="C135" s="12"/>
      <c r="D135" s="159" t="s">
        <v>78</v>
      </c>
      <c r="E135" s="160" t="s">
        <v>764</v>
      </c>
      <c r="F135" s="160" t="s">
        <v>765</v>
      </c>
      <c r="G135" s="12"/>
      <c r="H135" s="12"/>
      <c r="I135" s="161"/>
      <c r="J135" s="162">
        <f>BK135</f>
        <v>0</v>
      </c>
      <c r="K135" s="12"/>
      <c r="L135" s="158"/>
      <c r="M135" s="163"/>
      <c r="N135" s="164"/>
      <c r="O135" s="164"/>
      <c r="P135" s="165">
        <f>SUM(P136:P149)</f>
        <v>0</v>
      </c>
      <c r="Q135" s="164"/>
      <c r="R135" s="165">
        <f>SUM(R136:R149)</f>
        <v>0</v>
      </c>
      <c r="S135" s="164"/>
      <c r="T135" s="166">
        <f>SUM(T136:T149)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9" t="s">
        <v>87</v>
      </c>
      <c r="AT135" s="167" t="s">
        <v>78</v>
      </c>
      <c r="AU135" s="167" t="s">
        <v>79</v>
      </c>
      <c r="AY135" s="159" t="s">
        <v>147</v>
      </c>
      <c r="BK135" s="168">
        <f>SUM(BK136:BK149)</f>
        <v>0</v>
      </c>
    </row>
    <row r="136" spans="1:65" s="2" customFormat="1" ht="44.25" customHeight="1">
      <c r="A136" s="37"/>
      <c r="B136" s="171"/>
      <c r="C136" s="172" t="s">
        <v>87</v>
      </c>
      <c r="D136" s="172" t="s">
        <v>150</v>
      </c>
      <c r="E136" s="173" t="s">
        <v>87</v>
      </c>
      <c r="F136" s="174" t="s">
        <v>766</v>
      </c>
      <c r="G136" s="175" t="s">
        <v>1</v>
      </c>
      <c r="H136" s="176">
        <v>1</v>
      </c>
      <c r="I136" s="177"/>
      <c r="J136" s="178">
        <f>ROUND(I136*H136,2)</f>
        <v>0</v>
      </c>
      <c r="K136" s="179"/>
      <c r="L136" s="38"/>
      <c r="M136" s="180" t="s">
        <v>1</v>
      </c>
      <c r="N136" s="181" t="s">
        <v>44</v>
      </c>
      <c r="O136" s="76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4" t="s">
        <v>166</v>
      </c>
      <c r="AT136" s="184" t="s">
        <v>150</v>
      </c>
      <c r="AU136" s="184" t="s">
        <v>87</v>
      </c>
      <c r="AY136" s="18" t="s">
        <v>147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8" t="s">
        <v>87</v>
      </c>
      <c r="BK136" s="185">
        <f>ROUND(I136*H136,2)</f>
        <v>0</v>
      </c>
      <c r="BL136" s="18" t="s">
        <v>166</v>
      </c>
      <c r="BM136" s="184" t="s">
        <v>166</v>
      </c>
    </row>
    <row r="137" spans="1:47" s="2" customFormat="1" ht="12">
      <c r="A137" s="37"/>
      <c r="B137" s="38"/>
      <c r="C137" s="37"/>
      <c r="D137" s="192" t="s">
        <v>349</v>
      </c>
      <c r="E137" s="37"/>
      <c r="F137" s="226" t="s">
        <v>767</v>
      </c>
      <c r="G137" s="37"/>
      <c r="H137" s="37"/>
      <c r="I137" s="227"/>
      <c r="J137" s="37"/>
      <c r="K137" s="37"/>
      <c r="L137" s="38"/>
      <c r="M137" s="228"/>
      <c r="N137" s="229"/>
      <c r="O137" s="76"/>
      <c r="P137" s="76"/>
      <c r="Q137" s="76"/>
      <c r="R137" s="76"/>
      <c r="S137" s="76"/>
      <c r="T137" s="7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8" t="s">
        <v>349</v>
      </c>
      <c r="AU137" s="18" t="s">
        <v>87</v>
      </c>
    </row>
    <row r="138" spans="1:65" s="2" customFormat="1" ht="21.75" customHeight="1">
      <c r="A138" s="37"/>
      <c r="B138" s="171"/>
      <c r="C138" s="172" t="s">
        <v>89</v>
      </c>
      <c r="D138" s="172" t="s">
        <v>150</v>
      </c>
      <c r="E138" s="173" t="s">
        <v>768</v>
      </c>
      <c r="F138" s="174" t="s">
        <v>769</v>
      </c>
      <c r="G138" s="175" t="s">
        <v>1</v>
      </c>
      <c r="H138" s="176">
        <v>1</v>
      </c>
      <c r="I138" s="177"/>
      <c r="J138" s="178">
        <f>ROUND(I138*H138,2)</f>
        <v>0</v>
      </c>
      <c r="K138" s="179"/>
      <c r="L138" s="38"/>
      <c r="M138" s="180" t="s">
        <v>1</v>
      </c>
      <c r="N138" s="181" t="s">
        <v>44</v>
      </c>
      <c r="O138" s="76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4" t="s">
        <v>166</v>
      </c>
      <c r="AT138" s="184" t="s">
        <v>150</v>
      </c>
      <c r="AU138" s="184" t="s">
        <v>87</v>
      </c>
      <c r="AY138" s="18" t="s">
        <v>147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8" t="s">
        <v>87</v>
      </c>
      <c r="BK138" s="185">
        <f>ROUND(I138*H138,2)</f>
        <v>0</v>
      </c>
      <c r="BL138" s="18" t="s">
        <v>166</v>
      </c>
      <c r="BM138" s="184" t="s">
        <v>175</v>
      </c>
    </row>
    <row r="139" spans="1:47" s="2" customFormat="1" ht="12">
      <c r="A139" s="37"/>
      <c r="B139" s="38"/>
      <c r="C139" s="37"/>
      <c r="D139" s="192" t="s">
        <v>349</v>
      </c>
      <c r="E139" s="37"/>
      <c r="F139" s="226" t="s">
        <v>767</v>
      </c>
      <c r="G139" s="37"/>
      <c r="H139" s="37"/>
      <c r="I139" s="227"/>
      <c r="J139" s="37"/>
      <c r="K139" s="37"/>
      <c r="L139" s="38"/>
      <c r="M139" s="228"/>
      <c r="N139" s="229"/>
      <c r="O139" s="76"/>
      <c r="P139" s="76"/>
      <c r="Q139" s="76"/>
      <c r="R139" s="76"/>
      <c r="S139" s="76"/>
      <c r="T139" s="7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8" t="s">
        <v>349</v>
      </c>
      <c r="AU139" s="18" t="s">
        <v>87</v>
      </c>
    </row>
    <row r="140" spans="1:65" s="2" customFormat="1" ht="44.25" customHeight="1">
      <c r="A140" s="37"/>
      <c r="B140" s="171"/>
      <c r="C140" s="172" t="s">
        <v>161</v>
      </c>
      <c r="D140" s="172" t="s">
        <v>150</v>
      </c>
      <c r="E140" s="173" t="s">
        <v>161</v>
      </c>
      <c r="F140" s="174" t="s">
        <v>770</v>
      </c>
      <c r="G140" s="175" t="s">
        <v>1</v>
      </c>
      <c r="H140" s="176">
        <v>1</v>
      </c>
      <c r="I140" s="177"/>
      <c r="J140" s="178">
        <f>ROUND(I140*H140,2)</f>
        <v>0</v>
      </c>
      <c r="K140" s="179"/>
      <c r="L140" s="38"/>
      <c r="M140" s="180" t="s">
        <v>1</v>
      </c>
      <c r="N140" s="181" t="s">
        <v>44</v>
      </c>
      <c r="O140" s="76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4" t="s">
        <v>166</v>
      </c>
      <c r="AT140" s="184" t="s">
        <v>150</v>
      </c>
      <c r="AU140" s="184" t="s">
        <v>87</v>
      </c>
      <c r="AY140" s="18" t="s">
        <v>147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8" t="s">
        <v>87</v>
      </c>
      <c r="BK140" s="185">
        <f>ROUND(I140*H140,2)</f>
        <v>0</v>
      </c>
      <c r="BL140" s="18" t="s">
        <v>166</v>
      </c>
      <c r="BM140" s="184" t="s">
        <v>256</v>
      </c>
    </row>
    <row r="141" spans="1:47" s="2" customFormat="1" ht="12">
      <c r="A141" s="37"/>
      <c r="B141" s="38"/>
      <c r="C141" s="37"/>
      <c r="D141" s="192" t="s">
        <v>349</v>
      </c>
      <c r="E141" s="37"/>
      <c r="F141" s="226" t="s">
        <v>767</v>
      </c>
      <c r="G141" s="37"/>
      <c r="H141" s="37"/>
      <c r="I141" s="227"/>
      <c r="J141" s="37"/>
      <c r="K141" s="37"/>
      <c r="L141" s="38"/>
      <c r="M141" s="228"/>
      <c r="N141" s="229"/>
      <c r="O141" s="76"/>
      <c r="P141" s="76"/>
      <c r="Q141" s="76"/>
      <c r="R141" s="76"/>
      <c r="S141" s="76"/>
      <c r="T141" s="7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8" t="s">
        <v>349</v>
      </c>
      <c r="AU141" s="18" t="s">
        <v>87</v>
      </c>
    </row>
    <row r="142" spans="1:65" s="2" customFormat="1" ht="21.75" customHeight="1">
      <c r="A142" s="37"/>
      <c r="B142" s="171"/>
      <c r="C142" s="172" t="s">
        <v>166</v>
      </c>
      <c r="D142" s="172" t="s">
        <v>150</v>
      </c>
      <c r="E142" s="173" t="s">
        <v>771</v>
      </c>
      <c r="F142" s="174" t="s">
        <v>772</v>
      </c>
      <c r="G142" s="175" t="s">
        <v>1</v>
      </c>
      <c r="H142" s="176">
        <v>1</v>
      </c>
      <c r="I142" s="177"/>
      <c r="J142" s="178">
        <f>ROUND(I142*H142,2)</f>
        <v>0</v>
      </c>
      <c r="K142" s="179"/>
      <c r="L142" s="38"/>
      <c r="M142" s="180" t="s">
        <v>1</v>
      </c>
      <c r="N142" s="181" t="s">
        <v>44</v>
      </c>
      <c r="O142" s="76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4" t="s">
        <v>166</v>
      </c>
      <c r="AT142" s="184" t="s">
        <v>150</v>
      </c>
      <c r="AU142" s="184" t="s">
        <v>87</v>
      </c>
      <c r="AY142" s="18" t="s">
        <v>147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8" t="s">
        <v>87</v>
      </c>
      <c r="BK142" s="185">
        <f>ROUND(I142*H142,2)</f>
        <v>0</v>
      </c>
      <c r="BL142" s="18" t="s">
        <v>166</v>
      </c>
      <c r="BM142" s="184" t="s">
        <v>267</v>
      </c>
    </row>
    <row r="143" spans="1:47" s="2" customFormat="1" ht="12">
      <c r="A143" s="37"/>
      <c r="B143" s="38"/>
      <c r="C143" s="37"/>
      <c r="D143" s="192" t="s">
        <v>349</v>
      </c>
      <c r="E143" s="37"/>
      <c r="F143" s="226" t="s">
        <v>767</v>
      </c>
      <c r="G143" s="37"/>
      <c r="H143" s="37"/>
      <c r="I143" s="227"/>
      <c r="J143" s="37"/>
      <c r="K143" s="37"/>
      <c r="L143" s="38"/>
      <c r="M143" s="228"/>
      <c r="N143" s="229"/>
      <c r="O143" s="76"/>
      <c r="P143" s="76"/>
      <c r="Q143" s="76"/>
      <c r="R143" s="76"/>
      <c r="S143" s="76"/>
      <c r="T143" s="7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8" t="s">
        <v>349</v>
      </c>
      <c r="AU143" s="18" t="s">
        <v>87</v>
      </c>
    </row>
    <row r="144" spans="1:65" s="2" customFormat="1" ht="37.8" customHeight="1">
      <c r="A144" s="37"/>
      <c r="B144" s="171"/>
      <c r="C144" s="172" t="s">
        <v>146</v>
      </c>
      <c r="D144" s="172" t="s">
        <v>150</v>
      </c>
      <c r="E144" s="173" t="s">
        <v>146</v>
      </c>
      <c r="F144" s="174" t="s">
        <v>773</v>
      </c>
      <c r="G144" s="175" t="s">
        <v>1</v>
      </c>
      <c r="H144" s="176">
        <v>1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44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166</v>
      </c>
      <c r="AT144" s="184" t="s">
        <v>150</v>
      </c>
      <c r="AU144" s="184" t="s">
        <v>87</v>
      </c>
      <c r="AY144" s="18" t="s">
        <v>147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8" t="s">
        <v>87</v>
      </c>
      <c r="BK144" s="185">
        <f>ROUND(I144*H144,2)</f>
        <v>0</v>
      </c>
      <c r="BL144" s="18" t="s">
        <v>166</v>
      </c>
      <c r="BM144" s="184" t="s">
        <v>287</v>
      </c>
    </row>
    <row r="145" spans="1:47" s="2" customFormat="1" ht="12">
      <c r="A145" s="37"/>
      <c r="B145" s="38"/>
      <c r="C145" s="37"/>
      <c r="D145" s="192" t="s">
        <v>349</v>
      </c>
      <c r="E145" s="37"/>
      <c r="F145" s="226" t="s">
        <v>767</v>
      </c>
      <c r="G145" s="37"/>
      <c r="H145" s="37"/>
      <c r="I145" s="227"/>
      <c r="J145" s="37"/>
      <c r="K145" s="37"/>
      <c r="L145" s="38"/>
      <c r="M145" s="228"/>
      <c r="N145" s="229"/>
      <c r="O145" s="76"/>
      <c r="P145" s="76"/>
      <c r="Q145" s="76"/>
      <c r="R145" s="76"/>
      <c r="S145" s="76"/>
      <c r="T145" s="7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8" t="s">
        <v>349</v>
      </c>
      <c r="AU145" s="18" t="s">
        <v>87</v>
      </c>
    </row>
    <row r="146" spans="1:65" s="2" customFormat="1" ht="21.75" customHeight="1">
      <c r="A146" s="37"/>
      <c r="B146" s="171"/>
      <c r="C146" s="172" t="s">
        <v>175</v>
      </c>
      <c r="D146" s="172" t="s">
        <v>150</v>
      </c>
      <c r="E146" s="173" t="s">
        <v>774</v>
      </c>
      <c r="F146" s="174" t="s">
        <v>775</v>
      </c>
      <c r="G146" s="175" t="s">
        <v>1</v>
      </c>
      <c r="H146" s="176">
        <v>1</v>
      </c>
      <c r="I146" s="177"/>
      <c r="J146" s="178">
        <f>ROUND(I146*H146,2)</f>
        <v>0</v>
      </c>
      <c r="K146" s="179"/>
      <c r="L146" s="38"/>
      <c r="M146" s="180" t="s">
        <v>1</v>
      </c>
      <c r="N146" s="181" t="s">
        <v>44</v>
      </c>
      <c r="O146" s="76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4" t="s">
        <v>166</v>
      </c>
      <c r="AT146" s="184" t="s">
        <v>150</v>
      </c>
      <c r="AU146" s="184" t="s">
        <v>87</v>
      </c>
      <c r="AY146" s="18" t="s">
        <v>147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8" t="s">
        <v>87</v>
      </c>
      <c r="BK146" s="185">
        <f>ROUND(I146*H146,2)</f>
        <v>0</v>
      </c>
      <c r="BL146" s="18" t="s">
        <v>166</v>
      </c>
      <c r="BM146" s="184" t="s">
        <v>299</v>
      </c>
    </row>
    <row r="147" spans="1:47" s="2" customFormat="1" ht="12">
      <c r="A147" s="37"/>
      <c r="B147" s="38"/>
      <c r="C147" s="37"/>
      <c r="D147" s="192" t="s">
        <v>349</v>
      </c>
      <c r="E147" s="37"/>
      <c r="F147" s="226" t="s">
        <v>767</v>
      </c>
      <c r="G147" s="37"/>
      <c r="H147" s="37"/>
      <c r="I147" s="227"/>
      <c r="J147" s="37"/>
      <c r="K147" s="37"/>
      <c r="L147" s="38"/>
      <c r="M147" s="228"/>
      <c r="N147" s="229"/>
      <c r="O147" s="76"/>
      <c r="P147" s="76"/>
      <c r="Q147" s="76"/>
      <c r="R147" s="76"/>
      <c r="S147" s="76"/>
      <c r="T147" s="7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8" t="s">
        <v>349</v>
      </c>
      <c r="AU147" s="18" t="s">
        <v>87</v>
      </c>
    </row>
    <row r="148" spans="1:65" s="2" customFormat="1" ht="37.8" customHeight="1">
      <c r="A148" s="37"/>
      <c r="B148" s="171"/>
      <c r="C148" s="172" t="s">
        <v>238</v>
      </c>
      <c r="D148" s="172" t="s">
        <v>150</v>
      </c>
      <c r="E148" s="173" t="s">
        <v>175</v>
      </c>
      <c r="F148" s="174" t="s">
        <v>776</v>
      </c>
      <c r="G148" s="175" t="s">
        <v>1</v>
      </c>
      <c r="H148" s="176">
        <v>1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44</v>
      </c>
      <c r="O148" s="76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166</v>
      </c>
      <c r="AT148" s="184" t="s">
        <v>150</v>
      </c>
      <c r="AU148" s="184" t="s">
        <v>87</v>
      </c>
      <c r="AY148" s="18" t="s">
        <v>147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8" t="s">
        <v>87</v>
      </c>
      <c r="BK148" s="185">
        <f>ROUND(I148*H148,2)</f>
        <v>0</v>
      </c>
      <c r="BL148" s="18" t="s">
        <v>166</v>
      </c>
      <c r="BM148" s="184" t="s">
        <v>308</v>
      </c>
    </row>
    <row r="149" spans="1:47" s="2" customFormat="1" ht="12">
      <c r="A149" s="37"/>
      <c r="B149" s="38"/>
      <c r="C149" s="37"/>
      <c r="D149" s="192" t="s">
        <v>349</v>
      </c>
      <c r="E149" s="37"/>
      <c r="F149" s="226" t="s">
        <v>767</v>
      </c>
      <c r="G149" s="37"/>
      <c r="H149" s="37"/>
      <c r="I149" s="227"/>
      <c r="J149" s="37"/>
      <c r="K149" s="37"/>
      <c r="L149" s="38"/>
      <c r="M149" s="228"/>
      <c r="N149" s="229"/>
      <c r="O149" s="76"/>
      <c r="P149" s="76"/>
      <c r="Q149" s="76"/>
      <c r="R149" s="76"/>
      <c r="S149" s="76"/>
      <c r="T149" s="7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8" t="s">
        <v>349</v>
      </c>
      <c r="AU149" s="18" t="s">
        <v>87</v>
      </c>
    </row>
    <row r="150" spans="1:63" s="12" customFormat="1" ht="25.9" customHeight="1">
      <c r="A150" s="12"/>
      <c r="B150" s="158"/>
      <c r="C150" s="12"/>
      <c r="D150" s="159" t="s">
        <v>78</v>
      </c>
      <c r="E150" s="160" t="s">
        <v>777</v>
      </c>
      <c r="F150" s="160" t="s">
        <v>778</v>
      </c>
      <c r="G150" s="12"/>
      <c r="H150" s="12"/>
      <c r="I150" s="161"/>
      <c r="J150" s="162">
        <f>BK150</f>
        <v>0</v>
      </c>
      <c r="K150" s="12"/>
      <c r="L150" s="158"/>
      <c r="M150" s="163"/>
      <c r="N150" s="164"/>
      <c r="O150" s="164"/>
      <c r="P150" s="165">
        <f>SUM(P151:P168)</f>
        <v>0</v>
      </c>
      <c r="Q150" s="164"/>
      <c r="R150" s="165">
        <f>SUM(R151:R168)</f>
        <v>0</v>
      </c>
      <c r="S150" s="164"/>
      <c r="T150" s="166">
        <f>SUM(T151:T168)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9" t="s">
        <v>87</v>
      </c>
      <c r="AT150" s="167" t="s">
        <v>78</v>
      </c>
      <c r="AU150" s="167" t="s">
        <v>79</v>
      </c>
      <c r="AY150" s="159" t="s">
        <v>147</v>
      </c>
      <c r="BK150" s="168">
        <f>SUM(BK151:BK168)</f>
        <v>0</v>
      </c>
    </row>
    <row r="151" spans="1:65" s="2" customFormat="1" ht="33" customHeight="1">
      <c r="A151" s="37"/>
      <c r="B151" s="171"/>
      <c r="C151" s="172" t="s">
        <v>213</v>
      </c>
      <c r="D151" s="172" t="s">
        <v>150</v>
      </c>
      <c r="E151" s="173" t="s">
        <v>779</v>
      </c>
      <c r="F151" s="174" t="s">
        <v>780</v>
      </c>
      <c r="G151" s="175" t="s">
        <v>1</v>
      </c>
      <c r="H151" s="176">
        <v>1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44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166</v>
      </c>
      <c r="AT151" s="184" t="s">
        <v>150</v>
      </c>
      <c r="AU151" s="184" t="s">
        <v>87</v>
      </c>
      <c r="AY151" s="18" t="s">
        <v>147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8" t="s">
        <v>87</v>
      </c>
      <c r="BK151" s="185">
        <f>ROUND(I151*H151,2)</f>
        <v>0</v>
      </c>
      <c r="BL151" s="18" t="s">
        <v>166</v>
      </c>
      <c r="BM151" s="184" t="s">
        <v>333</v>
      </c>
    </row>
    <row r="152" spans="1:47" s="2" customFormat="1" ht="12">
      <c r="A152" s="37"/>
      <c r="B152" s="38"/>
      <c r="C152" s="37"/>
      <c r="D152" s="192" t="s">
        <v>349</v>
      </c>
      <c r="E152" s="37"/>
      <c r="F152" s="226" t="s">
        <v>767</v>
      </c>
      <c r="G152" s="37"/>
      <c r="H152" s="37"/>
      <c r="I152" s="227"/>
      <c r="J152" s="37"/>
      <c r="K152" s="37"/>
      <c r="L152" s="38"/>
      <c r="M152" s="228"/>
      <c r="N152" s="229"/>
      <c r="O152" s="76"/>
      <c r="P152" s="76"/>
      <c r="Q152" s="76"/>
      <c r="R152" s="76"/>
      <c r="S152" s="76"/>
      <c r="T152" s="7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8" t="s">
        <v>349</v>
      </c>
      <c r="AU152" s="18" t="s">
        <v>87</v>
      </c>
    </row>
    <row r="153" spans="1:65" s="2" customFormat="1" ht="33" customHeight="1">
      <c r="A153" s="37"/>
      <c r="B153" s="171"/>
      <c r="C153" s="172" t="s">
        <v>251</v>
      </c>
      <c r="D153" s="172" t="s">
        <v>150</v>
      </c>
      <c r="E153" s="173" t="s">
        <v>781</v>
      </c>
      <c r="F153" s="174" t="s">
        <v>782</v>
      </c>
      <c r="G153" s="175" t="s">
        <v>1</v>
      </c>
      <c r="H153" s="176">
        <v>1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44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166</v>
      </c>
      <c r="AT153" s="184" t="s">
        <v>150</v>
      </c>
      <c r="AU153" s="184" t="s">
        <v>87</v>
      </c>
      <c r="AY153" s="18" t="s">
        <v>147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8" t="s">
        <v>87</v>
      </c>
      <c r="BK153" s="185">
        <f>ROUND(I153*H153,2)</f>
        <v>0</v>
      </c>
      <c r="BL153" s="18" t="s">
        <v>166</v>
      </c>
      <c r="BM153" s="184" t="s">
        <v>345</v>
      </c>
    </row>
    <row r="154" spans="1:47" s="2" customFormat="1" ht="12">
      <c r="A154" s="37"/>
      <c r="B154" s="38"/>
      <c r="C154" s="37"/>
      <c r="D154" s="192" t="s">
        <v>349</v>
      </c>
      <c r="E154" s="37"/>
      <c r="F154" s="226" t="s">
        <v>767</v>
      </c>
      <c r="G154" s="37"/>
      <c r="H154" s="37"/>
      <c r="I154" s="227"/>
      <c r="J154" s="37"/>
      <c r="K154" s="37"/>
      <c r="L154" s="38"/>
      <c r="M154" s="228"/>
      <c r="N154" s="229"/>
      <c r="O154" s="76"/>
      <c r="P154" s="76"/>
      <c r="Q154" s="76"/>
      <c r="R154" s="76"/>
      <c r="S154" s="76"/>
      <c r="T154" s="7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8" t="s">
        <v>349</v>
      </c>
      <c r="AU154" s="18" t="s">
        <v>87</v>
      </c>
    </row>
    <row r="155" spans="1:65" s="2" customFormat="1" ht="33" customHeight="1">
      <c r="A155" s="37"/>
      <c r="B155" s="171"/>
      <c r="C155" s="172" t="s">
        <v>256</v>
      </c>
      <c r="D155" s="172" t="s">
        <v>150</v>
      </c>
      <c r="E155" s="173" t="s">
        <v>783</v>
      </c>
      <c r="F155" s="174" t="s">
        <v>784</v>
      </c>
      <c r="G155" s="175" t="s">
        <v>1</v>
      </c>
      <c r="H155" s="176">
        <v>1</v>
      </c>
      <c r="I155" s="177"/>
      <c r="J155" s="178">
        <f>ROUND(I155*H155,2)</f>
        <v>0</v>
      </c>
      <c r="K155" s="179"/>
      <c r="L155" s="38"/>
      <c r="M155" s="180" t="s">
        <v>1</v>
      </c>
      <c r="N155" s="181" t="s">
        <v>44</v>
      </c>
      <c r="O155" s="76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4" t="s">
        <v>166</v>
      </c>
      <c r="AT155" s="184" t="s">
        <v>150</v>
      </c>
      <c r="AU155" s="184" t="s">
        <v>87</v>
      </c>
      <c r="AY155" s="18" t="s">
        <v>147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8" t="s">
        <v>87</v>
      </c>
      <c r="BK155" s="185">
        <f>ROUND(I155*H155,2)</f>
        <v>0</v>
      </c>
      <c r="BL155" s="18" t="s">
        <v>166</v>
      </c>
      <c r="BM155" s="184" t="s">
        <v>362</v>
      </c>
    </row>
    <row r="156" spans="1:47" s="2" customFormat="1" ht="12">
      <c r="A156" s="37"/>
      <c r="B156" s="38"/>
      <c r="C156" s="37"/>
      <c r="D156" s="192" t="s">
        <v>349</v>
      </c>
      <c r="E156" s="37"/>
      <c r="F156" s="226" t="s">
        <v>767</v>
      </c>
      <c r="G156" s="37"/>
      <c r="H156" s="37"/>
      <c r="I156" s="227"/>
      <c r="J156" s="37"/>
      <c r="K156" s="37"/>
      <c r="L156" s="38"/>
      <c r="M156" s="228"/>
      <c r="N156" s="229"/>
      <c r="O156" s="76"/>
      <c r="P156" s="76"/>
      <c r="Q156" s="76"/>
      <c r="R156" s="76"/>
      <c r="S156" s="76"/>
      <c r="T156" s="7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349</v>
      </c>
      <c r="AU156" s="18" t="s">
        <v>87</v>
      </c>
    </row>
    <row r="157" spans="1:65" s="2" customFormat="1" ht="49.05" customHeight="1">
      <c r="A157" s="37"/>
      <c r="B157" s="171"/>
      <c r="C157" s="172" t="s">
        <v>263</v>
      </c>
      <c r="D157" s="172" t="s">
        <v>150</v>
      </c>
      <c r="E157" s="173" t="s">
        <v>785</v>
      </c>
      <c r="F157" s="174" t="s">
        <v>786</v>
      </c>
      <c r="G157" s="175" t="s">
        <v>1</v>
      </c>
      <c r="H157" s="176">
        <v>2</v>
      </c>
      <c r="I157" s="177"/>
      <c r="J157" s="178">
        <f>ROUND(I157*H157,2)</f>
        <v>0</v>
      </c>
      <c r="K157" s="179"/>
      <c r="L157" s="38"/>
      <c r="M157" s="180" t="s">
        <v>1</v>
      </c>
      <c r="N157" s="181" t="s">
        <v>44</v>
      </c>
      <c r="O157" s="76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4" t="s">
        <v>166</v>
      </c>
      <c r="AT157" s="184" t="s">
        <v>150</v>
      </c>
      <c r="AU157" s="184" t="s">
        <v>87</v>
      </c>
      <c r="AY157" s="18" t="s">
        <v>147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8" t="s">
        <v>87</v>
      </c>
      <c r="BK157" s="185">
        <f>ROUND(I157*H157,2)</f>
        <v>0</v>
      </c>
      <c r="BL157" s="18" t="s">
        <v>166</v>
      </c>
      <c r="BM157" s="184" t="s">
        <v>370</v>
      </c>
    </row>
    <row r="158" spans="1:47" s="2" customFormat="1" ht="12">
      <c r="A158" s="37"/>
      <c r="B158" s="38"/>
      <c r="C158" s="37"/>
      <c r="D158" s="192" t="s">
        <v>349</v>
      </c>
      <c r="E158" s="37"/>
      <c r="F158" s="226" t="s">
        <v>767</v>
      </c>
      <c r="G158" s="37"/>
      <c r="H158" s="37"/>
      <c r="I158" s="227"/>
      <c r="J158" s="37"/>
      <c r="K158" s="37"/>
      <c r="L158" s="38"/>
      <c r="M158" s="228"/>
      <c r="N158" s="229"/>
      <c r="O158" s="76"/>
      <c r="P158" s="76"/>
      <c r="Q158" s="76"/>
      <c r="R158" s="76"/>
      <c r="S158" s="76"/>
      <c r="T158" s="7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8" t="s">
        <v>349</v>
      </c>
      <c r="AU158" s="18" t="s">
        <v>87</v>
      </c>
    </row>
    <row r="159" spans="1:65" s="2" customFormat="1" ht="16.5" customHeight="1">
      <c r="A159" s="37"/>
      <c r="B159" s="171"/>
      <c r="C159" s="172" t="s">
        <v>267</v>
      </c>
      <c r="D159" s="172" t="s">
        <v>150</v>
      </c>
      <c r="E159" s="173" t="s">
        <v>787</v>
      </c>
      <c r="F159" s="174" t="s">
        <v>788</v>
      </c>
      <c r="G159" s="175" t="s">
        <v>1</v>
      </c>
      <c r="H159" s="176">
        <v>1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44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166</v>
      </c>
      <c r="AT159" s="184" t="s">
        <v>150</v>
      </c>
      <c r="AU159" s="184" t="s">
        <v>87</v>
      </c>
      <c r="AY159" s="18" t="s">
        <v>147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8" t="s">
        <v>87</v>
      </c>
      <c r="BK159" s="185">
        <f>ROUND(I159*H159,2)</f>
        <v>0</v>
      </c>
      <c r="BL159" s="18" t="s">
        <v>166</v>
      </c>
      <c r="BM159" s="184" t="s">
        <v>311</v>
      </c>
    </row>
    <row r="160" spans="1:47" s="2" customFormat="1" ht="12">
      <c r="A160" s="37"/>
      <c r="B160" s="38"/>
      <c r="C160" s="37"/>
      <c r="D160" s="192" t="s">
        <v>349</v>
      </c>
      <c r="E160" s="37"/>
      <c r="F160" s="226" t="s">
        <v>767</v>
      </c>
      <c r="G160" s="37"/>
      <c r="H160" s="37"/>
      <c r="I160" s="227"/>
      <c r="J160" s="37"/>
      <c r="K160" s="37"/>
      <c r="L160" s="38"/>
      <c r="M160" s="228"/>
      <c r="N160" s="229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349</v>
      </c>
      <c r="AU160" s="18" t="s">
        <v>87</v>
      </c>
    </row>
    <row r="161" spans="1:65" s="2" customFormat="1" ht="16.5" customHeight="1">
      <c r="A161" s="37"/>
      <c r="B161" s="171"/>
      <c r="C161" s="172" t="s">
        <v>271</v>
      </c>
      <c r="D161" s="172" t="s">
        <v>150</v>
      </c>
      <c r="E161" s="173" t="s">
        <v>789</v>
      </c>
      <c r="F161" s="174" t="s">
        <v>790</v>
      </c>
      <c r="G161" s="175" t="s">
        <v>1</v>
      </c>
      <c r="H161" s="176">
        <v>2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44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166</v>
      </c>
      <c r="AT161" s="184" t="s">
        <v>150</v>
      </c>
      <c r="AU161" s="184" t="s">
        <v>87</v>
      </c>
      <c r="AY161" s="18" t="s">
        <v>147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8" t="s">
        <v>87</v>
      </c>
      <c r="BK161" s="185">
        <f>ROUND(I161*H161,2)</f>
        <v>0</v>
      </c>
      <c r="BL161" s="18" t="s">
        <v>166</v>
      </c>
      <c r="BM161" s="184" t="s">
        <v>389</v>
      </c>
    </row>
    <row r="162" spans="1:47" s="2" customFormat="1" ht="12">
      <c r="A162" s="37"/>
      <c r="B162" s="38"/>
      <c r="C162" s="37"/>
      <c r="D162" s="192" t="s">
        <v>349</v>
      </c>
      <c r="E162" s="37"/>
      <c r="F162" s="226" t="s">
        <v>767</v>
      </c>
      <c r="G162" s="37"/>
      <c r="H162" s="37"/>
      <c r="I162" s="227"/>
      <c r="J162" s="37"/>
      <c r="K162" s="37"/>
      <c r="L162" s="38"/>
      <c r="M162" s="228"/>
      <c r="N162" s="229"/>
      <c r="O162" s="76"/>
      <c r="P162" s="76"/>
      <c r="Q162" s="76"/>
      <c r="R162" s="76"/>
      <c r="S162" s="76"/>
      <c r="T162" s="7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8" t="s">
        <v>349</v>
      </c>
      <c r="AU162" s="18" t="s">
        <v>87</v>
      </c>
    </row>
    <row r="163" spans="1:65" s="2" customFormat="1" ht="37.8" customHeight="1">
      <c r="A163" s="37"/>
      <c r="B163" s="171"/>
      <c r="C163" s="172" t="s">
        <v>279</v>
      </c>
      <c r="D163" s="172" t="s">
        <v>150</v>
      </c>
      <c r="E163" s="173" t="s">
        <v>791</v>
      </c>
      <c r="F163" s="174" t="s">
        <v>792</v>
      </c>
      <c r="G163" s="175" t="s">
        <v>1</v>
      </c>
      <c r="H163" s="176">
        <v>4</v>
      </c>
      <c r="I163" s="177"/>
      <c r="J163" s="178">
        <f>ROUND(I163*H163,2)</f>
        <v>0</v>
      </c>
      <c r="K163" s="179"/>
      <c r="L163" s="38"/>
      <c r="M163" s="180" t="s">
        <v>1</v>
      </c>
      <c r="N163" s="181" t="s">
        <v>44</v>
      </c>
      <c r="O163" s="76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4" t="s">
        <v>166</v>
      </c>
      <c r="AT163" s="184" t="s">
        <v>150</v>
      </c>
      <c r="AU163" s="184" t="s">
        <v>87</v>
      </c>
      <c r="AY163" s="18" t="s">
        <v>147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8" t="s">
        <v>87</v>
      </c>
      <c r="BK163" s="185">
        <f>ROUND(I163*H163,2)</f>
        <v>0</v>
      </c>
      <c r="BL163" s="18" t="s">
        <v>166</v>
      </c>
      <c r="BM163" s="184" t="s">
        <v>397</v>
      </c>
    </row>
    <row r="164" spans="1:47" s="2" customFormat="1" ht="12">
      <c r="A164" s="37"/>
      <c r="B164" s="38"/>
      <c r="C164" s="37"/>
      <c r="D164" s="192" t="s">
        <v>349</v>
      </c>
      <c r="E164" s="37"/>
      <c r="F164" s="226" t="s">
        <v>767</v>
      </c>
      <c r="G164" s="37"/>
      <c r="H164" s="37"/>
      <c r="I164" s="227"/>
      <c r="J164" s="37"/>
      <c r="K164" s="37"/>
      <c r="L164" s="38"/>
      <c r="M164" s="228"/>
      <c r="N164" s="229"/>
      <c r="O164" s="76"/>
      <c r="P164" s="76"/>
      <c r="Q164" s="76"/>
      <c r="R164" s="76"/>
      <c r="S164" s="76"/>
      <c r="T164" s="7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8" t="s">
        <v>349</v>
      </c>
      <c r="AU164" s="18" t="s">
        <v>87</v>
      </c>
    </row>
    <row r="165" spans="1:65" s="2" customFormat="1" ht="16.5" customHeight="1">
      <c r="A165" s="37"/>
      <c r="B165" s="171"/>
      <c r="C165" s="172" t="s">
        <v>8</v>
      </c>
      <c r="D165" s="172" t="s">
        <v>150</v>
      </c>
      <c r="E165" s="173" t="s">
        <v>213</v>
      </c>
      <c r="F165" s="174" t="s">
        <v>793</v>
      </c>
      <c r="G165" s="175" t="s">
        <v>1</v>
      </c>
      <c r="H165" s="176">
        <v>2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44</v>
      </c>
      <c r="O165" s="76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166</v>
      </c>
      <c r="AT165" s="184" t="s">
        <v>150</v>
      </c>
      <c r="AU165" s="184" t="s">
        <v>87</v>
      </c>
      <c r="AY165" s="18" t="s">
        <v>147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8" t="s">
        <v>87</v>
      </c>
      <c r="BK165" s="185">
        <f>ROUND(I165*H165,2)</f>
        <v>0</v>
      </c>
      <c r="BL165" s="18" t="s">
        <v>166</v>
      </c>
      <c r="BM165" s="184" t="s">
        <v>411</v>
      </c>
    </row>
    <row r="166" spans="1:47" s="2" customFormat="1" ht="12">
      <c r="A166" s="37"/>
      <c r="B166" s="38"/>
      <c r="C166" s="37"/>
      <c r="D166" s="192" t="s">
        <v>349</v>
      </c>
      <c r="E166" s="37"/>
      <c r="F166" s="226" t="s">
        <v>767</v>
      </c>
      <c r="G166" s="37"/>
      <c r="H166" s="37"/>
      <c r="I166" s="227"/>
      <c r="J166" s="37"/>
      <c r="K166" s="37"/>
      <c r="L166" s="38"/>
      <c r="M166" s="228"/>
      <c r="N166" s="229"/>
      <c r="O166" s="76"/>
      <c r="P166" s="76"/>
      <c r="Q166" s="76"/>
      <c r="R166" s="76"/>
      <c r="S166" s="76"/>
      <c r="T166" s="7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8" t="s">
        <v>349</v>
      </c>
      <c r="AU166" s="18" t="s">
        <v>87</v>
      </c>
    </row>
    <row r="167" spans="1:65" s="2" customFormat="1" ht="24.15" customHeight="1">
      <c r="A167" s="37"/>
      <c r="B167" s="171"/>
      <c r="C167" s="172" t="s">
        <v>287</v>
      </c>
      <c r="D167" s="172" t="s">
        <v>150</v>
      </c>
      <c r="E167" s="173" t="s">
        <v>251</v>
      </c>
      <c r="F167" s="174" t="s">
        <v>794</v>
      </c>
      <c r="G167" s="175" t="s">
        <v>1</v>
      </c>
      <c r="H167" s="176">
        <v>1</v>
      </c>
      <c r="I167" s="177"/>
      <c r="J167" s="178">
        <f>ROUND(I167*H167,2)</f>
        <v>0</v>
      </c>
      <c r="K167" s="179"/>
      <c r="L167" s="38"/>
      <c r="M167" s="180" t="s">
        <v>1</v>
      </c>
      <c r="N167" s="181" t="s">
        <v>44</v>
      </c>
      <c r="O167" s="76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166</v>
      </c>
      <c r="AT167" s="184" t="s">
        <v>150</v>
      </c>
      <c r="AU167" s="184" t="s">
        <v>87</v>
      </c>
      <c r="AY167" s="18" t="s">
        <v>147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8" t="s">
        <v>87</v>
      </c>
      <c r="BK167" s="185">
        <f>ROUND(I167*H167,2)</f>
        <v>0</v>
      </c>
      <c r="BL167" s="18" t="s">
        <v>166</v>
      </c>
      <c r="BM167" s="184" t="s">
        <v>420</v>
      </c>
    </row>
    <row r="168" spans="1:47" s="2" customFormat="1" ht="12">
      <c r="A168" s="37"/>
      <c r="B168" s="38"/>
      <c r="C168" s="37"/>
      <c r="D168" s="192" t="s">
        <v>349</v>
      </c>
      <c r="E168" s="37"/>
      <c r="F168" s="226" t="s">
        <v>767</v>
      </c>
      <c r="G168" s="37"/>
      <c r="H168" s="37"/>
      <c r="I168" s="227"/>
      <c r="J168" s="37"/>
      <c r="K168" s="37"/>
      <c r="L168" s="38"/>
      <c r="M168" s="228"/>
      <c r="N168" s="229"/>
      <c r="O168" s="76"/>
      <c r="P168" s="76"/>
      <c r="Q168" s="76"/>
      <c r="R168" s="76"/>
      <c r="S168" s="76"/>
      <c r="T168" s="7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8" t="s">
        <v>349</v>
      </c>
      <c r="AU168" s="18" t="s">
        <v>87</v>
      </c>
    </row>
    <row r="169" spans="1:63" s="12" customFormat="1" ht="25.9" customHeight="1">
      <c r="A169" s="12"/>
      <c r="B169" s="158"/>
      <c r="C169" s="12"/>
      <c r="D169" s="159" t="s">
        <v>78</v>
      </c>
      <c r="E169" s="160" t="s">
        <v>795</v>
      </c>
      <c r="F169" s="160" t="s">
        <v>796</v>
      </c>
      <c r="G169" s="12"/>
      <c r="H169" s="12"/>
      <c r="I169" s="161"/>
      <c r="J169" s="162">
        <f>BK169</f>
        <v>0</v>
      </c>
      <c r="K169" s="12"/>
      <c r="L169" s="158"/>
      <c r="M169" s="163"/>
      <c r="N169" s="164"/>
      <c r="O169" s="164"/>
      <c r="P169" s="165">
        <f>SUM(P170:P199)</f>
        <v>0</v>
      </c>
      <c r="Q169" s="164"/>
      <c r="R169" s="165">
        <f>SUM(R170:R199)</f>
        <v>0</v>
      </c>
      <c r="S169" s="164"/>
      <c r="T169" s="166">
        <f>SUM(T170:T199)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9" t="s">
        <v>87</v>
      </c>
      <c r="AT169" s="167" t="s">
        <v>78</v>
      </c>
      <c r="AU169" s="167" t="s">
        <v>79</v>
      </c>
      <c r="AY169" s="159" t="s">
        <v>147</v>
      </c>
      <c r="BK169" s="168">
        <f>SUM(BK170:BK199)</f>
        <v>0</v>
      </c>
    </row>
    <row r="170" spans="1:65" s="2" customFormat="1" ht="76.35" customHeight="1">
      <c r="A170" s="37"/>
      <c r="B170" s="171"/>
      <c r="C170" s="172" t="s">
        <v>292</v>
      </c>
      <c r="D170" s="172" t="s">
        <v>150</v>
      </c>
      <c r="E170" s="173" t="s">
        <v>797</v>
      </c>
      <c r="F170" s="174" t="s">
        <v>798</v>
      </c>
      <c r="G170" s="175" t="s">
        <v>1</v>
      </c>
      <c r="H170" s="176">
        <v>1</v>
      </c>
      <c r="I170" s="177"/>
      <c r="J170" s="178">
        <f>ROUND(I170*H170,2)</f>
        <v>0</v>
      </c>
      <c r="K170" s="179"/>
      <c r="L170" s="38"/>
      <c r="M170" s="180" t="s">
        <v>1</v>
      </c>
      <c r="N170" s="181" t="s">
        <v>44</v>
      </c>
      <c r="O170" s="76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166</v>
      </c>
      <c r="AT170" s="184" t="s">
        <v>150</v>
      </c>
      <c r="AU170" s="184" t="s">
        <v>87</v>
      </c>
      <c r="AY170" s="18" t="s">
        <v>147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8" t="s">
        <v>87</v>
      </c>
      <c r="BK170" s="185">
        <f>ROUND(I170*H170,2)</f>
        <v>0</v>
      </c>
      <c r="BL170" s="18" t="s">
        <v>166</v>
      </c>
      <c r="BM170" s="184" t="s">
        <v>444</v>
      </c>
    </row>
    <row r="171" spans="1:47" s="2" customFormat="1" ht="12">
      <c r="A171" s="37"/>
      <c r="B171" s="38"/>
      <c r="C171" s="37"/>
      <c r="D171" s="192" t="s">
        <v>349</v>
      </c>
      <c r="E171" s="37"/>
      <c r="F171" s="226" t="s">
        <v>799</v>
      </c>
      <c r="G171" s="37"/>
      <c r="H171" s="37"/>
      <c r="I171" s="227"/>
      <c r="J171" s="37"/>
      <c r="K171" s="37"/>
      <c r="L171" s="38"/>
      <c r="M171" s="228"/>
      <c r="N171" s="229"/>
      <c r="O171" s="76"/>
      <c r="P171" s="76"/>
      <c r="Q171" s="76"/>
      <c r="R171" s="76"/>
      <c r="S171" s="76"/>
      <c r="T171" s="7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8" t="s">
        <v>349</v>
      </c>
      <c r="AU171" s="18" t="s">
        <v>87</v>
      </c>
    </row>
    <row r="172" spans="1:65" s="2" customFormat="1" ht="16.5" customHeight="1">
      <c r="A172" s="37"/>
      <c r="B172" s="171"/>
      <c r="C172" s="172" t="s">
        <v>299</v>
      </c>
      <c r="D172" s="172" t="s">
        <v>150</v>
      </c>
      <c r="E172" s="173" t="s">
        <v>800</v>
      </c>
      <c r="F172" s="174" t="s">
        <v>801</v>
      </c>
      <c r="G172" s="175" t="s">
        <v>1</v>
      </c>
      <c r="H172" s="176">
        <v>1</v>
      </c>
      <c r="I172" s="177"/>
      <c r="J172" s="178">
        <f>ROUND(I172*H172,2)</f>
        <v>0</v>
      </c>
      <c r="K172" s="179"/>
      <c r="L172" s="38"/>
      <c r="M172" s="180" t="s">
        <v>1</v>
      </c>
      <c r="N172" s="181" t="s">
        <v>44</v>
      </c>
      <c r="O172" s="76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166</v>
      </c>
      <c r="AT172" s="184" t="s">
        <v>150</v>
      </c>
      <c r="AU172" s="184" t="s">
        <v>87</v>
      </c>
      <c r="AY172" s="18" t="s">
        <v>147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8" t="s">
        <v>87</v>
      </c>
      <c r="BK172" s="185">
        <f>ROUND(I172*H172,2)</f>
        <v>0</v>
      </c>
      <c r="BL172" s="18" t="s">
        <v>166</v>
      </c>
      <c r="BM172" s="184" t="s">
        <v>454</v>
      </c>
    </row>
    <row r="173" spans="1:47" s="2" customFormat="1" ht="12">
      <c r="A173" s="37"/>
      <c r="B173" s="38"/>
      <c r="C173" s="37"/>
      <c r="D173" s="192" t="s">
        <v>349</v>
      </c>
      <c r="E173" s="37"/>
      <c r="F173" s="226" t="s">
        <v>802</v>
      </c>
      <c r="G173" s="37"/>
      <c r="H173" s="37"/>
      <c r="I173" s="227"/>
      <c r="J173" s="37"/>
      <c r="K173" s="37"/>
      <c r="L173" s="38"/>
      <c r="M173" s="228"/>
      <c r="N173" s="229"/>
      <c r="O173" s="76"/>
      <c r="P173" s="76"/>
      <c r="Q173" s="76"/>
      <c r="R173" s="76"/>
      <c r="S173" s="76"/>
      <c r="T173" s="7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8" t="s">
        <v>349</v>
      </c>
      <c r="AU173" s="18" t="s">
        <v>87</v>
      </c>
    </row>
    <row r="174" spans="1:65" s="2" customFormat="1" ht="66.75" customHeight="1">
      <c r="A174" s="37"/>
      <c r="B174" s="171"/>
      <c r="C174" s="172" t="s">
        <v>303</v>
      </c>
      <c r="D174" s="172" t="s">
        <v>150</v>
      </c>
      <c r="E174" s="173" t="s">
        <v>803</v>
      </c>
      <c r="F174" s="174" t="s">
        <v>804</v>
      </c>
      <c r="G174" s="175" t="s">
        <v>1</v>
      </c>
      <c r="H174" s="176">
        <v>1</v>
      </c>
      <c r="I174" s="177"/>
      <c r="J174" s="178">
        <f>ROUND(I174*H174,2)</f>
        <v>0</v>
      </c>
      <c r="K174" s="179"/>
      <c r="L174" s="38"/>
      <c r="M174" s="180" t="s">
        <v>1</v>
      </c>
      <c r="N174" s="181" t="s">
        <v>44</v>
      </c>
      <c r="O174" s="76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4" t="s">
        <v>166</v>
      </c>
      <c r="AT174" s="184" t="s">
        <v>150</v>
      </c>
      <c r="AU174" s="184" t="s">
        <v>87</v>
      </c>
      <c r="AY174" s="18" t="s">
        <v>147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8" t="s">
        <v>87</v>
      </c>
      <c r="BK174" s="185">
        <f>ROUND(I174*H174,2)</f>
        <v>0</v>
      </c>
      <c r="BL174" s="18" t="s">
        <v>166</v>
      </c>
      <c r="BM174" s="184" t="s">
        <v>464</v>
      </c>
    </row>
    <row r="175" spans="1:47" s="2" customFormat="1" ht="12">
      <c r="A175" s="37"/>
      <c r="B175" s="38"/>
      <c r="C175" s="37"/>
      <c r="D175" s="192" t="s">
        <v>349</v>
      </c>
      <c r="E175" s="37"/>
      <c r="F175" s="226" t="s">
        <v>805</v>
      </c>
      <c r="G175" s="37"/>
      <c r="H175" s="37"/>
      <c r="I175" s="227"/>
      <c r="J175" s="37"/>
      <c r="K175" s="37"/>
      <c r="L175" s="38"/>
      <c r="M175" s="228"/>
      <c r="N175" s="229"/>
      <c r="O175" s="76"/>
      <c r="P175" s="76"/>
      <c r="Q175" s="76"/>
      <c r="R175" s="76"/>
      <c r="S175" s="76"/>
      <c r="T175" s="7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8" t="s">
        <v>349</v>
      </c>
      <c r="AU175" s="18" t="s">
        <v>87</v>
      </c>
    </row>
    <row r="176" spans="1:65" s="2" customFormat="1" ht="66.75" customHeight="1">
      <c r="A176" s="37"/>
      <c r="B176" s="171"/>
      <c r="C176" s="172" t="s">
        <v>308</v>
      </c>
      <c r="D176" s="172" t="s">
        <v>150</v>
      </c>
      <c r="E176" s="173" t="s">
        <v>806</v>
      </c>
      <c r="F176" s="174" t="s">
        <v>807</v>
      </c>
      <c r="G176" s="175" t="s">
        <v>1</v>
      </c>
      <c r="H176" s="176">
        <v>1</v>
      </c>
      <c r="I176" s="177"/>
      <c r="J176" s="178">
        <f>ROUND(I176*H176,2)</f>
        <v>0</v>
      </c>
      <c r="K176" s="179"/>
      <c r="L176" s="38"/>
      <c r="M176" s="180" t="s">
        <v>1</v>
      </c>
      <c r="N176" s="181" t="s">
        <v>44</v>
      </c>
      <c r="O176" s="76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4" t="s">
        <v>166</v>
      </c>
      <c r="AT176" s="184" t="s">
        <v>150</v>
      </c>
      <c r="AU176" s="184" t="s">
        <v>87</v>
      </c>
      <c r="AY176" s="18" t="s">
        <v>147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8" t="s">
        <v>87</v>
      </c>
      <c r="BK176" s="185">
        <f>ROUND(I176*H176,2)</f>
        <v>0</v>
      </c>
      <c r="BL176" s="18" t="s">
        <v>166</v>
      </c>
      <c r="BM176" s="184" t="s">
        <v>473</v>
      </c>
    </row>
    <row r="177" spans="1:47" s="2" customFormat="1" ht="12">
      <c r="A177" s="37"/>
      <c r="B177" s="38"/>
      <c r="C177" s="37"/>
      <c r="D177" s="192" t="s">
        <v>349</v>
      </c>
      <c r="E177" s="37"/>
      <c r="F177" s="226" t="s">
        <v>808</v>
      </c>
      <c r="G177" s="37"/>
      <c r="H177" s="37"/>
      <c r="I177" s="227"/>
      <c r="J177" s="37"/>
      <c r="K177" s="37"/>
      <c r="L177" s="38"/>
      <c r="M177" s="228"/>
      <c r="N177" s="229"/>
      <c r="O177" s="76"/>
      <c r="P177" s="76"/>
      <c r="Q177" s="76"/>
      <c r="R177" s="76"/>
      <c r="S177" s="76"/>
      <c r="T177" s="7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8" t="s">
        <v>349</v>
      </c>
      <c r="AU177" s="18" t="s">
        <v>87</v>
      </c>
    </row>
    <row r="178" spans="1:65" s="2" customFormat="1" ht="76.35" customHeight="1">
      <c r="A178" s="37"/>
      <c r="B178" s="171"/>
      <c r="C178" s="172" t="s">
        <v>7</v>
      </c>
      <c r="D178" s="172" t="s">
        <v>150</v>
      </c>
      <c r="E178" s="173" t="s">
        <v>809</v>
      </c>
      <c r="F178" s="174" t="s">
        <v>810</v>
      </c>
      <c r="G178" s="175" t="s">
        <v>1</v>
      </c>
      <c r="H178" s="176">
        <v>1</v>
      </c>
      <c r="I178" s="177"/>
      <c r="J178" s="178">
        <f>ROUND(I178*H178,2)</f>
        <v>0</v>
      </c>
      <c r="K178" s="179"/>
      <c r="L178" s="38"/>
      <c r="M178" s="180" t="s">
        <v>1</v>
      </c>
      <c r="N178" s="181" t="s">
        <v>44</v>
      </c>
      <c r="O178" s="76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4" t="s">
        <v>166</v>
      </c>
      <c r="AT178" s="184" t="s">
        <v>150</v>
      </c>
      <c r="AU178" s="184" t="s">
        <v>87</v>
      </c>
      <c r="AY178" s="18" t="s">
        <v>147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8" t="s">
        <v>87</v>
      </c>
      <c r="BK178" s="185">
        <f>ROUND(I178*H178,2)</f>
        <v>0</v>
      </c>
      <c r="BL178" s="18" t="s">
        <v>166</v>
      </c>
      <c r="BM178" s="184" t="s">
        <v>481</v>
      </c>
    </row>
    <row r="179" spans="1:47" s="2" customFormat="1" ht="12">
      <c r="A179" s="37"/>
      <c r="B179" s="38"/>
      <c r="C179" s="37"/>
      <c r="D179" s="192" t="s">
        <v>349</v>
      </c>
      <c r="E179" s="37"/>
      <c r="F179" s="226" t="s">
        <v>811</v>
      </c>
      <c r="G179" s="37"/>
      <c r="H179" s="37"/>
      <c r="I179" s="227"/>
      <c r="J179" s="37"/>
      <c r="K179" s="37"/>
      <c r="L179" s="38"/>
      <c r="M179" s="228"/>
      <c r="N179" s="229"/>
      <c r="O179" s="76"/>
      <c r="P179" s="76"/>
      <c r="Q179" s="76"/>
      <c r="R179" s="76"/>
      <c r="S179" s="76"/>
      <c r="T179" s="7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8" t="s">
        <v>349</v>
      </c>
      <c r="AU179" s="18" t="s">
        <v>87</v>
      </c>
    </row>
    <row r="180" spans="1:65" s="2" customFormat="1" ht="76.35" customHeight="1">
      <c r="A180" s="37"/>
      <c r="B180" s="171"/>
      <c r="C180" s="172" t="s">
        <v>317</v>
      </c>
      <c r="D180" s="172" t="s">
        <v>150</v>
      </c>
      <c r="E180" s="173" t="s">
        <v>812</v>
      </c>
      <c r="F180" s="174" t="s">
        <v>813</v>
      </c>
      <c r="G180" s="175" t="s">
        <v>1</v>
      </c>
      <c r="H180" s="176">
        <v>1</v>
      </c>
      <c r="I180" s="177"/>
      <c r="J180" s="178">
        <f>ROUND(I180*H180,2)</f>
        <v>0</v>
      </c>
      <c r="K180" s="179"/>
      <c r="L180" s="38"/>
      <c r="M180" s="180" t="s">
        <v>1</v>
      </c>
      <c r="N180" s="181" t="s">
        <v>44</v>
      </c>
      <c r="O180" s="76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4" t="s">
        <v>166</v>
      </c>
      <c r="AT180" s="184" t="s">
        <v>150</v>
      </c>
      <c r="AU180" s="184" t="s">
        <v>87</v>
      </c>
      <c r="AY180" s="18" t="s">
        <v>147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8" t="s">
        <v>87</v>
      </c>
      <c r="BK180" s="185">
        <f>ROUND(I180*H180,2)</f>
        <v>0</v>
      </c>
      <c r="BL180" s="18" t="s">
        <v>166</v>
      </c>
      <c r="BM180" s="184" t="s">
        <v>492</v>
      </c>
    </row>
    <row r="181" spans="1:47" s="2" customFormat="1" ht="12">
      <c r="A181" s="37"/>
      <c r="B181" s="38"/>
      <c r="C181" s="37"/>
      <c r="D181" s="192" t="s">
        <v>349</v>
      </c>
      <c r="E181" s="37"/>
      <c r="F181" s="226" t="s">
        <v>814</v>
      </c>
      <c r="G181" s="37"/>
      <c r="H181" s="37"/>
      <c r="I181" s="227"/>
      <c r="J181" s="37"/>
      <c r="K181" s="37"/>
      <c r="L181" s="38"/>
      <c r="M181" s="228"/>
      <c r="N181" s="229"/>
      <c r="O181" s="76"/>
      <c r="P181" s="76"/>
      <c r="Q181" s="76"/>
      <c r="R181" s="76"/>
      <c r="S181" s="76"/>
      <c r="T181" s="7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8" t="s">
        <v>349</v>
      </c>
      <c r="AU181" s="18" t="s">
        <v>87</v>
      </c>
    </row>
    <row r="182" spans="1:65" s="2" customFormat="1" ht="62.7" customHeight="1">
      <c r="A182" s="37"/>
      <c r="B182" s="171"/>
      <c r="C182" s="172" t="s">
        <v>327</v>
      </c>
      <c r="D182" s="172" t="s">
        <v>150</v>
      </c>
      <c r="E182" s="173" t="s">
        <v>815</v>
      </c>
      <c r="F182" s="174" t="s">
        <v>816</v>
      </c>
      <c r="G182" s="175" t="s">
        <v>1</v>
      </c>
      <c r="H182" s="176">
        <v>1</v>
      </c>
      <c r="I182" s="177"/>
      <c r="J182" s="178">
        <f>ROUND(I182*H182,2)</f>
        <v>0</v>
      </c>
      <c r="K182" s="179"/>
      <c r="L182" s="38"/>
      <c r="M182" s="180" t="s">
        <v>1</v>
      </c>
      <c r="N182" s="181" t="s">
        <v>44</v>
      </c>
      <c r="O182" s="76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4" t="s">
        <v>166</v>
      </c>
      <c r="AT182" s="184" t="s">
        <v>150</v>
      </c>
      <c r="AU182" s="184" t="s">
        <v>87</v>
      </c>
      <c r="AY182" s="18" t="s">
        <v>147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8" t="s">
        <v>87</v>
      </c>
      <c r="BK182" s="185">
        <f>ROUND(I182*H182,2)</f>
        <v>0</v>
      </c>
      <c r="BL182" s="18" t="s">
        <v>166</v>
      </c>
      <c r="BM182" s="184" t="s">
        <v>502</v>
      </c>
    </row>
    <row r="183" spans="1:47" s="2" customFormat="1" ht="12">
      <c r="A183" s="37"/>
      <c r="B183" s="38"/>
      <c r="C183" s="37"/>
      <c r="D183" s="192" t="s">
        <v>349</v>
      </c>
      <c r="E183" s="37"/>
      <c r="F183" s="226" t="s">
        <v>817</v>
      </c>
      <c r="G183" s="37"/>
      <c r="H183" s="37"/>
      <c r="I183" s="227"/>
      <c r="J183" s="37"/>
      <c r="K183" s="37"/>
      <c r="L183" s="38"/>
      <c r="M183" s="228"/>
      <c r="N183" s="229"/>
      <c r="O183" s="76"/>
      <c r="P183" s="76"/>
      <c r="Q183" s="76"/>
      <c r="R183" s="76"/>
      <c r="S183" s="76"/>
      <c r="T183" s="7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8" t="s">
        <v>349</v>
      </c>
      <c r="AU183" s="18" t="s">
        <v>87</v>
      </c>
    </row>
    <row r="184" spans="1:65" s="2" customFormat="1" ht="66.75" customHeight="1">
      <c r="A184" s="37"/>
      <c r="B184" s="171"/>
      <c r="C184" s="172" t="s">
        <v>333</v>
      </c>
      <c r="D184" s="172" t="s">
        <v>150</v>
      </c>
      <c r="E184" s="173" t="s">
        <v>818</v>
      </c>
      <c r="F184" s="174" t="s">
        <v>819</v>
      </c>
      <c r="G184" s="175" t="s">
        <v>1</v>
      </c>
      <c r="H184" s="176">
        <v>1</v>
      </c>
      <c r="I184" s="177"/>
      <c r="J184" s="178">
        <f>ROUND(I184*H184,2)</f>
        <v>0</v>
      </c>
      <c r="K184" s="179"/>
      <c r="L184" s="38"/>
      <c r="M184" s="180" t="s">
        <v>1</v>
      </c>
      <c r="N184" s="181" t="s">
        <v>44</v>
      </c>
      <c r="O184" s="76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4" t="s">
        <v>166</v>
      </c>
      <c r="AT184" s="184" t="s">
        <v>150</v>
      </c>
      <c r="AU184" s="184" t="s">
        <v>87</v>
      </c>
      <c r="AY184" s="18" t="s">
        <v>147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8" t="s">
        <v>87</v>
      </c>
      <c r="BK184" s="185">
        <f>ROUND(I184*H184,2)</f>
        <v>0</v>
      </c>
      <c r="BL184" s="18" t="s">
        <v>166</v>
      </c>
      <c r="BM184" s="184" t="s">
        <v>513</v>
      </c>
    </row>
    <row r="185" spans="1:47" s="2" customFormat="1" ht="12">
      <c r="A185" s="37"/>
      <c r="B185" s="38"/>
      <c r="C185" s="37"/>
      <c r="D185" s="192" t="s">
        <v>349</v>
      </c>
      <c r="E185" s="37"/>
      <c r="F185" s="226" t="s">
        <v>820</v>
      </c>
      <c r="G185" s="37"/>
      <c r="H185" s="37"/>
      <c r="I185" s="227"/>
      <c r="J185" s="37"/>
      <c r="K185" s="37"/>
      <c r="L185" s="38"/>
      <c r="M185" s="228"/>
      <c r="N185" s="229"/>
      <c r="O185" s="76"/>
      <c r="P185" s="76"/>
      <c r="Q185" s="76"/>
      <c r="R185" s="76"/>
      <c r="S185" s="76"/>
      <c r="T185" s="7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8" t="s">
        <v>349</v>
      </c>
      <c r="AU185" s="18" t="s">
        <v>87</v>
      </c>
    </row>
    <row r="186" spans="1:65" s="2" customFormat="1" ht="66.75" customHeight="1">
      <c r="A186" s="37"/>
      <c r="B186" s="171"/>
      <c r="C186" s="172" t="s">
        <v>340</v>
      </c>
      <c r="D186" s="172" t="s">
        <v>150</v>
      </c>
      <c r="E186" s="173" t="s">
        <v>821</v>
      </c>
      <c r="F186" s="174" t="s">
        <v>822</v>
      </c>
      <c r="G186" s="175" t="s">
        <v>1</v>
      </c>
      <c r="H186" s="176">
        <v>1</v>
      </c>
      <c r="I186" s="177"/>
      <c r="J186" s="178">
        <f>ROUND(I186*H186,2)</f>
        <v>0</v>
      </c>
      <c r="K186" s="179"/>
      <c r="L186" s="38"/>
      <c r="M186" s="180" t="s">
        <v>1</v>
      </c>
      <c r="N186" s="181" t="s">
        <v>44</v>
      </c>
      <c r="O186" s="76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4" t="s">
        <v>166</v>
      </c>
      <c r="AT186" s="184" t="s">
        <v>150</v>
      </c>
      <c r="AU186" s="184" t="s">
        <v>87</v>
      </c>
      <c r="AY186" s="18" t="s">
        <v>147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8" t="s">
        <v>87</v>
      </c>
      <c r="BK186" s="185">
        <f>ROUND(I186*H186,2)</f>
        <v>0</v>
      </c>
      <c r="BL186" s="18" t="s">
        <v>166</v>
      </c>
      <c r="BM186" s="184" t="s">
        <v>522</v>
      </c>
    </row>
    <row r="187" spans="1:47" s="2" customFormat="1" ht="12">
      <c r="A187" s="37"/>
      <c r="B187" s="38"/>
      <c r="C187" s="37"/>
      <c r="D187" s="192" t="s">
        <v>349</v>
      </c>
      <c r="E187" s="37"/>
      <c r="F187" s="226" t="s">
        <v>823</v>
      </c>
      <c r="G187" s="37"/>
      <c r="H187" s="37"/>
      <c r="I187" s="227"/>
      <c r="J187" s="37"/>
      <c r="K187" s="37"/>
      <c r="L187" s="38"/>
      <c r="M187" s="228"/>
      <c r="N187" s="229"/>
      <c r="O187" s="76"/>
      <c r="P187" s="76"/>
      <c r="Q187" s="76"/>
      <c r="R187" s="76"/>
      <c r="S187" s="76"/>
      <c r="T187" s="7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8" t="s">
        <v>349</v>
      </c>
      <c r="AU187" s="18" t="s">
        <v>87</v>
      </c>
    </row>
    <row r="188" spans="1:65" s="2" customFormat="1" ht="66.75" customHeight="1">
      <c r="A188" s="37"/>
      <c r="B188" s="171"/>
      <c r="C188" s="172" t="s">
        <v>345</v>
      </c>
      <c r="D188" s="172" t="s">
        <v>150</v>
      </c>
      <c r="E188" s="173" t="s">
        <v>824</v>
      </c>
      <c r="F188" s="174" t="s">
        <v>825</v>
      </c>
      <c r="G188" s="175" t="s">
        <v>1</v>
      </c>
      <c r="H188" s="176">
        <v>1</v>
      </c>
      <c r="I188" s="177"/>
      <c r="J188" s="178">
        <f>ROUND(I188*H188,2)</f>
        <v>0</v>
      </c>
      <c r="K188" s="179"/>
      <c r="L188" s="38"/>
      <c r="M188" s="180" t="s">
        <v>1</v>
      </c>
      <c r="N188" s="181" t="s">
        <v>44</v>
      </c>
      <c r="O188" s="76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4" t="s">
        <v>166</v>
      </c>
      <c r="AT188" s="184" t="s">
        <v>150</v>
      </c>
      <c r="AU188" s="184" t="s">
        <v>87</v>
      </c>
      <c r="AY188" s="18" t="s">
        <v>147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8" t="s">
        <v>87</v>
      </c>
      <c r="BK188" s="185">
        <f>ROUND(I188*H188,2)</f>
        <v>0</v>
      </c>
      <c r="BL188" s="18" t="s">
        <v>166</v>
      </c>
      <c r="BM188" s="184" t="s">
        <v>532</v>
      </c>
    </row>
    <row r="189" spans="1:47" s="2" customFormat="1" ht="12">
      <c r="A189" s="37"/>
      <c r="B189" s="38"/>
      <c r="C189" s="37"/>
      <c r="D189" s="192" t="s">
        <v>349</v>
      </c>
      <c r="E189" s="37"/>
      <c r="F189" s="226" t="s">
        <v>826</v>
      </c>
      <c r="G189" s="37"/>
      <c r="H189" s="37"/>
      <c r="I189" s="227"/>
      <c r="J189" s="37"/>
      <c r="K189" s="37"/>
      <c r="L189" s="38"/>
      <c r="M189" s="228"/>
      <c r="N189" s="229"/>
      <c r="O189" s="76"/>
      <c r="P189" s="76"/>
      <c r="Q189" s="76"/>
      <c r="R189" s="76"/>
      <c r="S189" s="76"/>
      <c r="T189" s="7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8" t="s">
        <v>349</v>
      </c>
      <c r="AU189" s="18" t="s">
        <v>87</v>
      </c>
    </row>
    <row r="190" spans="1:65" s="2" customFormat="1" ht="55.5" customHeight="1">
      <c r="A190" s="37"/>
      <c r="B190" s="171"/>
      <c r="C190" s="172" t="s">
        <v>355</v>
      </c>
      <c r="D190" s="172" t="s">
        <v>150</v>
      </c>
      <c r="E190" s="173" t="s">
        <v>827</v>
      </c>
      <c r="F190" s="174" t="s">
        <v>828</v>
      </c>
      <c r="G190" s="175" t="s">
        <v>1</v>
      </c>
      <c r="H190" s="176">
        <v>1</v>
      </c>
      <c r="I190" s="177"/>
      <c r="J190" s="178">
        <f>ROUND(I190*H190,2)</f>
        <v>0</v>
      </c>
      <c r="K190" s="179"/>
      <c r="L190" s="38"/>
      <c r="M190" s="180" t="s">
        <v>1</v>
      </c>
      <c r="N190" s="181" t="s">
        <v>44</v>
      </c>
      <c r="O190" s="76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4" t="s">
        <v>166</v>
      </c>
      <c r="AT190" s="184" t="s">
        <v>150</v>
      </c>
      <c r="AU190" s="184" t="s">
        <v>87</v>
      </c>
      <c r="AY190" s="18" t="s">
        <v>147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8" t="s">
        <v>87</v>
      </c>
      <c r="BK190" s="185">
        <f>ROUND(I190*H190,2)</f>
        <v>0</v>
      </c>
      <c r="BL190" s="18" t="s">
        <v>166</v>
      </c>
      <c r="BM190" s="184" t="s">
        <v>542</v>
      </c>
    </row>
    <row r="191" spans="1:47" s="2" customFormat="1" ht="12">
      <c r="A191" s="37"/>
      <c r="B191" s="38"/>
      <c r="C191" s="37"/>
      <c r="D191" s="192" t="s">
        <v>349</v>
      </c>
      <c r="E191" s="37"/>
      <c r="F191" s="226" t="s">
        <v>829</v>
      </c>
      <c r="G191" s="37"/>
      <c r="H191" s="37"/>
      <c r="I191" s="227"/>
      <c r="J191" s="37"/>
      <c r="K191" s="37"/>
      <c r="L191" s="38"/>
      <c r="M191" s="228"/>
      <c r="N191" s="229"/>
      <c r="O191" s="76"/>
      <c r="P191" s="76"/>
      <c r="Q191" s="76"/>
      <c r="R191" s="76"/>
      <c r="S191" s="76"/>
      <c r="T191" s="7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8" t="s">
        <v>349</v>
      </c>
      <c r="AU191" s="18" t="s">
        <v>87</v>
      </c>
    </row>
    <row r="192" spans="1:65" s="2" customFormat="1" ht="16.5" customHeight="1">
      <c r="A192" s="37"/>
      <c r="B192" s="171"/>
      <c r="C192" s="172" t="s">
        <v>362</v>
      </c>
      <c r="D192" s="172" t="s">
        <v>150</v>
      </c>
      <c r="E192" s="173" t="s">
        <v>830</v>
      </c>
      <c r="F192" s="174" t="s">
        <v>831</v>
      </c>
      <c r="G192" s="175" t="s">
        <v>1</v>
      </c>
      <c r="H192" s="176">
        <v>1</v>
      </c>
      <c r="I192" s="177"/>
      <c r="J192" s="178">
        <f>ROUND(I192*H192,2)</f>
        <v>0</v>
      </c>
      <c r="K192" s="179"/>
      <c r="L192" s="38"/>
      <c r="M192" s="180" t="s">
        <v>1</v>
      </c>
      <c r="N192" s="181" t="s">
        <v>44</v>
      </c>
      <c r="O192" s="76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166</v>
      </c>
      <c r="AT192" s="184" t="s">
        <v>150</v>
      </c>
      <c r="AU192" s="184" t="s">
        <v>87</v>
      </c>
      <c r="AY192" s="18" t="s">
        <v>147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8" t="s">
        <v>87</v>
      </c>
      <c r="BK192" s="185">
        <f>ROUND(I192*H192,2)</f>
        <v>0</v>
      </c>
      <c r="BL192" s="18" t="s">
        <v>166</v>
      </c>
      <c r="BM192" s="184" t="s">
        <v>517</v>
      </c>
    </row>
    <row r="193" spans="1:47" s="2" customFormat="1" ht="12">
      <c r="A193" s="37"/>
      <c r="B193" s="38"/>
      <c r="C193" s="37"/>
      <c r="D193" s="192" t="s">
        <v>349</v>
      </c>
      <c r="E193" s="37"/>
      <c r="F193" s="226" t="s">
        <v>832</v>
      </c>
      <c r="G193" s="37"/>
      <c r="H193" s="37"/>
      <c r="I193" s="227"/>
      <c r="J193" s="37"/>
      <c r="K193" s="37"/>
      <c r="L193" s="38"/>
      <c r="M193" s="228"/>
      <c r="N193" s="229"/>
      <c r="O193" s="76"/>
      <c r="P193" s="76"/>
      <c r="Q193" s="76"/>
      <c r="R193" s="76"/>
      <c r="S193" s="76"/>
      <c r="T193" s="7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8" t="s">
        <v>349</v>
      </c>
      <c r="AU193" s="18" t="s">
        <v>87</v>
      </c>
    </row>
    <row r="194" spans="1:65" s="2" customFormat="1" ht="16.5" customHeight="1">
      <c r="A194" s="37"/>
      <c r="B194" s="171"/>
      <c r="C194" s="172" t="s">
        <v>366</v>
      </c>
      <c r="D194" s="172" t="s">
        <v>150</v>
      </c>
      <c r="E194" s="173" t="s">
        <v>833</v>
      </c>
      <c r="F194" s="174" t="s">
        <v>834</v>
      </c>
      <c r="G194" s="175" t="s">
        <v>1</v>
      </c>
      <c r="H194" s="176">
        <v>1</v>
      </c>
      <c r="I194" s="177"/>
      <c r="J194" s="178">
        <f>ROUND(I194*H194,2)</f>
        <v>0</v>
      </c>
      <c r="K194" s="179"/>
      <c r="L194" s="38"/>
      <c r="M194" s="180" t="s">
        <v>1</v>
      </c>
      <c r="N194" s="181" t="s">
        <v>44</v>
      </c>
      <c r="O194" s="76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4" t="s">
        <v>166</v>
      </c>
      <c r="AT194" s="184" t="s">
        <v>150</v>
      </c>
      <c r="AU194" s="184" t="s">
        <v>87</v>
      </c>
      <c r="AY194" s="18" t="s">
        <v>147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8" t="s">
        <v>87</v>
      </c>
      <c r="BK194" s="185">
        <f>ROUND(I194*H194,2)</f>
        <v>0</v>
      </c>
      <c r="BL194" s="18" t="s">
        <v>166</v>
      </c>
      <c r="BM194" s="184" t="s">
        <v>561</v>
      </c>
    </row>
    <row r="195" spans="1:47" s="2" customFormat="1" ht="12">
      <c r="A195" s="37"/>
      <c r="B195" s="38"/>
      <c r="C195" s="37"/>
      <c r="D195" s="192" t="s">
        <v>349</v>
      </c>
      <c r="E195" s="37"/>
      <c r="F195" s="226" t="s">
        <v>767</v>
      </c>
      <c r="G195" s="37"/>
      <c r="H195" s="37"/>
      <c r="I195" s="227"/>
      <c r="J195" s="37"/>
      <c r="K195" s="37"/>
      <c r="L195" s="38"/>
      <c r="M195" s="228"/>
      <c r="N195" s="229"/>
      <c r="O195" s="76"/>
      <c r="P195" s="76"/>
      <c r="Q195" s="76"/>
      <c r="R195" s="76"/>
      <c r="S195" s="76"/>
      <c r="T195" s="7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8" t="s">
        <v>349</v>
      </c>
      <c r="AU195" s="18" t="s">
        <v>87</v>
      </c>
    </row>
    <row r="196" spans="1:65" s="2" customFormat="1" ht="76.35" customHeight="1">
      <c r="A196" s="37"/>
      <c r="B196" s="171"/>
      <c r="C196" s="172" t="s">
        <v>370</v>
      </c>
      <c r="D196" s="172" t="s">
        <v>150</v>
      </c>
      <c r="E196" s="173" t="s">
        <v>835</v>
      </c>
      <c r="F196" s="174" t="s">
        <v>836</v>
      </c>
      <c r="G196" s="175" t="s">
        <v>1</v>
      </c>
      <c r="H196" s="176">
        <v>2</v>
      </c>
      <c r="I196" s="177"/>
      <c r="J196" s="178">
        <f>ROUND(I196*H196,2)</f>
        <v>0</v>
      </c>
      <c r="K196" s="179"/>
      <c r="L196" s="38"/>
      <c r="M196" s="180" t="s">
        <v>1</v>
      </c>
      <c r="N196" s="181" t="s">
        <v>44</v>
      </c>
      <c r="O196" s="76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4" t="s">
        <v>166</v>
      </c>
      <c r="AT196" s="184" t="s">
        <v>150</v>
      </c>
      <c r="AU196" s="184" t="s">
        <v>87</v>
      </c>
      <c r="AY196" s="18" t="s">
        <v>147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8" t="s">
        <v>87</v>
      </c>
      <c r="BK196" s="185">
        <f>ROUND(I196*H196,2)</f>
        <v>0</v>
      </c>
      <c r="BL196" s="18" t="s">
        <v>166</v>
      </c>
      <c r="BM196" s="184" t="s">
        <v>571</v>
      </c>
    </row>
    <row r="197" spans="1:47" s="2" customFormat="1" ht="12">
      <c r="A197" s="37"/>
      <c r="B197" s="38"/>
      <c r="C197" s="37"/>
      <c r="D197" s="192" t="s">
        <v>349</v>
      </c>
      <c r="E197" s="37"/>
      <c r="F197" s="226" t="s">
        <v>837</v>
      </c>
      <c r="G197" s="37"/>
      <c r="H197" s="37"/>
      <c r="I197" s="227"/>
      <c r="J197" s="37"/>
      <c r="K197" s="37"/>
      <c r="L197" s="38"/>
      <c r="M197" s="228"/>
      <c r="N197" s="229"/>
      <c r="O197" s="76"/>
      <c r="P197" s="76"/>
      <c r="Q197" s="76"/>
      <c r="R197" s="76"/>
      <c r="S197" s="76"/>
      <c r="T197" s="7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8" t="s">
        <v>349</v>
      </c>
      <c r="AU197" s="18" t="s">
        <v>87</v>
      </c>
    </row>
    <row r="198" spans="1:65" s="2" customFormat="1" ht="24.15" customHeight="1">
      <c r="A198" s="37"/>
      <c r="B198" s="171"/>
      <c r="C198" s="172" t="s">
        <v>374</v>
      </c>
      <c r="D198" s="172" t="s">
        <v>150</v>
      </c>
      <c r="E198" s="173" t="s">
        <v>256</v>
      </c>
      <c r="F198" s="174" t="s">
        <v>838</v>
      </c>
      <c r="G198" s="175" t="s">
        <v>1</v>
      </c>
      <c r="H198" s="176">
        <v>2</v>
      </c>
      <c r="I198" s="177"/>
      <c r="J198" s="178">
        <f>ROUND(I198*H198,2)</f>
        <v>0</v>
      </c>
      <c r="K198" s="179"/>
      <c r="L198" s="38"/>
      <c r="M198" s="180" t="s">
        <v>1</v>
      </c>
      <c r="N198" s="181" t="s">
        <v>44</v>
      </c>
      <c r="O198" s="76"/>
      <c r="P198" s="182">
        <f>O198*H198</f>
        <v>0</v>
      </c>
      <c r="Q198" s="182">
        <v>0</v>
      </c>
      <c r="R198" s="182">
        <f>Q198*H198</f>
        <v>0</v>
      </c>
      <c r="S198" s="182">
        <v>0</v>
      </c>
      <c r="T198" s="183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4" t="s">
        <v>166</v>
      </c>
      <c r="AT198" s="184" t="s">
        <v>150</v>
      </c>
      <c r="AU198" s="184" t="s">
        <v>87</v>
      </c>
      <c r="AY198" s="18" t="s">
        <v>147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8" t="s">
        <v>87</v>
      </c>
      <c r="BK198" s="185">
        <f>ROUND(I198*H198,2)</f>
        <v>0</v>
      </c>
      <c r="BL198" s="18" t="s">
        <v>166</v>
      </c>
      <c r="BM198" s="184" t="s">
        <v>581</v>
      </c>
    </row>
    <row r="199" spans="1:47" s="2" customFormat="1" ht="12">
      <c r="A199" s="37"/>
      <c r="B199" s="38"/>
      <c r="C199" s="37"/>
      <c r="D199" s="192" t="s">
        <v>349</v>
      </c>
      <c r="E199" s="37"/>
      <c r="F199" s="226" t="s">
        <v>837</v>
      </c>
      <c r="G199" s="37"/>
      <c r="H199" s="37"/>
      <c r="I199" s="227"/>
      <c r="J199" s="37"/>
      <c r="K199" s="37"/>
      <c r="L199" s="38"/>
      <c r="M199" s="228"/>
      <c r="N199" s="229"/>
      <c r="O199" s="76"/>
      <c r="P199" s="76"/>
      <c r="Q199" s="76"/>
      <c r="R199" s="76"/>
      <c r="S199" s="76"/>
      <c r="T199" s="7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349</v>
      </c>
      <c r="AU199" s="18" t="s">
        <v>87</v>
      </c>
    </row>
    <row r="200" spans="1:63" s="12" customFormat="1" ht="25.9" customHeight="1">
      <c r="A200" s="12"/>
      <c r="B200" s="158"/>
      <c r="C200" s="12"/>
      <c r="D200" s="159" t="s">
        <v>78</v>
      </c>
      <c r="E200" s="160" t="s">
        <v>839</v>
      </c>
      <c r="F200" s="160" t="s">
        <v>840</v>
      </c>
      <c r="G200" s="12"/>
      <c r="H200" s="12"/>
      <c r="I200" s="161"/>
      <c r="J200" s="162">
        <f>BK200</f>
        <v>0</v>
      </c>
      <c r="K200" s="12"/>
      <c r="L200" s="158"/>
      <c r="M200" s="163"/>
      <c r="N200" s="164"/>
      <c r="O200" s="164"/>
      <c r="P200" s="165">
        <f>SUM(P201:P224)</f>
        <v>0</v>
      </c>
      <c r="Q200" s="164"/>
      <c r="R200" s="165">
        <f>SUM(R201:R224)</f>
        <v>0</v>
      </c>
      <c r="S200" s="164"/>
      <c r="T200" s="166">
        <f>SUM(T201:T224)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59" t="s">
        <v>87</v>
      </c>
      <c r="AT200" s="167" t="s">
        <v>78</v>
      </c>
      <c r="AU200" s="167" t="s">
        <v>79</v>
      </c>
      <c r="AY200" s="159" t="s">
        <v>147</v>
      </c>
      <c r="BK200" s="168">
        <f>SUM(BK201:BK224)</f>
        <v>0</v>
      </c>
    </row>
    <row r="201" spans="1:65" s="2" customFormat="1" ht="66.75" customHeight="1">
      <c r="A201" s="37"/>
      <c r="B201" s="171"/>
      <c r="C201" s="172" t="s">
        <v>311</v>
      </c>
      <c r="D201" s="172" t="s">
        <v>150</v>
      </c>
      <c r="E201" s="173" t="s">
        <v>841</v>
      </c>
      <c r="F201" s="174" t="s">
        <v>842</v>
      </c>
      <c r="G201" s="175" t="s">
        <v>1</v>
      </c>
      <c r="H201" s="176">
        <v>1</v>
      </c>
      <c r="I201" s="177"/>
      <c r="J201" s="178">
        <f>ROUND(I201*H201,2)</f>
        <v>0</v>
      </c>
      <c r="K201" s="179"/>
      <c r="L201" s="38"/>
      <c r="M201" s="180" t="s">
        <v>1</v>
      </c>
      <c r="N201" s="181" t="s">
        <v>44</v>
      </c>
      <c r="O201" s="76"/>
      <c r="P201" s="182">
        <f>O201*H201</f>
        <v>0</v>
      </c>
      <c r="Q201" s="182">
        <v>0</v>
      </c>
      <c r="R201" s="182">
        <f>Q201*H201</f>
        <v>0</v>
      </c>
      <c r="S201" s="182">
        <v>0</v>
      </c>
      <c r="T201" s="18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4" t="s">
        <v>166</v>
      </c>
      <c r="AT201" s="184" t="s">
        <v>150</v>
      </c>
      <c r="AU201" s="184" t="s">
        <v>87</v>
      </c>
      <c r="AY201" s="18" t="s">
        <v>147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8" t="s">
        <v>87</v>
      </c>
      <c r="BK201" s="185">
        <f>ROUND(I201*H201,2)</f>
        <v>0</v>
      </c>
      <c r="BL201" s="18" t="s">
        <v>166</v>
      </c>
      <c r="BM201" s="184" t="s">
        <v>591</v>
      </c>
    </row>
    <row r="202" spans="1:47" s="2" customFormat="1" ht="12">
      <c r="A202" s="37"/>
      <c r="B202" s="38"/>
      <c r="C202" s="37"/>
      <c r="D202" s="192" t="s">
        <v>349</v>
      </c>
      <c r="E202" s="37"/>
      <c r="F202" s="226" t="s">
        <v>767</v>
      </c>
      <c r="G202" s="37"/>
      <c r="H202" s="37"/>
      <c r="I202" s="227"/>
      <c r="J202" s="37"/>
      <c r="K202" s="37"/>
      <c r="L202" s="38"/>
      <c r="M202" s="228"/>
      <c r="N202" s="229"/>
      <c r="O202" s="76"/>
      <c r="P202" s="76"/>
      <c r="Q202" s="76"/>
      <c r="R202" s="76"/>
      <c r="S202" s="76"/>
      <c r="T202" s="7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8" t="s">
        <v>349</v>
      </c>
      <c r="AU202" s="18" t="s">
        <v>87</v>
      </c>
    </row>
    <row r="203" spans="1:65" s="2" customFormat="1" ht="66.75" customHeight="1">
      <c r="A203" s="37"/>
      <c r="B203" s="171"/>
      <c r="C203" s="172" t="s">
        <v>381</v>
      </c>
      <c r="D203" s="172" t="s">
        <v>150</v>
      </c>
      <c r="E203" s="173" t="s">
        <v>843</v>
      </c>
      <c r="F203" s="174" t="s">
        <v>844</v>
      </c>
      <c r="G203" s="175" t="s">
        <v>1</v>
      </c>
      <c r="H203" s="176">
        <v>1</v>
      </c>
      <c r="I203" s="177"/>
      <c r="J203" s="178">
        <f>ROUND(I203*H203,2)</f>
        <v>0</v>
      </c>
      <c r="K203" s="179"/>
      <c r="L203" s="38"/>
      <c r="M203" s="180" t="s">
        <v>1</v>
      </c>
      <c r="N203" s="181" t="s">
        <v>44</v>
      </c>
      <c r="O203" s="76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4" t="s">
        <v>166</v>
      </c>
      <c r="AT203" s="184" t="s">
        <v>150</v>
      </c>
      <c r="AU203" s="184" t="s">
        <v>87</v>
      </c>
      <c r="AY203" s="18" t="s">
        <v>147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18" t="s">
        <v>87</v>
      </c>
      <c r="BK203" s="185">
        <f>ROUND(I203*H203,2)</f>
        <v>0</v>
      </c>
      <c r="BL203" s="18" t="s">
        <v>166</v>
      </c>
      <c r="BM203" s="184" t="s">
        <v>599</v>
      </c>
    </row>
    <row r="204" spans="1:47" s="2" customFormat="1" ht="12">
      <c r="A204" s="37"/>
      <c r="B204" s="38"/>
      <c r="C204" s="37"/>
      <c r="D204" s="192" t="s">
        <v>349</v>
      </c>
      <c r="E204" s="37"/>
      <c r="F204" s="226" t="s">
        <v>845</v>
      </c>
      <c r="G204" s="37"/>
      <c r="H204" s="37"/>
      <c r="I204" s="227"/>
      <c r="J204" s="37"/>
      <c r="K204" s="37"/>
      <c r="L204" s="38"/>
      <c r="M204" s="228"/>
      <c r="N204" s="229"/>
      <c r="O204" s="76"/>
      <c r="P204" s="76"/>
      <c r="Q204" s="76"/>
      <c r="R204" s="76"/>
      <c r="S204" s="76"/>
      <c r="T204" s="7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8" t="s">
        <v>349</v>
      </c>
      <c r="AU204" s="18" t="s">
        <v>87</v>
      </c>
    </row>
    <row r="205" spans="1:65" s="2" customFormat="1" ht="66.75" customHeight="1">
      <c r="A205" s="37"/>
      <c r="B205" s="171"/>
      <c r="C205" s="172" t="s">
        <v>389</v>
      </c>
      <c r="D205" s="172" t="s">
        <v>150</v>
      </c>
      <c r="E205" s="173" t="s">
        <v>846</v>
      </c>
      <c r="F205" s="174" t="s">
        <v>847</v>
      </c>
      <c r="G205" s="175" t="s">
        <v>1</v>
      </c>
      <c r="H205" s="176">
        <v>1</v>
      </c>
      <c r="I205" s="177"/>
      <c r="J205" s="178">
        <f>ROUND(I205*H205,2)</f>
        <v>0</v>
      </c>
      <c r="K205" s="179"/>
      <c r="L205" s="38"/>
      <c r="M205" s="180" t="s">
        <v>1</v>
      </c>
      <c r="N205" s="181" t="s">
        <v>44</v>
      </c>
      <c r="O205" s="76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4" t="s">
        <v>166</v>
      </c>
      <c r="AT205" s="184" t="s">
        <v>150</v>
      </c>
      <c r="AU205" s="184" t="s">
        <v>87</v>
      </c>
      <c r="AY205" s="18" t="s">
        <v>147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8" t="s">
        <v>87</v>
      </c>
      <c r="BK205" s="185">
        <f>ROUND(I205*H205,2)</f>
        <v>0</v>
      </c>
      <c r="BL205" s="18" t="s">
        <v>166</v>
      </c>
      <c r="BM205" s="184" t="s">
        <v>609</v>
      </c>
    </row>
    <row r="206" spans="1:47" s="2" customFormat="1" ht="12">
      <c r="A206" s="37"/>
      <c r="B206" s="38"/>
      <c r="C206" s="37"/>
      <c r="D206" s="192" t="s">
        <v>349</v>
      </c>
      <c r="E206" s="37"/>
      <c r="F206" s="226" t="s">
        <v>767</v>
      </c>
      <c r="G206" s="37"/>
      <c r="H206" s="37"/>
      <c r="I206" s="227"/>
      <c r="J206" s="37"/>
      <c r="K206" s="37"/>
      <c r="L206" s="38"/>
      <c r="M206" s="228"/>
      <c r="N206" s="229"/>
      <c r="O206" s="76"/>
      <c r="P206" s="76"/>
      <c r="Q206" s="76"/>
      <c r="R206" s="76"/>
      <c r="S206" s="76"/>
      <c r="T206" s="7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8" t="s">
        <v>349</v>
      </c>
      <c r="AU206" s="18" t="s">
        <v>87</v>
      </c>
    </row>
    <row r="207" spans="1:65" s="2" customFormat="1" ht="66.75" customHeight="1">
      <c r="A207" s="37"/>
      <c r="B207" s="171"/>
      <c r="C207" s="172" t="s">
        <v>393</v>
      </c>
      <c r="D207" s="172" t="s">
        <v>150</v>
      </c>
      <c r="E207" s="173" t="s">
        <v>848</v>
      </c>
      <c r="F207" s="174" t="s">
        <v>844</v>
      </c>
      <c r="G207" s="175" t="s">
        <v>1</v>
      </c>
      <c r="H207" s="176">
        <v>1</v>
      </c>
      <c r="I207" s="177"/>
      <c r="J207" s="178">
        <f>ROUND(I207*H207,2)</f>
        <v>0</v>
      </c>
      <c r="K207" s="179"/>
      <c r="L207" s="38"/>
      <c r="M207" s="180" t="s">
        <v>1</v>
      </c>
      <c r="N207" s="181" t="s">
        <v>44</v>
      </c>
      <c r="O207" s="76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4" t="s">
        <v>166</v>
      </c>
      <c r="AT207" s="184" t="s">
        <v>150</v>
      </c>
      <c r="AU207" s="184" t="s">
        <v>87</v>
      </c>
      <c r="AY207" s="18" t="s">
        <v>147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8" t="s">
        <v>87</v>
      </c>
      <c r="BK207" s="185">
        <f>ROUND(I207*H207,2)</f>
        <v>0</v>
      </c>
      <c r="BL207" s="18" t="s">
        <v>166</v>
      </c>
      <c r="BM207" s="184" t="s">
        <v>619</v>
      </c>
    </row>
    <row r="208" spans="1:47" s="2" customFormat="1" ht="12">
      <c r="A208" s="37"/>
      <c r="B208" s="38"/>
      <c r="C208" s="37"/>
      <c r="D208" s="192" t="s">
        <v>349</v>
      </c>
      <c r="E208" s="37"/>
      <c r="F208" s="226" t="s">
        <v>845</v>
      </c>
      <c r="G208" s="37"/>
      <c r="H208" s="37"/>
      <c r="I208" s="227"/>
      <c r="J208" s="37"/>
      <c r="K208" s="37"/>
      <c r="L208" s="38"/>
      <c r="M208" s="228"/>
      <c r="N208" s="229"/>
      <c r="O208" s="76"/>
      <c r="P208" s="76"/>
      <c r="Q208" s="76"/>
      <c r="R208" s="76"/>
      <c r="S208" s="76"/>
      <c r="T208" s="7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8" t="s">
        <v>349</v>
      </c>
      <c r="AU208" s="18" t="s">
        <v>87</v>
      </c>
    </row>
    <row r="209" spans="1:65" s="2" customFormat="1" ht="24.15" customHeight="1">
      <c r="A209" s="37"/>
      <c r="B209" s="171"/>
      <c r="C209" s="172" t="s">
        <v>397</v>
      </c>
      <c r="D209" s="172" t="s">
        <v>150</v>
      </c>
      <c r="E209" s="173" t="s">
        <v>849</v>
      </c>
      <c r="F209" s="174" t="s">
        <v>850</v>
      </c>
      <c r="G209" s="175" t="s">
        <v>1</v>
      </c>
      <c r="H209" s="176">
        <v>1</v>
      </c>
      <c r="I209" s="177"/>
      <c r="J209" s="178">
        <f>ROUND(I209*H209,2)</f>
        <v>0</v>
      </c>
      <c r="K209" s="179"/>
      <c r="L209" s="38"/>
      <c r="M209" s="180" t="s">
        <v>1</v>
      </c>
      <c r="N209" s="181" t="s">
        <v>44</v>
      </c>
      <c r="O209" s="76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3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4" t="s">
        <v>166</v>
      </c>
      <c r="AT209" s="184" t="s">
        <v>150</v>
      </c>
      <c r="AU209" s="184" t="s">
        <v>87</v>
      </c>
      <c r="AY209" s="18" t="s">
        <v>147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8" t="s">
        <v>87</v>
      </c>
      <c r="BK209" s="185">
        <f>ROUND(I209*H209,2)</f>
        <v>0</v>
      </c>
      <c r="BL209" s="18" t="s">
        <v>166</v>
      </c>
      <c r="BM209" s="184" t="s">
        <v>628</v>
      </c>
    </row>
    <row r="210" spans="1:47" s="2" customFormat="1" ht="12">
      <c r="A210" s="37"/>
      <c r="B210" s="38"/>
      <c r="C210" s="37"/>
      <c r="D210" s="192" t="s">
        <v>349</v>
      </c>
      <c r="E210" s="37"/>
      <c r="F210" s="226" t="s">
        <v>767</v>
      </c>
      <c r="G210" s="37"/>
      <c r="H210" s="37"/>
      <c r="I210" s="227"/>
      <c r="J210" s="37"/>
      <c r="K210" s="37"/>
      <c r="L210" s="38"/>
      <c r="M210" s="228"/>
      <c r="N210" s="229"/>
      <c r="O210" s="76"/>
      <c r="P210" s="76"/>
      <c r="Q210" s="76"/>
      <c r="R210" s="76"/>
      <c r="S210" s="76"/>
      <c r="T210" s="7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8" t="s">
        <v>349</v>
      </c>
      <c r="AU210" s="18" t="s">
        <v>87</v>
      </c>
    </row>
    <row r="211" spans="1:65" s="2" customFormat="1" ht="66.75" customHeight="1">
      <c r="A211" s="37"/>
      <c r="B211" s="171"/>
      <c r="C211" s="172" t="s">
        <v>407</v>
      </c>
      <c r="D211" s="172" t="s">
        <v>150</v>
      </c>
      <c r="E211" s="173" t="s">
        <v>851</v>
      </c>
      <c r="F211" s="174" t="s">
        <v>844</v>
      </c>
      <c r="G211" s="175" t="s">
        <v>1</v>
      </c>
      <c r="H211" s="176">
        <v>1</v>
      </c>
      <c r="I211" s="177"/>
      <c r="J211" s="178">
        <f>ROUND(I211*H211,2)</f>
        <v>0</v>
      </c>
      <c r="K211" s="179"/>
      <c r="L211" s="38"/>
      <c r="M211" s="180" t="s">
        <v>1</v>
      </c>
      <c r="N211" s="181" t="s">
        <v>44</v>
      </c>
      <c r="O211" s="76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4" t="s">
        <v>166</v>
      </c>
      <c r="AT211" s="184" t="s">
        <v>150</v>
      </c>
      <c r="AU211" s="184" t="s">
        <v>87</v>
      </c>
      <c r="AY211" s="18" t="s">
        <v>147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8" t="s">
        <v>87</v>
      </c>
      <c r="BK211" s="185">
        <f>ROUND(I211*H211,2)</f>
        <v>0</v>
      </c>
      <c r="BL211" s="18" t="s">
        <v>166</v>
      </c>
      <c r="BM211" s="184" t="s">
        <v>638</v>
      </c>
    </row>
    <row r="212" spans="1:47" s="2" customFormat="1" ht="12">
      <c r="A212" s="37"/>
      <c r="B212" s="38"/>
      <c r="C212" s="37"/>
      <c r="D212" s="192" t="s">
        <v>349</v>
      </c>
      <c r="E212" s="37"/>
      <c r="F212" s="226" t="s">
        <v>845</v>
      </c>
      <c r="G212" s="37"/>
      <c r="H212" s="37"/>
      <c r="I212" s="227"/>
      <c r="J212" s="37"/>
      <c r="K212" s="37"/>
      <c r="L212" s="38"/>
      <c r="M212" s="228"/>
      <c r="N212" s="229"/>
      <c r="O212" s="76"/>
      <c r="P212" s="76"/>
      <c r="Q212" s="76"/>
      <c r="R212" s="76"/>
      <c r="S212" s="76"/>
      <c r="T212" s="7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8" t="s">
        <v>349</v>
      </c>
      <c r="AU212" s="18" t="s">
        <v>87</v>
      </c>
    </row>
    <row r="213" spans="1:65" s="2" customFormat="1" ht="16.5" customHeight="1">
      <c r="A213" s="37"/>
      <c r="B213" s="171"/>
      <c r="C213" s="172" t="s">
        <v>411</v>
      </c>
      <c r="D213" s="172" t="s">
        <v>150</v>
      </c>
      <c r="E213" s="173" t="s">
        <v>852</v>
      </c>
      <c r="F213" s="174" t="s">
        <v>853</v>
      </c>
      <c r="G213" s="175" t="s">
        <v>1</v>
      </c>
      <c r="H213" s="176">
        <v>1</v>
      </c>
      <c r="I213" s="177"/>
      <c r="J213" s="178">
        <f>ROUND(I213*H213,2)</f>
        <v>0</v>
      </c>
      <c r="K213" s="179"/>
      <c r="L213" s="38"/>
      <c r="M213" s="180" t="s">
        <v>1</v>
      </c>
      <c r="N213" s="181" t="s">
        <v>44</v>
      </c>
      <c r="O213" s="76"/>
      <c r="P213" s="182">
        <f>O213*H213</f>
        <v>0</v>
      </c>
      <c r="Q213" s="182">
        <v>0</v>
      </c>
      <c r="R213" s="182">
        <f>Q213*H213</f>
        <v>0</v>
      </c>
      <c r="S213" s="182">
        <v>0</v>
      </c>
      <c r="T213" s="183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4" t="s">
        <v>166</v>
      </c>
      <c r="AT213" s="184" t="s">
        <v>150</v>
      </c>
      <c r="AU213" s="184" t="s">
        <v>87</v>
      </c>
      <c r="AY213" s="18" t="s">
        <v>147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8" t="s">
        <v>87</v>
      </c>
      <c r="BK213" s="185">
        <f>ROUND(I213*H213,2)</f>
        <v>0</v>
      </c>
      <c r="BL213" s="18" t="s">
        <v>166</v>
      </c>
      <c r="BM213" s="184" t="s">
        <v>647</v>
      </c>
    </row>
    <row r="214" spans="1:47" s="2" customFormat="1" ht="12">
      <c r="A214" s="37"/>
      <c r="B214" s="38"/>
      <c r="C214" s="37"/>
      <c r="D214" s="192" t="s">
        <v>349</v>
      </c>
      <c r="E214" s="37"/>
      <c r="F214" s="226" t="s">
        <v>767</v>
      </c>
      <c r="G214" s="37"/>
      <c r="H214" s="37"/>
      <c r="I214" s="227"/>
      <c r="J214" s="37"/>
      <c r="K214" s="37"/>
      <c r="L214" s="38"/>
      <c r="M214" s="228"/>
      <c r="N214" s="229"/>
      <c r="O214" s="76"/>
      <c r="P214" s="76"/>
      <c r="Q214" s="76"/>
      <c r="R214" s="76"/>
      <c r="S214" s="76"/>
      <c r="T214" s="7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8" t="s">
        <v>349</v>
      </c>
      <c r="AU214" s="18" t="s">
        <v>87</v>
      </c>
    </row>
    <row r="215" spans="1:65" s="2" customFormat="1" ht="16.5" customHeight="1">
      <c r="A215" s="37"/>
      <c r="B215" s="171"/>
      <c r="C215" s="172" t="s">
        <v>416</v>
      </c>
      <c r="D215" s="172" t="s">
        <v>150</v>
      </c>
      <c r="E215" s="173" t="s">
        <v>854</v>
      </c>
      <c r="F215" s="174" t="s">
        <v>855</v>
      </c>
      <c r="G215" s="175" t="s">
        <v>1</v>
      </c>
      <c r="H215" s="176">
        <v>1</v>
      </c>
      <c r="I215" s="177"/>
      <c r="J215" s="178">
        <f>ROUND(I215*H215,2)</f>
        <v>0</v>
      </c>
      <c r="K215" s="179"/>
      <c r="L215" s="38"/>
      <c r="M215" s="180" t="s">
        <v>1</v>
      </c>
      <c r="N215" s="181" t="s">
        <v>44</v>
      </c>
      <c r="O215" s="76"/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3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4" t="s">
        <v>166</v>
      </c>
      <c r="AT215" s="184" t="s">
        <v>150</v>
      </c>
      <c r="AU215" s="184" t="s">
        <v>87</v>
      </c>
      <c r="AY215" s="18" t="s">
        <v>147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8" t="s">
        <v>87</v>
      </c>
      <c r="BK215" s="185">
        <f>ROUND(I215*H215,2)</f>
        <v>0</v>
      </c>
      <c r="BL215" s="18" t="s">
        <v>166</v>
      </c>
      <c r="BM215" s="184" t="s">
        <v>660</v>
      </c>
    </row>
    <row r="216" spans="1:47" s="2" customFormat="1" ht="12">
      <c r="A216" s="37"/>
      <c r="B216" s="38"/>
      <c r="C216" s="37"/>
      <c r="D216" s="192" t="s">
        <v>349</v>
      </c>
      <c r="E216" s="37"/>
      <c r="F216" s="226" t="s">
        <v>767</v>
      </c>
      <c r="G216" s="37"/>
      <c r="H216" s="37"/>
      <c r="I216" s="227"/>
      <c r="J216" s="37"/>
      <c r="K216" s="37"/>
      <c r="L216" s="38"/>
      <c r="M216" s="228"/>
      <c r="N216" s="229"/>
      <c r="O216" s="76"/>
      <c r="P216" s="76"/>
      <c r="Q216" s="76"/>
      <c r="R216" s="76"/>
      <c r="S216" s="76"/>
      <c r="T216" s="7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8" t="s">
        <v>349</v>
      </c>
      <c r="AU216" s="18" t="s">
        <v>87</v>
      </c>
    </row>
    <row r="217" spans="1:65" s="2" customFormat="1" ht="16.5" customHeight="1">
      <c r="A217" s="37"/>
      <c r="B217" s="171"/>
      <c r="C217" s="172" t="s">
        <v>420</v>
      </c>
      <c r="D217" s="172" t="s">
        <v>150</v>
      </c>
      <c r="E217" s="173" t="s">
        <v>856</v>
      </c>
      <c r="F217" s="174" t="s">
        <v>857</v>
      </c>
      <c r="G217" s="175" t="s">
        <v>1</v>
      </c>
      <c r="H217" s="176">
        <v>1</v>
      </c>
      <c r="I217" s="177"/>
      <c r="J217" s="178">
        <f>ROUND(I217*H217,2)</f>
        <v>0</v>
      </c>
      <c r="K217" s="179"/>
      <c r="L217" s="38"/>
      <c r="M217" s="180" t="s">
        <v>1</v>
      </c>
      <c r="N217" s="181" t="s">
        <v>44</v>
      </c>
      <c r="O217" s="76"/>
      <c r="P217" s="182">
        <f>O217*H217</f>
        <v>0</v>
      </c>
      <c r="Q217" s="182">
        <v>0</v>
      </c>
      <c r="R217" s="182">
        <f>Q217*H217</f>
        <v>0</v>
      </c>
      <c r="S217" s="182">
        <v>0</v>
      </c>
      <c r="T217" s="183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4" t="s">
        <v>166</v>
      </c>
      <c r="AT217" s="184" t="s">
        <v>150</v>
      </c>
      <c r="AU217" s="184" t="s">
        <v>87</v>
      </c>
      <c r="AY217" s="18" t="s">
        <v>147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8" t="s">
        <v>87</v>
      </c>
      <c r="BK217" s="185">
        <f>ROUND(I217*H217,2)</f>
        <v>0</v>
      </c>
      <c r="BL217" s="18" t="s">
        <v>166</v>
      </c>
      <c r="BM217" s="184" t="s">
        <v>673</v>
      </c>
    </row>
    <row r="218" spans="1:47" s="2" customFormat="1" ht="12">
      <c r="A218" s="37"/>
      <c r="B218" s="38"/>
      <c r="C218" s="37"/>
      <c r="D218" s="192" t="s">
        <v>349</v>
      </c>
      <c r="E218" s="37"/>
      <c r="F218" s="226" t="s">
        <v>767</v>
      </c>
      <c r="G218" s="37"/>
      <c r="H218" s="37"/>
      <c r="I218" s="227"/>
      <c r="J218" s="37"/>
      <c r="K218" s="37"/>
      <c r="L218" s="38"/>
      <c r="M218" s="228"/>
      <c r="N218" s="229"/>
      <c r="O218" s="76"/>
      <c r="P218" s="76"/>
      <c r="Q218" s="76"/>
      <c r="R218" s="76"/>
      <c r="S218" s="76"/>
      <c r="T218" s="7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8" t="s">
        <v>349</v>
      </c>
      <c r="AU218" s="18" t="s">
        <v>87</v>
      </c>
    </row>
    <row r="219" spans="1:65" s="2" customFormat="1" ht="76.35" customHeight="1">
      <c r="A219" s="37"/>
      <c r="B219" s="171"/>
      <c r="C219" s="172" t="s">
        <v>427</v>
      </c>
      <c r="D219" s="172" t="s">
        <v>150</v>
      </c>
      <c r="E219" s="173" t="s">
        <v>858</v>
      </c>
      <c r="F219" s="174" t="s">
        <v>859</v>
      </c>
      <c r="G219" s="175" t="s">
        <v>1</v>
      </c>
      <c r="H219" s="176">
        <v>1</v>
      </c>
      <c r="I219" s="177"/>
      <c r="J219" s="178">
        <f>ROUND(I219*H219,2)</f>
        <v>0</v>
      </c>
      <c r="K219" s="179"/>
      <c r="L219" s="38"/>
      <c r="M219" s="180" t="s">
        <v>1</v>
      </c>
      <c r="N219" s="181" t="s">
        <v>44</v>
      </c>
      <c r="O219" s="76"/>
      <c r="P219" s="182">
        <f>O219*H219</f>
        <v>0</v>
      </c>
      <c r="Q219" s="182">
        <v>0</v>
      </c>
      <c r="R219" s="182">
        <f>Q219*H219</f>
        <v>0</v>
      </c>
      <c r="S219" s="182">
        <v>0</v>
      </c>
      <c r="T219" s="183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4" t="s">
        <v>166</v>
      </c>
      <c r="AT219" s="184" t="s">
        <v>150</v>
      </c>
      <c r="AU219" s="184" t="s">
        <v>87</v>
      </c>
      <c r="AY219" s="18" t="s">
        <v>147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8" t="s">
        <v>87</v>
      </c>
      <c r="BK219" s="185">
        <f>ROUND(I219*H219,2)</f>
        <v>0</v>
      </c>
      <c r="BL219" s="18" t="s">
        <v>166</v>
      </c>
      <c r="BM219" s="184" t="s">
        <v>683</v>
      </c>
    </row>
    <row r="220" spans="1:47" s="2" customFormat="1" ht="12">
      <c r="A220" s="37"/>
      <c r="B220" s="38"/>
      <c r="C220" s="37"/>
      <c r="D220" s="192" t="s">
        <v>349</v>
      </c>
      <c r="E220" s="37"/>
      <c r="F220" s="226" t="s">
        <v>860</v>
      </c>
      <c r="G220" s="37"/>
      <c r="H220" s="37"/>
      <c r="I220" s="227"/>
      <c r="J220" s="37"/>
      <c r="K220" s="37"/>
      <c r="L220" s="38"/>
      <c r="M220" s="228"/>
      <c r="N220" s="229"/>
      <c r="O220" s="76"/>
      <c r="P220" s="76"/>
      <c r="Q220" s="76"/>
      <c r="R220" s="76"/>
      <c r="S220" s="76"/>
      <c r="T220" s="7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8" t="s">
        <v>349</v>
      </c>
      <c r="AU220" s="18" t="s">
        <v>87</v>
      </c>
    </row>
    <row r="221" spans="1:65" s="2" customFormat="1" ht="66.75" customHeight="1">
      <c r="A221" s="37"/>
      <c r="B221" s="171"/>
      <c r="C221" s="172" t="s">
        <v>431</v>
      </c>
      <c r="D221" s="172" t="s">
        <v>150</v>
      </c>
      <c r="E221" s="173" t="s">
        <v>861</v>
      </c>
      <c r="F221" s="174" t="s">
        <v>862</v>
      </c>
      <c r="G221" s="175" t="s">
        <v>1</v>
      </c>
      <c r="H221" s="176">
        <v>1</v>
      </c>
      <c r="I221" s="177"/>
      <c r="J221" s="178">
        <f>ROUND(I221*H221,2)</f>
        <v>0</v>
      </c>
      <c r="K221" s="179"/>
      <c r="L221" s="38"/>
      <c r="M221" s="180" t="s">
        <v>1</v>
      </c>
      <c r="N221" s="181" t="s">
        <v>44</v>
      </c>
      <c r="O221" s="76"/>
      <c r="P221" s="182">
        <f>O221*H221</f>
        <v>0</v>
      </c>
      <c r="Q221" s="182">
        <v>0</v>
      </c>
      <c r="R221" s="182">
        <f>Q221*H221</f>
        <v>0</v>
      </c>
      <c r="S221" s="182">
        <v>0</v>
      </c>
      <c r="T221" s="183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4" t="s">
        <v>166</v>
      </c>
      <c r="AT221" s="184" t="s">
        <v>150</v>
      </c>
      <c r="AU221" s="184" t="s">
        <v>87</v>
      </c>
      <c r="AY221" s="18" t="s">
        <v>147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18" t="s">
        <v>87</v>
      </c>
      <c r="BK221" s="185">
        <f>ROUND(I221*H221,2)</f>
        <v>0</v>
      </c>
      <c r="BL221" s="18" t="s">
        <v>166</v>
      </c>
      <c r="BM221" s="184" t="s">
        <v>694</v>
      </c>
    </row>
    <row r="222" spans="1:47" s="2" customFormat="1" ht="12">
      <c r="A222" s="37"/>
      <c r="B222" s="38"/>
      <c r="C222" s="37"/>
      <c r="D222" s="192" t="s">
        <v>349</v>
      </c>
      <c r="E222" s="37"/>
      <c r="F222" s="226" t="s">
        <v>863</v>
      </c>
      <c r="G222" s="37"/>
      <c r="H222" s="37"/>
      <c r="I222" s="227"/>
      <c r="J222" s="37"/>
      <c r="K222" s="37"/>
      <c r="L222" s="38"/>
      <c r="M222" s="228"/>
      <c r="N222" s="229"/>
      <c r="O222" s="76"/>
      <c r="P222" s="76"/>
      <c r="Q222" s="76"/>
      <c r="R222" s="76"/>
      <c r="S222" s="76"/>
      <c r="T222" s="7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8" t="s">
        <v>349</v>
      </c>
      <c r="AU222" s="18" t="s">
        <v>87</v>
      </c>
    </row>
    <row r="223" spans="1:65" s="2" customFormat="1" ht="76.35" customHeight="1">
      <c r="A223" s="37"/>
      <c r="B223" s="171"/>
      <c r="C223" s="172" t="s">
        <v>437</v>
      </c>
      <c r="D223" s="172" t="s">
        <v>150</v>
      </c>
      <c r="E223" s="173" t="s">
        <v>864</v>
      </c>
      <c r="F223" s="174" t="s">
        <v>836</v>
      </c>
      <c r="G223" s="175" t="s">
        <v>1</v>
      </c>
      <c r="H223" s="176">
        <v>1</v>
      </c>
      <c r="I223" s="177"/>
      <c r="J223" s="178">
        <f>ROUND(I223*H223,2)</f>
        <v>0</v>
      </c>
      <c r="K223" s="179"/>
      <c r="L223" s="38"/>
      <c r="M223" s="180" t="s">
        <v>1</v>
      </c>
      <c r="N223" s="181" t="s">
        <v>44</v>
      </c>
      <c r="O223" s="76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4" t="s">
        <v>166</v>
      </c>
      <c r="AT223" s="184" t="s">
        <v>150</v>
      </c>
      <c r="AU223" s="184" t="s">
        <v>87</v>
      </c>
      <c r="AY223" s="18" t="s">
        <v>147</v>
      </c>
      <c r="BE223" s="185">
        <f>IF(N223="základní",J223,0)</f>
        <v>0</v>
      </c>
      <c r="BF223" s="185">
        <f>IF(N223="snížená",J223,0)</f>
        <v>0</v>
      </c>
      <c r="BG223" s="185">
        <f>IF(N223="zákl. přenesená",J223,0)</f>
        <v>0</v>
      </c>
      <c r="BH223" s="185">
        <f>IF(N223="sníž. přenesená",J223,0)</f>
        <v>0</v>
      </c>
      <c r="BI223" s="185">
        <f>IF(N223="nulová",J223,0)</f>
        <v>0</v>
      </c>
      <c r="BJ223" s="18" t="s">
        <v>87</v>
      </c>
      <c r="BK223" s="185">
        <f>ROUND(I223*H223,2)</f>
        <v>0</v>
      </c>
      <c r="BL223" s="18" t="s">
        <v>166</v>
      </c>
      <c r="BM223" s="184" t="s">
        <v>715</v>
      </c>
    </row>
    <row r="224" spans="1:47" s="2" customFormat="1" ht="12">
      <c r="A224" s="37"/>
      <c r="B224" s="38"/>
      <c r="C224" s="37"/>
      <c r="D224" s="192" t="s">
        <v>349</v>
      </c>
      <c r="E224" s="37"/>
      <c r="F224" s="226" t="s">
        <v>837</v>
      </c>
      <c r="G224" s="37"/>
      <c r="H224" s="37"/>
      <c r="I224" s="227"/>
      <c r="J224" s="37"/>
      <c r="K224" s="37"/>
      <c r="L224" s="38"/>
      <c r="M224" s="228"/>
      <c r="N224" s="229"/>
      <c r="O224" s="76"/>
      <c r="P224" s="76"/>
      <c r="Q224" s="76"/>
      <c r="R224" s="76"/>
      <c r="S224" s="76"/>
      <c r="T224" s="7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8" t="s">
        <v>349</v>
      </c>
      <c r="AU224" s="18" t="s">
        <v>87</v>
      </c>
    </row>
    <row r="225" spans="1:63" s="12" customFormat="1" ht="25.9" customHeight="1">
      <c r="A225" s="12"/>
      <c r="B225" s="158"/>
      <c r="C225" s="12"/>
      <c r="D225" s="159" t="s">
        <v>78</v>
      </c>
      <c r="E225" s="160" t="s">
        <v>865</v>
      </c>
      <c r="F225" s="160" t="s">
        <v>866</v>
      </c>
      <c r="G225" s="12"/>
      <c r="H225" s="12"/>
      <c r="I225" s="161"/>
      <c r="J225" s="162">
        <f>BK225</f>
        <v>0</v>
      </c>
      <c r="K225" s="12"/>
      <c r="L225" s="158"/>
      <c r="M225" s="163"/>
      <c r="N225" s="164"/>
      <c r="O225" s="164"/>
      <c r="P225" s="165">
        <f>SUM(P226:P245)</f>
        <v>0</v>
      </c>
      <c r="Q225" s="164"/>
      <c r="R225" s="165">
        <f>SUM(R226:R245)</f>
        <v>0</v>
      </c>
      <c r="S225" s="164"/>
      <c r="T225" s="166">
        <f>SUM(T226:T245)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59" t="s">
        <v>87</v>
      </c>
      <c r="AT225" s="167" t="s">
        <v>78</v>
      </c>
      <c r="AU225" s="167" t="s">
        <v>79</v>
      </c>
      <c r="AY225" s="159" t="s">
        <v>147</v>
      </c>
      <c r="BK225" s="168">
        <f>SUM(BK226:BK245)</f>
        <v>0</v>
      </c>
    </row>
    <row r="226" spans="1:65" s="2" customFormat="1" ht="24.15" customHeight="1">
      <c r="A226" s="37"/>
      <c r="B226" s="171"/>
      <c r="C226" s="172" t="s">
        <v>444</v>
      </c>
      <c r="D226" s="172" t="s">
        <v>150</v>
      </c>
      <c r="E226" s="173" t="s">
        <v>867</v>
      </c>
      <c r="F226" s="174" t="s">
        <v>868</v>
      </c>
      <c r="G226" s="175" t="s">
        <v>1</v>
      </c>
      <c r="H226" s="176">
        <v>1</v>
      </c>
      <c r="I226" s="177"/>
      <c r="J226" s="178">
        <f>ROUND(I226*H226,2)</f>
        <v>0</v>
      </c>
      <c r="K226" s="179"/>
      <c r="L226" s="38"/>
      <c r="M226" s="180" t="s">
        <v>1</v>
      </c>
      <c r="N226" s="181" t="s">
        <v>44</v>
      </c>
      <c r="O226" s="76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4" t="s">
        <v>166</v>
      </c>
      <c r="AT226" s="184" t="s">
        <v>150</v>
      </c>
      <c r="AU226" s="184" t="s">
        <v>87</v>
      </c>
      <c r="AY226" s="18" t="s">
        <v>147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8" t="s">
        <v>87</v>
      </c>
      <c r="BK226" s="185">
        <f>ROUND(I226*H226,2)</f>
        <v>0</v>
      </c>
      <c r="BL226" s="18" t="s">
        <v>166</v>
      </c>
      <c r="BM226" s="184" t="s">
        <v>723</v>
      </c>
    </row>
    <row r="227" spans="1:47" s="2" customFormat="1" ht="12">
      <c r="A227" s="37"/>
      <c r="B227" s="38"/>
      <c r="C227" s="37"/>
      <c r="D227" s="192" t="s">
        <v>349</v>
      </c>
      <c r="E227" s="37"/>
      <c r="F227" s="226" t="s">
        <v>767</v>
      </c>
      <c r="G227" s="37"/>
      <c r="H227" s="37"/>
      <c r="I227" s="227"/>
      <c r="J227" s="37"/>
      <c r="K227" s="37"/>
      <c r="L227" s="38"/>
      <c r="M227" s="228"/>
      <c r="N227" s="229"/>
      <c r="O227" s="76"/>
      <c r="P227" s="76"/>
      <c r="Q227" s="76"/>
      <c r="R227" s="76"/>
      <c r="S227" s="76"/>
      <c r="T227" s="7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8" t="s">
        <v>349</v>
      </c>
      <c r="AU227" s="18" t="s">
        <v>87</v>
      </c>
    </row>
    <row r="228" spans="1:65" s="2" customFormat="1" ht="78" customHeight="1">
      <c r="A228" s="37"/>
      <c r="B228" s="171"/>
      <c r="C228" s="172" t="s">
        <v>449</v>
      </c>
      <c r="D228" s="172" t="s">
        <v>150</v>
      </c>
      <c r="E228" s="173" t="s">
        <v>869</v>
      </c>
      <c r="F228" s="174" t="s">
        <v>870</v>
      </c>
      <c r="G228" s="175" t="s">
        <v>1</v>
      </c>
      <c r="H228" s="176">
        <v>1</v>
      </c>
      <c r="I228" s="177"/>
      <c r="J228" s="178">
        <f>ROUND(I228*H228,2)</f>
        <v>0</v>
      </c>
      <c r="K228" s="179"/>
      <c r="L228" s="38"/>
      <c r="M228" s="180" t="s">
        <v>1</v>
      </c>
      <c r="N228" s="181" t="s">
        <v>44</v>
      </c>
      <c r="O228" s="76"/>
      <c r="P228" s="182">
        <f>O228*H228</f>
        <v>0</v>
      </c>
      <c r="Q228" s="182">
        <v>0</v>
      </c>
      <c r="R228" s="182">
        <f>Q228*H228</f>
        <v>0</v>
      </c>
      <c r="S228" s="182">
        <v>0</v>
      </c>
      <c r="T228" s="183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4" t="s">
        <v>166</v>
      </c>
      <c r="AT228" s="184" t="s">
        <v>150</v>
      </c>
      <c r="AU228" s="184" t="s">
        <v>87</v>
      </c>
      <c r="AY228" s="18" t="s">
        <v>147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8" t="s">
        <v>87</v>
      </c>
      <c r="BK228" s="185">
        <f>ROUND(I228*H228,2)</f>
        <v>0</v>
      </c>
      <c r="BL228" s="18" t="s">
        <v>166</v>
      </c>
      <c r="BM228" s="184" t="s">
        <v>736</v>
      </c>
    </row>
    <row r="229" spans="1:47" s="2" customFormat="1" ht="12">
      <c r="A229" s="37"/>
      <c r="B229" s="38"/>
      <c r="C229" s="37"/>
      <c r="D229" s="192" t="s">
        <v>349</v>
      </c>
      <c r="E229" s="37"/>
      <c r="F229" s="226" t="s">
        <v>871</v>
      </c>
      <c r="G229" s="37"/>
      <c r="H229" s="37"/>
      <c r="I229" s="227"/>
      <c r="J229" s="37"/>
      <c r="K229" s="37"/>
      <c r="L229" s="38"/>
      <c r="M229" s="228"/>
      <c r="N229" s="229"/>
      <c r="O229" s="76"/>
      <c r="P229" s="76"/>
      <c r="Q229" s="76"/>
      <c r="R229" s="76"/>
      <c r="S229" s="76"/>
      <c r="T229" s="7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8" t="s">
        <v>349</v>
      </c>
      <c r="AU229" s="18" t="s">
        <v>87</v>
      </c>
    </row>
    <row r="230" spans="1:65" s="2" customFormat="1" ht="21.75" customHeight="1">
      <c r="A230" s="37"/>
      <c r="B230" s="171"/>
      <c r="C230" s="172" t="s">
        <v>454</v>
      </c>
      <c r="D230" s="172" t="s">
        <v>150</v>
      </c>
      <c r="E230" s="173" t="s">
        <v>872</v>
      </c>
      <c r="F230" s="174" t="s">
        <v>873</v>
      </c>
      <c r="G230" s="175" t="s">
        <v>1</v>
      </c>
      <c r="H230" s="176">
        <v>1</v>
      </c>
      <c r="I230" s="177"/>
      <c r="J230" s="178">
        <f>ROUND(I230*H230,2)</f>
        <v>0</v>
      </c>
      <c r="K230" s="179"/>
      <c r="L230" s="38"/>
      <c r="M230" s="180" t="s">
        <v>1</v>
      </c>
      <c r="N230" s="181" t="s">
        <v>44</v>
      </c>
      <c r="O230" s="76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4" t="s">
        <v>166</v>
      </c>
      <c r="AT230" s="184" t="s">
        <v>150</v>
      </c>
      <c r="AU230" s="184" t="s">
        <v>87</v>
      </c>
      <c r="AY230" s="18" t="s">
        <v>147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8" t="s">
        <v>87</v>
      </c>
      <c r="BK230" s="185">
        <f>ROUND(I230*H230,2)</f>
        <v>0</v>
      </c>
      <c r="BL230" s="18" t="s">
        <v>166</v>
      </c>
      <c r="BM230" s="184" t="s">
        <v>874</v>
      </c>
    </row>
    <row r="231" spans="1:47" s="2" customFormat="1" ht="12">
      <c r="A231" s="37"/>
      <c r="B231" s="38"/>
      <c r="C231" s="37"/>
      <c r="D231" s="192" t="s">
        <v>349</v>
      </c>
      <c r="E231" s="37"/>
      <c r="F231" s="226" t="s">
        <v>767</v>
      </c>
      <c r="G231" s="37"/>
      <c r="H231" s="37"/>
      <c r="I231" s="227"/>
      <c r="J231" s="37"/>
      <c r="K231" s="37"/>
      <c r="L231" s="38"/>
      <c r="M231" s="228"/>
      <c r="N231" s="229"/>
      <c r="O231" s="76"/>
      <c r="P231" s="76"/>
      <c r="Q231" s="76"/>
      <c r="R231" s="76"/>
      <c r="S231" s="76"/>
      <c r="T231" s="7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8" t="s">
        <v>349</v>
      </c>
      <c r="AU231" s="18" t="s">
        <v>87</v>
      </c>
    </row>
    <row r="232" spans="1:65" s="2" customFormat="1" ht="24.15" customHeight="1">
      <c r="A232" s="37"/>
      <c r="B232" s="171"/>
      <c r="C232" s="172" t="s">
        <v>458</v>
      </c>
      <c r="D232" s="172" t="s">
        <v>150</v>
      </c>
      <c r="E232" s="173" t="s">
        <v>875</v>
      </c>
      <c r="F232" s="174" t="s">
        <v>876</v>
      </c>
      <c r="G232" s="175" t="s">
        <v>1</v>
      </c>
      <c r="H232" s="176">
        <v>1</v>
      </c>
      <c r="I232" s="177"/>
      <c r="J232" s="178">
        <f>ROUND(I232*H232,2)</f>
        <v>0</v>
      </c>
      <c r="K232" s="179"/>
      <c r="L232" s="38"/>
      <c r="M232" s="180" t="s">
        <v>1</v>
      </c>
      <c r="N232" s="181" t="s">
        <v>44</v>
      </c>
      <c r="O232" s="76"/>
      <c r="P232" s="182">
        <f>O232*H232</f>
        <v>0</v>
      </c>
      <c r="Q232" s="182">
        <v>0</v>
      </c>
      <c r="R232" s="182">
        <f>Q232*H232</f>
        <v>0</v>
      </c>
      <c r="S232" s="182">
        <v>0</v>
      </c>
      <c r="T232" s="183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4" t="s">
        <v>166</v>
      </c>
      <c r="AT232" s="184" t="s">
        <v>150</v>
      </c>
      <c r="AU232" s="184" t="s">
        <v>87</v>
      </c>
      <c r="AY232" s="18" t="s">
        <v>147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18" t="s">
        <v>87</v>
      </c>
      <c r="BK232" s="185">
        <f>ROUND(I232*H232,2)</f>
        <v>0</v>
      </c>
      <c r="BL232" s="18" t="s">
        <v>166</v>
      </c>
      <c r="BM232" s="184" t="s">
        <v>877</v>
      </c>
    </row>
    <row r="233" spans="1:47" s="2" customFormat="1" ht="12">
      <c r="A233" s="37"/>
      <c r="B233" s="38"/>
      <c r="C233" s="37"/>
      <c r="D233" s="192" t="s">
        <v>349</v>
      </c>
      <c r="E233" s="37"/>
      <c r="F233" s="226" t="s">
        <v>767</v>
      </c>
      <c r="G233" s="37"/>
      <c r="H233" s="37"/>
      <c r="I233" s="227"/>
      <c r="J233" s="37"/>
      <c r="K233" s="37"/>
      <c r="L233" s="38"/>
      <c r="M233" s="228"/>
      <c r="N233" s="229"/>
      <c r="O233" s="76"/>
      <c r="P233" s="76"/>
      <c r="Q233" s="76"/>
      <c r="R233" s="76"/>
      <c r="S233" s="76"/>
      <c r="T233" s="7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8" t="s">
        <v>349</v>
      </c>
      <c r="AU233" s="18" t="s">
        <v>87</v>
      </c>
    </row>
    <row r="234" spans="1:65" s="2" customFormat="1" ht="16.5" customHeight="1">
      <c r="A234" s="37"/>
      <c r="B234" s="171"/>
      <c r="C234" s="172" t="s">
        <v>464</v>
      </c>
      <c r="D234" s="172" t="s">
        <v>150</v>
      </c>
      <c r="E234" s="173" t="s">
        <v>878</v>
      </c>
      <c r="F234" s="174" t="s">
        <v>879</v>
      </c>
      <c r="G234" s="175" t="s">
        <v>1</v>
      </c>
      <c r="H234" s="176">
        <v>1</v>
      </c>
      <c r="I234" s="177"/>
      <c r="J234" s="178">
        <f>ROUND(I234*H234,2)</f>
        <v>0</v>
      </c>
      <c r="K234" s="179"/>
      <c r="L234" s="38"/>
      <c r="M234" s="180" t="s">
        <v>1</v>
      </c>
      <c r="N234" s="181" t="s">
        <v>44</v>
      </c>
      <c r="O234" s="76"/>
      <c r="P234" s="182">
        <f>O234*H234</f>
        <v>0</v>
      </c>
      <c r="Q234" s="182">
        <v>0</v>
      </c>
      <c r="R234" s="182">
        <f>Q234*H234</f>
        <v>0</v>
      </c>
      <c r="S234" s="182">
        <v>0</v>
      </c>
      <c r="T234" s="183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4" t="s">
        <v>166</v>
      </c>
      <c r="AT234" s="184" t="s">
        <v>150</v>
      </c>
      <c r="AU234" s="184" t="s">
        <v>87</v>
      </c>
      <c r="AY234" s="18" t="s">
        <v>147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8" t="s">
        <v>87</v>
      </c>
      <c r="BK234" s="185">
        <f>ROUND(I234*H234,2)</f>
        <v>0</v>
      </c>
      <c r="BL234" s="18" t="s">
        <v>166</v>
      </c>
      <c r="BM234" s="184" t="s">
        <v>880</v>
      </c>
    </row>
    <row r="235" spans="1:47" s="2" customFormat="1" ht="12">
      <c r="A235" s="37"/>
      <c r="B235" s="38"/>
      <c r="C235" s="37"/>
      <c r="D235" s="192" t="s">
        <v>349</v>
      </c>
      <c r="E235" s="37"/>
      <c r="F235" s="226" t="s">
        <v>767</v>
      </c>
      <c r="G235" s="37"/>
      <c r="H235" s="37"/>
      <c r="I235" s="227"/>
      <c r="J235" s="37"/>
      <c r="K235" s="37"/>
      <c r="L235" s="38"/>
      <c r="M235" s="228"/>
      <c r="N235" s="229"/>
      <c r="O235" s="76"/>
      <c r="P235" s="76"/>
      <c r="Q235" s="76"/>
      <c r="R235" s="76"/>
      <c r="S235" s="76"/>
      <c r="T235" s="7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8" t="s">
        <v>349</v>
      </c>
      <c r="AU235" s="18" t="s">
        <v>87</v>
      </c>
    </row>
    <row r="236" spans="1:65" s="2" customFormat="1" ht="76.35" customHeight="1">
      <c r="A236" s="37"/>
      <c r="B236" s="171"/>
      <c r="C236" s="172" t="s">
        <v>469</v>
      </c>
      <c r="D236" s="172" t="s">
        <v>150</v>
      </c>
      <c r="E236" s="173" t="s">
        <v>881</v>
      </c>
      <c r="F236" s="174" t="s">
        <v>836</v>
      </c>
      <c r="G236" s="175" t="s">
        <v>1</v>
      </c>
      <c r="H236" s="176">
        <v>1</v>
      </c>
      <c r="I236" s="177"/>
      <c r="J236" s="178">
        <f>ROUND(I236*H236,2)</f>
        <v>0</v>
      </c>
      <c r="K236" s="179"/>
      <c r="L236" s="38"/>
      <c r="M236" s="180" t="s">
        <v>1</v>
      </c>
      <c r="N236" s="181" t="s">
        <v>44</v>
      </c>
      <c r="O236" s="76"/>
      <c r="P236" s="182">
        <f>O236*H236</f>
        <v>0</v>
      </c>
      <c r="Q236" s="182">
        <v>0</v>
      </c>
      <c r="R236" s="182">
        <f>Q236*H236</f>
        <v>0</v>
      </c>
      <c r="S236" s="182">
        <v>0</v>
      </c>
      <c r="T236" s="183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4" t="s">
        <v>166</v>
      </c>
      <c r="AT236" s="184" t="s">
        <v>150</v>
      </c>
      <c r="AU236" s="184" t="s">
        <v>87</v>
      </c>
      <c r="AY236" s="18" t="s">
        <v>147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18" t="s">
        <v>87</v>
      </c>
      <c r="BK236" s="185">
        <f>ROUND(I236*H236,2)</f>
        <v>0</v>
      </c>
      <c r="BL236" s="18" t="s">
        <v>166</v>
      </c>
      <c r="BM236" s="184" t="s">
        <v>882</v>
      </c>
    </row>
    <row r="237" spans="1:47" s="2" customFormat="1" ht="12">
      <c r="A237" s="37"/>
      <c r="B237" s="38"/>
      <c r="C237" s="37"/>
      <c r="D237" s="192" t="s">
        <v>349</v>
      </c>
      <c r="E237" s="37"/>
      <c r="F237" s="226" t="s">
        <v>837</v>
      </c>
      <c r="G237" s="37"/>
      <c r="H237" s="37"/>
      <c r="I237" s="227"/>
      <c r="J237" s="37"/>
      <c r="K237" s="37"/>
      <c r="L237" s="38"/>
      <c r="M237" s="228"/>
      <c r="N237" s="229"/>
      <c r="O237" s="76"/>
      <c r="P237" s="76"/>
      <c r="Q237" s="76"/>
      <c r="R237" s="76"/>
      <c r="S237" s="76"/>
      <c r="T237" s="7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8" t="s">
        <v>349</v>
      </c>
      <c r="AU237" s="18" t="s">
        <v>87</v>
      </c>
    </row>
    <row r="238" spans="1:65" s="2" customFormat="1" ht="76.35" customHeight="1">
      <c r="A238" s="37"/>
      <c r="B238" s="171"/>
      <c r="C238" s="172" t="s">
        <v>473</v>
      </c>
      <c r="D238" s="172" t="s">
        <v>150</v>
      </c>
      <c r="E238" s="173" t="s">
        <v>883</v>
      </c>
      <c r="F238" s="174" t="s">
        <v>884</v>
      </c>
      <c r="G238" s="175" t="s">
        <v>1</v>
      </c>
      <c r="H238" s="176">
        <v>1</v>
      </c>
      <c r="I238" s="177"/>
      <c r="J238" s="178">
        <f>ROUND(I238*H238,2)</f>
        <v>0</v>
      </c>
      <c r="K238" s="179"/>
      <c r="L238" s="38"/>
      <c r="M238" s="180" t="s">
        <v>1</v>
      </c>
      <c r="N238" s="181" t="s">
        <v>44</v>
      </c>
      <c r="O238" s="76"/>
      <c r="P238" s="182">
        <f>O238*H238</f>
        <v>0</v>
      </c>
      <c r="Q238" s="182">
        <v>0</v>
      </c>
      <c r="R238" s="182">
        <f>Q238*H238</f>
        <v>0</v>
      </c>
      <c r="S238" s="182">
        <v>0</v>
      </c>
      <c r="T238" s="183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4" t="s">
        <v>166</v>
      </c>
      <c r="AT238" s="184" t="s">
        <v>150</v>
      </c>
      <c r="AU238" s="184" t="s">
        <v>87</v>
      </c>
      <c r="AY238" s="18" t="s">
        <v>147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8" t="s">
        <v>87</v>
      </c>
      <c r="BK238" s="185">
        <f>ROUND(I238*H238,2)</f>
        <v>0</v>
      </c>
      <c r="BL238" s="18" t="s">
        <v>166</v>
      </c>
      <c r="BM238" s="184" t="s">
        <v>885</v>
      </c>
    </row>
    <row r="239" spans="1:47" s="2" customFormat="1" ht="12">
      <c r="A239" s="37"/>
      <c r="B239" s="38"/>
      <c r="C239" s="37"/>
      <c r="D239" s="192" t="s">
        <v>349</v>
      </c>
      <c r="E239" s="37"/>
      <c r="F239" s="226" t="s">
        <v>845</v>
      </c>
      <c r="G239" s="37"/>
      <c r="H239" s="37"/>
      <c r="I239" s="227"/>
      <c r="J239" s="37"/>
      <c r="K239" s="37"/>
      <c r="L239" s="38"/>
      <c r="M239" s="228"/>
      <c r="N239" s="229"/>
      <c r="O239" s="76"/>
      <c r="P239" s="76"/>
      <c r="Q239" s="76"/>
      <c r="R239" s="76"/>
      <c r="S239" s="76"/>
      <c r="T239" s="7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8" t="s">
        <v>349</v>
      </c>
      <c r="AU239" s="18" t="s">
        <v>87</v>
      </c>
    </row>
    <row r="240" spans="1:65" s="2" customFormat="1" ht="21.75" customHeight="1">
      <c r="A240" s="37"/>
      <c r="B240" s="171"/>
      <c r="C240" s="172" t="s">
        <v>477</v>
      </c>
      <c r="D240" s="172" t="s">
        <v>150</v>
      </c>
      <c r="E240" s="173" t="s">
        <v>886</v>
      </c>
      <c r="F240" s="174" t="s">
        <v>887</v>
      </c>
      <c r="G240" s="175" t="s">
        <v>1</v>
      </c>
      <c r="H240" s="176">
        <v>1</v>
      </c>
      <c r="I240" s="177"/>
      <c r="J240" s="178">
        <f>ROUND(I240*H240,2)</f>
        <v>0</v>
      </c>
      <c r="K240" s="179"/>
      <c r="L240" s="38"/>
      <c r="M240" s="180" t="s">
        <v>1</v>
      </c>
      <c r="N240" s="181" t="s">
        <v>44</v>
      </c>
      <c r="O240" s="76"/>
      <c r="P240" s="182">
        <f>O240*H240</f>
        <v>0</v>
      </c>
      <c r="Q240" s="182">
        <v>0</v>
      </c>
      <c r="R240" s="182">
        <f>Q240*H240</f>
        <v>0</v>
      </c>
      <c r="S240" s="182">
        <v>0</v>
      </c>
      <c r="T240" s="183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4" t="s">
        <v>166</v>
      </c>
      <c r="AT240" s="184" t="s">
        <v>150</v>
      </c>
      <c r="AU240" s="184" t="s">
        <v>87</v>
      </c>
      <c r="AY240" s="18" t="s">
        <v>147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8" t="s">
        <v>87</v>
      </c>
      <c r="BK240" s="185">
        <f>ROUND(I240*H240,2)</f>
        <v>0</v>
      </c>
      <c r="BL240" s="18" t="s">
        <v>166</v>
      </c>
      <c r="BM240" s="184" t="s">
        <v>888</v>
      </c>
    </row>
    <row r="241" spans="1:47" s="2" customFormat="1" ht="12">
      <c r="A241" s="37"/>
      <c r="B241" s="38"/>
      <c r="C241" s="37"/>
      <c r="D241" s="192" t="s">
        <v>349</v>
      </c>
      <c r="E241" s="37"/>
      <c r="F241" s="226" t="s">
        <v>889</v>
      </c>
      <c r="G241" s="37"/>
      <c r="H241" s="37"/>
      <c r="I241" s="227"/>
      <c r="J241" s="37"/>
      <c r="K241" s="37"/>
      <c r="L241" s="38"/>
      <c r="M241" s="228"/>
      <c r="N241" s="229"/>
      <c r="O241" s="76"/>
      <c r="P241" s="76"/>
      <c r="Q241" s="76"/>
      <c r="R241" s="76"/>
      <c r="S241" s="76"/>
      <c r="T241" s="7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8" t="s">
        <v>349</v>
      </c>
      <c r="AU241" s="18" t="s">
        <v>87</v>
      </c>
    </row>
    <row r="242" spans="1:65" s="2" customFormat="1" ht="24.15" customHeight="1">
      <c r="A242" s="37"/>
      <c r="B242" s="171"/>
      <c r="C242" s="172" t="s">
        <v>481</v>
      </c>
      <c r="D242" s="172" t="s">
        <v>150</v>
      </c>
      <c r="E242" s="173" t="s">
        <v>890</v>
      </c>
      <c r="F242" s="174" t="s">
        <v>891</v>
      </c>
      <c r="G242" s="175" t="s">
        <v>1</v>
      </c>
      <c r="H242" s="176">
        <v>1</v>
      </c>
      <c r="I242" s="177"/>
      <c r="J242" s="178">
        <f>ROUND(I242*H242,2)</f>
        <v>0</v>
      </c>
      <c r="K242" s="179"/>
      <c r="L242" s="38"/>
      <c r="M242" s="180" t="s">
        <v>1</v>
      </c>
      <c r="N242" s="181" t="s">
        <v>44</v>
      </c>
      <c r="O242" s="76"/>
      <c r="P242" s="182">
        <f>O242*H242</f>
        <v>0</v>
      </c>
      <c r="Q242" s="182">
        <v>0</v>
      </c>
      <c r="R242" s="182">
        <f>Q242*H242</f>
        <v>0</v>
      </c>
      <c r="S242" s="182">
        <v>0</v>
      </c>
      <c r="T242" s="183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4" t="s">
        <v>166</v>
      </c>
      <c r="AT242" s="184" t="s">
        <v>150</v>
      </c>
      <c r="AU242" s="184" t="s">
        <v>87</v>
      </c>
      <c r="AY242" s="18" t="s">
        <v>147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8" t="s">
        <v>87</v>
      </c>
      <c r="BK242" s="185">
        <f>ROUND(I242*H242,2)</f>
        <v>0</v>
      </c>
      <c r="BL242" s="18" t="s">
        <v>166</v>
      </c>
      <c r="BM242" s="184" t="s">
        <v>892</v>
      </c>
    </row>
    <row r="243" spans="1:47" s="2" customFormat="1" ht="12">
      <c r="A243" s="37"/>
      <c r="B243" s="38"/>
      <c r="C243" s="37"/>
      <c r="D243" s="192" t="s">
        <v>349</v>
      </c>
      <c r="E243" s="37"/>
      <c r="F243" s="226" t="s">
        <v>893</v>
      </c>
      <c r="G243" s="37"/>
      <c r="H243" s="37"/>
      <c r="I243" s="227"/>
      <c r="J243" s="37"/>
      <c r="K243" s="37"/>
      <c r="L243" s="38"/>
      <c r="M243" s="228"/>
      <c r="N243" s="229"/>
      <c r="O243" s="76"/>
      <c r="P243" s="76"/>
      <c r="Q243" s="76"/>
      <c r="R243" s="76"/>
      <c r="S243" s="76"/>
      <c r="T243" s="7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8" t="s">
        <v>349</v>
      </c>
      <c r="AU243" s="18" t="s">
        <v>87</v>
      </c>
    </row>
    <row r="244" spans="1:65" s="2" customFormat="1" ht="16.5" customHeight="1">
      <c r="A244" s="37"/>
      <c r="B244" s="171"/>
      <c r="C244" s="172" t="s">
        <v>487</v>
      </c>
      <c r="D244" s="172" t="s">
        <v>150</v>
      </c>
      <c r="E244" s="173" t="s">
        <v>894</v>
      </c>
      <c r="F244" s="174" t="s">
        <v>895</v>
      </c>
      <c r="G244" s="175" t="s">
        <v>1</v>
      </c>
      <c r="H244" s="176">
        <v>1</v>
      </c>
      <c r="I244" s="177"/>
      <c r="J244" s="178">
        <f>ROUND(I244*H244,2)</f>
        <v>0</v>
      </c>
      <c r="K244" s="179"/>
      <c r="L244" s="38"/>
      <c r="M244" s="180" t="s">
        <v>1</v>
      </c>
      <c r="N244" s="181" t="s">
        <v>44</v>
      </c>
      <c r="O244" s="76"/>
      <c r="P244" s="182">
        <f>O244*H244</f>
        <v>0</v>
      </c>
      <c r="Q244" s="182">
        <v>0</v>
      </c>
      <c r="R244" s="182">
        <f>Q244*H244</f>
        <v>0</v>
      </c>
      <c r="S244" s="182">
        <v>0</v>
      </c>
      <c r="T244" s="183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4" t="s">
        <v>166</v>
      </c>
      <c r="AT244" s="184" t="s">
        <v>150</v>
      </c>
      <c r="AU244" s="184" t="s">
        <v>87</v>
      </c>
      <c r="AY244" s="18" t="s">
        <v>147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8" t="s">
        <v>87</v>
      </c>
      <c r="BK244" s="185">
        <f>ROUND(I244*H244,2)</f>
        <v>0</v>
      </c>
      <c r="BL244" s="18" t="s">
        <v>166</v>
      </c>
      <c r="BM244" s="184" t="s">
        <v>896</v>
      </c>
    </row>
    <row r="245" spans="1:47" s="2" customFormat="1" ht="12">
      <c r="A245" s="37"/>
      <c r="B245" s="38"/>
      <c r="C245" s="37"/>
      <c r="D245" s="192" t="s">
        <v>349</v>
      </c>
      <c r="E245" s="37"/>
      <c r="F245" s="226" t="s">
        <v>897</v>
      </c>
      <c r="G245" s="37"/>
      <c r="H245" s="37"/>
      <c r="I245" s="227"/>
      <c r="J245" s="37"/>
      <c r="K245" s="37"/>
      <c r="L245" s="38"/>
      <c r="M245" s="228"/>
      <c r="N245" s="229"/>
      <c r="O245" s="76"/>
      <c r="P245" s="76"/>
      <c r="Q245" s="76"/>
      <c r="R245" s="76"/>
      <c r="S245" s="76"/>
      <c r="T245" s="7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8" t="s">
        <v>349</v>
      </c>
      <c r="AU245" s="18" t="s">
        <v>87</v>
      </c>
    </row>
    <row r="246" spans="1:63" s="12" customFormat="1" ht="25.9" customHeight="1">
      <c r="A246" s="12"/>
      <c r="B246" s="158"/>
      <c r="C246" s="12"/>
      <c r="D246" s="159" t="s">
        <v>78</v>
      </c>
      <c r="E246" s="160" t="s">
        <v>898</v>
      </c>
      <c r="F246" s="160" t="s">
        <v>899</v>
      </c>
      <c r="G246" s="12"/>
      <c r="H246" s="12"/>
      <c r="I246" s="161"/>
      <c r="J246" s="162">
        <f>BK246</f>
        <v>0</v>
      </c>
      <c r="K246" s="12"/>
      <c r="L246" s="158"/>
      <c r="M246" s="163"/>
      <c r="N246" s="164"/>
      <c r="O246" s="164"/>
      <c r="P246" s="165">
        <f>SUM(P247:P258)</f>
        <v>0</v>
      </c>
      <c r="Q246" s="164"/>
      <c r="R246" s="165">
        <f>SUM(R247:R258)</f>
        <v>0</v>
      </c>
      <c r="S246" s="164"/>
      <c r="T246" s="166">
        <f>SUM(T247:T258)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159" t="s">
        <v>87</v>
      </c>
      <c r="AT246" s="167" t="s">
        <v>78</v>
      </c>
      <c r="AU246" s="167" t="s">
        <v>79</v>
      </c>
      <c r="AY246" s="159" t="s">
        <v>147</v>
      </c>
      <c r="BK246" s="168">
        <f>SUM(BK247:BK258)</f>
        <v>0</v>
      </c>
    </row>
    <row r="247" spans="1:65" s="2" customFormat="1" ht="16.5" customHeight="1">
      <c r="A247" s="37"/>
      <c r="B247" s="171"/>
      <c r="C247" s="172" t="s">
        <v>492</v>
      </c>
      <c r="D247" s="172" t="s">
        <v>150</v>
      </c>
      <c r="E247" s="173" t="s">
        <v>900</v>
      </c>
      <c r="F247" s="174" t="s">
        <v>901</v>
      </c>
      <c r="G247" s="175" t="s">
        <v>1</v>
      </c>
      <c r="H247" s="176">
        <v>1</v>
      </c>
      <c r="I247" s="177"/>
      <c r="J247" s="178">
        <f>ROUND(I247*H247,2)</f>
        <v>0</v>
      </c>
      <c r="K247" s="179"/>
      <c r="L247" s="38"/>
      <c r="M247" s="180" t="s">
        <v>1</v>
      </c>
      <c r="N247" s="181" t="s">
        <v>44</v>
      </c>
      <c r="O247" s="76"/>
      <c r="P247" s="182">
        <f>O247*H247</f>
        <v>0</v>
      </c>
      <c r="Q247" s="182">
        <v>0</v>
      </c>
      <c r="R247" s="182">
        <f>Q247*H247</f>
        <v>0</v>
      </c>
      <c r="S247" s="182">
        <v>0</v>
      </c>
      <c r="T247" s="183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4" t="s">
        <v>166</v>
      </c>
      <c r="AT247" s="184" t="s">
        <v>150</v>
      </c>
      <c r="AU247" s="184" t="s">
        <v>87</v>
      </c>
      <c r="AY247" s="18" t="s">
        <v>147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18" t="s">
        <v>87</v>
      </c>
      <c r="BK247" s="185">
        <f>ROUND(I247*H247,2)</f>
        <v>0</v>
      </c>
      <c r="BL247" s="18" t="s">
        <v>166</v>
      </c>
      <c r="BM247" s="184" t="s">
        <v>902</v>
      </c>
    </row>
    <row r="248" spans="1:47" s="2" customFormat="1" ht="12">
      <c r="A248" s="37"/>
      <c r="B248" s="38"/>
      <c r="C248" s="37"/>
      <c r="D248" s="192" t="s">
        <v>349</v>
      </c>
      <c r="E248" s="37"/>
      <c r="F248" s="226" t="s">
        <v>903</v>
      </c>
      <c r="G248" s="37"/>
      <c r="H248" s="37"/>
      <c r="I248" s="227"/>
      <c r="J248" s="37"/>
      <c r="K248" s="37"/>
      <c r="L248" s="38"/>
      <c r="M248" s="228"/>
      <c r="N248" s="229"/>
      <c r="O248" s="76"/>
      <c r="P248" s="76"/>
      <c r="Q248" s="76"/>
      <c r="R248" s="76"/>
      <c r="S248" s="76"/>
      <c r="T248" s="7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8" t="s">
        <v>349</v>
      </c>
      <c r="AU248" s="18" t="s">
        <v>87</v>
      </c>
    </row>
    <row r="249" spans="1:65" s="2" customFormat="1" ht="78" customHeight="1">
      <c r="A249" s="37"/>
      <c r="B249" s="171"/>
      <c r="C249" s="172" t="s">
        <v>497</v>
      </c>
      <c r="D249" s="172" t="s">
        <v>150</v>
      </c>
      <c r="E249" s="173" t="s">
        <v>904</v>
      </c>
      <c r="F249" s="174" t="s">
        <v>870</v>
      </c>
      <c r="G249" s="175" t="s">
        <v>1</v>
      </c>
      <c r="H249" s="176">
        <v>1</v>
      </c>
      <c r="I249" s="177"/>
      <c r="J249" s="178">
        <f>ROUND(I249*H249,2)</f>
        <v>0</v>
      </c>
      <c r="K249" s="179"/>
      <c r="L249" s="38"/>
      <c r="M249" s="180" t="s">
        <v>1</v>
      </c>
      <c r="N249" s="181" t="s">
        <v>44</v>
      </c>
      <c r="O249" s="76"/>
      <c r="P249" s="182">
        <f>O249*H249</f>
        <v>0</v>
      </c>
      <c r="Q249" s="182">
        <v>0</v>
      </c>
      <c r="R249" s="182">
        <f>Q249*H249</f>
        <v>0</v>
      </c>
      <c r="S249" s="182">
        <v>0</v>
      </c>
      <c r="T249" s="183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84" t="s">
        <v>166</v>
      </c>
      <c r="AT249" s="184" t="s">
        <v>150</v>
      </c>
      <c r="AU249" s="184" t="s">
        <v>87</v>
      </c>
      <c r="AY249" s="18" t="s">
        <v>147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18" t="s">
        <v>87</v>
      </c>
      <c r="BK249" s="185">
        <f>ROUND(I249*H249,2)</f>
        <v>0</v>
      </c>
      <c r="BL249" s="18" t="s">
        <v>166</v>
      </c>
      <c r="BM249" s="184" t="s">
        <v>905</v>
      </c>
    </row>
    <row r="250" spans="1:47" s="2" customFormat="1" ht="12">
      <c r="A250" s="37"/>
      <c r="B250" s="38"/>
      <c r="C250" s="37"/>
      <c r="D250" s="192" t="s">
        <v>349</v>
      </c>
      <c r="E250" s="37"/>
      <c r="F250" s="226" t="s">
        <v>871</v>
      </c>
      <c r="G250" s="37"/>
      <c r="H250" s="37"/>
      <c r="I250" s="227"/>
      <c r="J250" s="37"/>
      <c r="K250" s="37"/>
      <c r="L250" s="38"/>
      <c r="M250" s="228"/>
      <c r="N250" s="229"/>
      <c r="O250" s="76"/>
      <c r="P250" s="76"/>
      <c r="Q250" s="76"/>
      <c r="R250" s="76"/>
      <c r="S250" s="76"/>
      <c r="T250" s="7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8" t="s">
        <v>349</v>
      </c>
      <c r="AU250" s="18" t="s">
        <v>87</v>
      </c>
    </row>
    <row r="251" spans="1:65" s="2" customFormat="1" ht="16.5" customHeight="1">
      <c r="A251" s="37"/>
      <c r="B251" s="171"/>
      <c r="C251" s="172" t="s">
        <v>502</v>
      </c>
      <c r="D251" s="172" t="s">
        <v>150</v>
      </c>
      <c r="E251" s="173" t="s">
        <v>906</v>
      </c>
      <c r="F251" s="174" t="s">
        <v>907</v>
      </c>
      <c r="G251" s="175" t="s">
        <v>1</v>
      </c>
      <c r="H251" s="176">
        <v>1</v>
      </c>
      <c r="I251" s="177"/>
      <c r="J251" s="178">
        <f>ROUND(I251*H251,2)</f>
        <v>0</v>
      </c>
      <c r="K251" s="179"/>
      <c r="L251" s="38"/>
      <c r="M251" s="180" t="s">
        <v>1</v>
      </c>
      <c r="N251" s="181" t="s">
        <v>44</v>
      </c>
      <c r="O251" s="76"/>
      <c r="P251" s="182">
        <f>O251*H251</f>
        <v>0</v>
      </c>
      <c r="Q251" s="182">
        <v>0</v>
      </c>
      <c r="R251" s="182">
        <f>Q251*H251</f>
        <v>0</v>
      </c>
      <c r="S251" s="182">
        <v>0</v>
      </c>
      <c r="T251" s="183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4" t="s">
        <v>166</v>
      </c>
      <c r="AT251" s="184" t="s">
        <v>150</v>
      </c>
      <c r="AU251" s="184" t="s">
        <v>87</v>
      </c>
      <c r="AY251" s="18" t="s">
        <v>147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18" t="s">
        <v>87</v>
      </c>
      <c r="BK251" s="185">
        <f>ROUND(I251*H251,2)</f>
        <v>0</v>
      </c>
      <c r="BL251" s="18" t="s">
        <v>166</v>
      </c>
      <c r="BM251" s="184" t="s">
        <v>908</v>
      </c>
    </row>
    <row r="252" spans="1:47" s="2" customFormat="1" ht="12">
      <c r="A252" s="37"/>
      <c r="B252" s="38"/>
      <c r="C252" s="37"/>
      <c r="D252" s="192" t="s">
        <v>349</v>
      </c>
      <c r="E252" s="37"/>
      <c r="F252" s="226" t="s">
        <v>903</v>
      </c>
      <c r="G252" s="37"/>
      <c r="H252" s="37"/>
      <c r="I252" s="227"/>
      <c r="J252" s="37"/>
      <c r="K252" s="37"/>
      <c r="L252" s="38"/>
      <c r="M252" s="228"/>
      <c r="N252" s="229"/>
      <c r="O252" s="76"/>
      <c r="P252" s="76"/>
      <c r="Q252" s="76"/>
      <c r="R252" s="76"/>
      <c r="S252" s="76"/>
      <c r="T252" s="7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8" t="s">
        <v>349</v>
      </c>
      <c r="AU252" s="18" t="s">
        <v>87</v>
      </c>
    </row>
    <row r="253" spans="1:65" s="2" customFormat="1" ht="24.15" customHeight="1">
      <c r="A253" s="37"/>
      <c r="B253" s="171"/>
      <c r="C253" s="172" t="s">
        <v>508</v>
      </c>
      <c r="D253" s="172" t="s">
        <v>150</v>
      </c>
      <c r="E253" s="173" t="s">
        <v>909</v>
      </c>
      <c r="F253" s="174" t="s">
        <v>910</v>
      </c>
      <c r="G253" s="175" t="s">
        <v>1</v>
      </c>
      <c r="H253" s="176">
        <v>1</v>
      </c>
      <c r="I253" s="177"/>
      <c r="J253" s="178">
        <f>ROUND(I253*H253,2)</f>
        <v>0</v>
      </c>
      <c r="K253" s="179"/>
      <c r="L253" s="38"/>
      <c r="M253" s="180" t="s">
        <v>1</v>
      </c>
      <c r="N253" s="181" t="s">
        <v>44</v>
      </c>
      <c r="O253" s="76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4" t="s">
        <v>166</v>
      </c>
      <c r="AT253" s="184" t="s">
        <v>150</v>
      </c>
      <c r="AU253" s="184" t="s">
        <v>87</v>
      </c>
      <c r="AY253" s="18" t="s">
        <v>147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8" t="s">
        <v>87</v>
      </c>
      <c r="BK253" s="185">
        <f>ROUND(I253*H253,2)</f>
        <v>0</v>
      </c>
      <c r="BL253" s="18" t="s">
        <v>166</v>
      </c>
      <c r="BM253" s="184" t="s">
        <v>911</v>
      </c>
    </row>
    <row r="254" spans="1:47" s="2" customFormat="1" ht="12">
      <c r="A254" s="37"/>
      <c r="B254" s="38"/>
      <c r="C254" s="37"/>
      <c r="D254" s="192" t="s">
        <v>349</v>
      </c>
      <c r="E254" s="37"/>
      <c r="F254" s="226" t="s">
        <v>912</v>
      </c>
      <c r="G254" s="37"/>
      <c r="H254" s="37"/>
      <c r="I254" s="227"/>
      <c r="J254" s="37"/>
      <c r="K254" s="37"/>
      <c r="L254" s="38"/>
      <c r="M254" s="228"/>
      <c r="N254" s="229"/>
      <c r="O254" s="76"/>
      <c r="P254" s="76"/>
      <c r="Q254" s="76"/>
      <c r="R254" s="76"/>
      <c r="S254" s="76"/>
      <c r="T254" s="7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8" t="s">
        <v>349</v>
      </c>
      <c r="AU254" s="18" t="s">
        <v>87</v>
      </c>
    </row>
    <row r="255" spans="1:65" s="2" customFormat="1" ht="24.15" customHeight="1">
      <c r="A255" s="37"/>
      <c r="B255" s="171"/>
      <c r="C255" s="172" t="s">
        <v>513</v>
      </c>
      <c r="D255" s="172" t="s">
        <v>150</v>
      </c>
      <c r="E255" s="173" t="s">
        <v>913</v>
      </c>
      <c r="F255" s="174" t="s">
        <v>914</v>
      </c>
      <c r="G255" s="175" t="s">
        <v>1</v>
      </c>
      <c r="H255" s="176">
        <v>1</v>
      </c>
      <c r="I255" s="177"/>
      <c r="J255" s="178">
        <f>ROUND(I255*H255,2)</f>
        <v>0</v>
      </c>
      <c r="K255" s="179"/>
      <c r="L255" s="38"/>
      <c r="M255" s="180" t="s">
        <v>1</v>
      </c>
      <c r="N255" s="181" t="s">
        <v>44</v>
      </c>
      <c r="O255" s="76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4" t="s">
        <v>166</v>
      </c>
      <c r="AT255" s="184" t="s">
        <v>150</v>
      </c>
      <c r="AU255" s="184" t="s">
        <v>87</v>
      </c>
      <c r="AY255" s="18" t="s">
        <v>147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8" t="s">
        <v>87</v>
      </c>
      <c r="BK255" s="185">
        <f>ROUND(I255*H255,2)</f>
        <v>0</v>
      </c>
      <c r="BL255" s="18" t="s">
        <v>166</v>
      </c>
      <c r="BM255" s="184" t="s">
        <v>915</v>
      </c>
    </row>
    <row r="256" spans="1:47" s="2" customFormat="1" ht="12">
      <c r="A256" s="37"/>
      <c r="B256" s="38"/>
      <c r="C256" s="37"/>
      <c r="D256" s="192" t="s">
        <v>349</v>
      </c>
      <c r="E256" s="37"/>
      <c r="F256" s="226" t="s">
        <v>767</v>
      </c>
      <c r="G256" s="37"/>
      <c r="H256" s="37"/>
      <c r="I256" s="227"/>
      <c r="J256" s="37"/>
      <c r="K256" s="37"/>
      <c r="L256" s="38"/>
      <c r="M256" s="228"/>
      <c r="N256" s="229"/>
      <c r="O256" s="76"/>
      <c r="P256" s="76"/>
      <c r="Q256" s="76"/>
      <c r="R256" s="76"/>
      <c r="S256" s="76"/>
      <c r="T256" s="7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8" t="s">
        <v>349</v>
      </c>
      <c r="AU256" s="18" t="s">
        <v>87</v>
      </c>
    </row>
    <row r="257" spans="1:65" s="2" customFormat="1" ht="76.35" customHeight="1">
      <c r="A257" s="37"/>
      <c r="B257" s="171"/>
      <c r="C257" s="172" t="s">
        <v>518</v>
      </c>
      <c r="D257" s="172" t="s">
        <v>150</v>
      </c>
      <c r="E257" s="173" t="s">
        <v>916</v>
      </c>
      <c r="F257" s="174" t="s">
        <v>836</v>
      </c>
      <c r="G257" s="175" t="s">
        <v>1</v>
      </c>
      <c r="H257" s="176">
        <v>1</v>
      </c>
      <c r="I257" s="177"/>
      <c r="J257" s="178">
        <f>ROUND(I257*H257,2)</f>
        <v>0</v>
      </c>
      <c r="K257" s="179"/>
      <c r="L257" s="38"/>
      <c r="M257" s="180" t="s">
        <v>1</v>
      </c>
      <c r="N257" s="181" t="s">
        <v>44</v>
      </c>
      <c r="O257" s="76"/>
      <c r="P257" s="182">
        <f>O257*H257</f>
        <v>0</v>
      </c>
      <c r="Q257" s="182">
        <v>0</v>
      </c>
      <c r="R257" s="182">
        <f>Q257*H257</f>
        <v>0</v>
      </c>
      <c r="S257" s="182">
        <v>0</v>
      </c>
      <c r="T257" s="183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84" t="s">
        <v>166</v>
      </c>
      <c r="AT257" s="184" t="s">
        <v>150</v>
      </c>
      <c r="AU257" s="184" t="s">
        <v>87</v>
      </c>
      <c r="AY257" s="18" t="s">
        <v>147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8" t="s">
        <v>87</v>
      </c>
      <c r="BK257" s="185">
        <f>ROUND(I257*H257,2)</f>
        <v>0</v>
      </c>
      <c r="BL257" s="18" t="s">
        <v>166</v>
      </c>
      <c r="BM257" s="184" t="s">
        <v>917</v>
      </c>
    </row>
    <row r="258" spans="1:47" s="2" customFormat="1" ht="12">
      <c r="A258" s="37"/>
      <c r="B258" s="38"/>
      <c r="C258" s="37"/>
      <c r="D258" s="192" t="s">
        <v>349</v>
      </c>
      <c r="E258" s="37"/>
      <c r="F258" s="226" t="s">
        <v>837</v>
      </c>
      <c r="G258" s="37"/>
      <c r="H258" s="37"/>
      <c r="I258" s="227"/>
      <c r="J258" s="37"/>
      <c r="K258" s="37"/>
      <c r="L258" s="38"/>
      <c r="M258" s="228"/>
      <c r="N258" s="229"/>
      <c r="O258" s="76"/>
      <c r="P258" s="76"/>
      <c r="Q258" s="76"/>
      <c r="R258" s="76"/>
      <c r="S258" s="76"/>
      <c r="T258" s="7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8" t="s">
        <v>349</v>
      </c>
      <c r="AU258" s="18" t="s">
        <v>87</v>
      </c>
    </row>
    <row r="259" spans="1:63" s="12" customFormat="1" ht="25.9" customHeight="1">
      <c r="A259" s="12"/>
      <c r="B259" s="158"/>
      <c r="C259" s="12"/>
      <c r="D259" s="159" t="s">
        <v>78</v>
      </c>
      <c r="E259" s="160" t="s">
        <v>918</v>
      </c>
      <c r="F259" s="160" t="s">
        <v>919</v>
      </c>
      <c r="G259" s="12"/>
      <c r="H259" s="12"/>
      <c r="I259" s="161"/>
      <c r="J259" s="162">
        <f>BK259</f>
        <v>0</v>
      </c>
      <c r="K259" s="12"/>
      <c r="L259" s="158"/>
      <c r="M259" s="163"/>
      <c r="N259" s="164"/>
      <c r="O259" s="164"/>
      <c r="P259" s="165">
        <f>SUM(P260:P285)</f>
        <v>0</v>
      </c>
      <c r="Q259" s="164"/>
      <c r="R259" s="165">
        <f>SUM(R260:R285)</f>
        <v>0</v>
      </c>
      <c r="S259" s="164"/>
      <c r="T259" s="166">
        <f>SUM(T260:T285)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59" t="s">
        <v>87</v>
      </c>
      <c r="AT259" s="167" t="s">
        <v>78</v>
      </c>
      <c r="AU259" s="167" t="s">
        <v>79</v>
      </c>
      <c r="AY259" s="159" t="s">
        <v>147</v>
      </c>
      <c r="BK259" s="168">
        <f>SUM(BK260:BK285)</f>
        <v>0</v>
      </c>
    </row>
    <row r="260" spans="1:65" s="2" customFormat="1" ht="24.15" customHeight="1">
      <c r="A260" s="37"/>
      <c r="B260" s="171"/>
      <c r="C260" s="172" t="s">
        <v>522</v>
      </c>
      <c r="D260" s="172" t="s">
        <v>150</v>
      </c>
      <c r="E260" s="173" t="s">
        <v>920</v>
      </c>
      <c r="F260" s="174" t="s">
        <v>921</v>
      </c>
      <c r="G260" s="175" t="s">
        <v>1</v>
      </c>
      <c r="H260" s="176">
        <v>1</v>
      </c>
      <c r="I260" s="177"/>
      <c r="J260" s="178">
        <f>ROUND(I260*H260,2)</f>
        <v>0</v>
      </c>
      <c r="K260" s="179"/>
      <c r="L260" s="38"/>
      <c r="M260" s="180" t="s">
        <v>1</v>
      </c>
      <c r="N260" s="181" t="s">
        <v>44</v>
      </c>
      <c r="O260" s="76"/>
      <c r="P260" s="182">
        <f>O260*H260</f>
        <v>0</v>
      </c>
      <c r="Q260" s="182">
        <v>0</v>
      </c>
      <c r="R260" s="182">
        <f>Q260*H260</f>
        <v>0</v>
      </c>
      <c r="S260" s="182">
        <v>0</v>
      </c>
      <c r="T260" s="183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4" t="s">
        <v>166</v>
      </c>
      <c r="AT260" s="184" t="s">
        <v>150</v>
      </c>
      <c r="AU260" s="184" t="s">
        <v>87</v>
      </c>
      <c r="AY260" s="18" t="s">
        <v>147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8" t="s">
        <v>87</v>
      </c>
      <c r="BK260" s="185">
        <f>ROUND(I260*H260,2)</f>
        <v>0</v>
      </c>
      <c r="BL260" s="18" t="s">
        <v>166</v>
      </c>
      <c r="BM260" s="184" t="s">
        <v>922</v>
      </c>
    </row>
    <row r="261" spans="1:47" s="2" customFormat="1" ht="12">
      <c r="A261" s="37"/>
      <c r="B261" s="38"/>
      <c r="C261" s="37"/>
      <c r="D261" s="192" t="s">
        <v>349</v>
      </c>
      <c r="E261" s="37"/>
      <c r="F261" s="226" t="s">
        <v>767</v>
      </c>
      <c r="G261" s="37"/>
      <c r="H261" s="37"/>
      <c r="I261" s="227"/>
      <c r="J261" s="37"/>
      <c r="K261" s="37"/>
      <c r="L261" s="38"/>
      <c r="M261" s="228"/>
      <c r="N261" s="229"/>
      <c r="O261" s="76"/>
      <c r="P261" s="76"/>
      <c r="Q261" s="76"/>
      <c r="R261" s="76"/>
      <c r="S261" s="76"/>
      <c r="T261" s="7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8" t="s">
        <v>349</v>
      </c>
      <c r="AU261" s="18" t="s">
        <v>87</v>
      </c>
    </row>
    <row r="262" spans="1:65" s="2" customFormat="1" ht="66.75" customHeight="1">
      <c r="A262" s="37"/>
      <c r="B262" s="171"/>
      <c r="C262" s="172" t="s">
        <v>528</v>
      </c>
      <c r="D262" s="172" t="s">
        <v>150</v>
      </c>
      <c r="E262" s="173" t="s">
        <v>843</v>
      </c>
      <c r="F262" s="174" t="s">
        <v>844</v>
      </c>
      <c r="G262" s="175" t="s">
        <v>1</v>
      </c>
      <c r="H262" s="176">
        <v>1</v>
      </c>
      <c r="I262" s="177"/>
      <c r="J262" s="178">
        <f>ROUND(I262*H262,2)</f>
        <v>0</v>
      </c>
      <c r="K262" s="179"/>
      <c r="L262" s="38"/>
      <c r="M262" s="180" t="s">
        <v>1</v>
      </c>
      <c r="N262" s="181" t="s">
        <v>44</v>
      </c>
      <c r="O262" s="76"/>
      <c r="P262" s="182">
        <f>O262*H262</f>
        <v>0</v>
      </c>
      <c r="Q262" s="182">
        <v>0</v>
      </c>
      <c r="R262" s="182">
        <f>Q262*H262</f>
        <v>0</v>
      </c>
      <c r="S262" s="182">
        <v>0</v>
      </c>
      <c r="T262" s="183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4" t="s">
        <v>166</v>
      </c>
      <c r="AT262" s="184" t="s">
        <v>150</v>
      </c>
      <c r="AU262" s="184" t="s">
        <v>87</v>
      </c>
      <c r="AY262" s="18" t="s">
        <v>147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18" t="s">
        <v>87</v>
      </c>
      <c r="BK262" s="185">
        <f>ROUND(I262*H262,2)</f>
        <v>0</v>
      </c>
      <c r="BL262" s="18" t="s">
        <v>166</v>
      </c>
      <c r="BM262" s="184" t="s">
        <v>923</v>
      </c>
    </row>
    <row r="263" spans="1:47" s="2" customFormat="1" ht="12">
      <c r="A263" s="37"/>
      <c r="B263" s="38"/>
      <c r="C263" s="37"/>
      <c r="D263" s="192" t="s">
        <v>349</v>
      </c>
      <c r="E263" s="37"/>
      <c r="F263" s="226" t="s">
        <v>845</v>
      </c>
      <c r="G263" s="37"/>
      <c r="H263" s="37"/>
      <c r="I263" s="227"/>
      <c r="J263" s="37"/>
      <c r="K263" s="37"/>
      <c r="L263" s="38"/>
      <c r="M263" s="228"/>
      <c r="N263" s="229"/>
      <c r="O263" s="76"/>
      <c r="P263" s="76"/>
      <c r="Q263" s="76"/>
      <c r="R263" s="76"/>
      <c r="S263" s="76"/>
      <c r="T263" s="7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8" t="s">
        <v>349</v>
      </c>
      <c r="AU263" s="18" t="s">
        <v>87</v>
      </c>
    </row>
    <row r="264" spans="1:65" s="2" customFormat="1" ht="55.5" customHeight="1">
      <c r="A264" s="37"/>
      <c r="B264" s="171"/>
      <c r="C264" s="172" t="s">
        <v>532</v>
      </c>
      <c r="D264" s="172" t="s">
        <v>150</v>
      </c>
      <c r="E264" s="173" t="s">
        <v>924</v>
      </c>
      <c r="F264" s="174" t="s">
        <v>925</v>
      </c>
      <c r="G264" s="175" t="s">
        <v>1</v>
      </c>
      <c r="H264" s="176">
        <v>1</v>
      </c>
      <c r="I264" s="177"/>
      <c r="J264" s="178">
        <f>ROUND(I264*H264,2)</f>
        <v>0</v>
      </c>
      <c r="K264" s="179"/>
      <c r="L264" s="38"/>
      <c r="M264" s="180" t="s">
        <v>1</v>
      </c>
      <c r="N264" s="181" t="s">
        <v>44</v>
      </c>
      <c r="O264" s="76"/>
      <c r="P264" s="182">
        <f>O264*H264</f>
        <v>0</v>
      </c>
      <c r="Q264" s="182">
        <v>0</v>
      </c>
      <c r="R264" s="182">
        <f>Q264*H264</f>
        <v>0</v>
      </c>
      <c r="S264" s="182">
        <v>0</v>
      </c>
      <c r="T264" s="183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4" t="s">
        <v>166</v>
      </c>
      <c r="AT264" s="184" t="s">
        <v>150</v>
      </c>
      <c r="AU264" s="184" t="s">
        <v>87</v>
      </c>
      <c r="AY264" s="18" t="s">
        <v>147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8" t="s">
        <v>87</v>
      </c>
      <c r="BK264" s="185">
        <f>ROUND(I264*H264,2)</f>
        <v>0</v>
      </c>
      <c r="BL264" s="18" t="s">
        <v>166</v>
      </c>
      <c r="BM264" s="184" t="s">
        <v>926</v>
      </c>
    </row>
    <row r="265" spans="1:47" s="2" customFormat="1" ht="12">
      <c r="A265" s="37"/>
      <c r="B265" s="38"/>
      <c r="C265" s="37"/>
      <c r="D265" s="192" t="s">
        <v>349</v>
      </c>
      <c r="E265" s="37"/>
      <c r="F265" s="226" t="s">
        <v>927</v>
      </c>
      <c r="G265" s="37"/>
      <c r="H265" s="37"/>
      <c r="I265" s="227"/>
      <c r="J265" s="37"/>
      <c r="K265" s="37"/>
      <c r="L265" s="38"/>
      <c r="M265" s="228"/>
      <c r="N265" s="229"/>
      <c r="O265" s="76"/>
      <c r="P265" s="76"/>
      <c r="Q265" s="76"/>
      <c r="R265" s="76"/>
      <c r="S265" s="76"/>
      <c r="T265" s="7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8" t="s">
        <v>349</v>
      </c>
      <c r="AU265" s="18" t="s">
        <v>87</v>
      </c>
    </row>
    <row r="266" spans="1:65" s="2" customFormat="1" ht="24.15" customHeight="1">
      <c r="A266" s="37"/>
      <c r="B266" s="171"/>
      <c r="C266" s="172" t="s">
        <v>536</v>
      </c>
      <c r="D266" s="172" t="s">
        <v>150</v>
      </c>
      <c r="E266" s="173" t="s">
        <v>928</v>
      </c>
      <c r="F266" s="174" t="s">
        <v>929</v>
      </c>
      <c r="G266" s="175" t="s">
        <v>1</v>
      </c>
      <c r="H266" s="176">
        <v>1</v>
      </c>
      <c r="I266" s="177"/>
      <c r="J266" s="178">
        <f>ROUND(I266*H266,2)</f>
        <v>0</v>
      </c>
      <c r="K266" s="179"/>
      <c r="L266" s="38"/>
      <c r="M266" s="180" t="s">
        <v>1</v>
      </c>
      <c r="N266" s="181" t="s">
        <v>44</v>
      </c>
      <c r="O266" s="76"/>
      <c r="P266" s="182">
        <f>O266*H266</f>
        <v>0</v>
      </c>
      <c r="Q266" s="182">
        <v>0</v>
      </c>
      <c r="R266" s="182">
        <f>Q266*H266</f>
        <v>0</v>
      </c>
      <c r="S266" s="182">
        <v>0</v>
      </c>
      <c r="T266" s="183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4" t="s">
        <v>166</v>
      </c>
      <c r="AT266" s="184" t="s">
        <v>150</v>
      </c>
      <c r="AU266" s="184" t="s">
        <v>87</v>
      </c>
      <c r="AY266" s="18" t="s">
        <v>147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8" t="s">
        <v>87</v>
      </c>
      <c r="BK266" s="185">
        <f>ROUND(I266*H266,2)</f>
        <v>0</v>
      </c>
      <c r="BL266" s="18" t="s">
        <v>166</v>
      </c>
      <c r="BM266" s="184" t="s">
        <v>930</v>
      </c>
    </row>
    <row r="267" spans="1:47" s="2" customFormat="1" ht="12">
      <c r="A267" s="37"/>
      <c r="B267" s="38"/>
      <c r="C267" s="37"/>
      <c r="D267" s="192" t="s">
        <v>349</v>
      </c>
      <c r="E267" s="37"/>
      <c r="F267" s="226" t="s">
        <v>767</v>
      </c>
      <c r="G267" s="37"/>
      <c r="H267" s="37"/>
      <c r="I267" s="227"/>
      <c r="J267" s="37"/>
      <c r="K267" s="37"/>
      <c r="L267" s="38"/>
      <c r="M267" s="228"/>
      <c r="N267" s="229"/>
      <c r="O267" s="76"/>
      <c r="P267" s="76"/>
      <c r="Q267" s="76"/>
      <c r="R267" s="76"/>
      <c r="S267" s="76"/>
      <c r="T267" s="7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8" t="s">
        <v>349</v>
      </c>
      <c r="AU267" s="18" t="s">
        <v>87</v>
      </c>
    </row>
    <row r="268" spans="1:65" s="2" customFormat="1" ht="21.75" customHeight="1">
      <c r="A268" s="37"/>
      <c r="B268" s="171"/>
      <c r="C268" s="172" t="s">
        <v>542</v>
      </c>
      <c r="D268" s="172" t="s">
        <v>150</v>
      </c>
      <c r="E268" s="173" t="s">
        <v>931</v>
      </c>
      <c r="F268" s="174" t="s">
        <v>932</v>
      </c>
      <c r="G268" s="175" t="s">
        <v>1</v>
      </c>
      <c r="H268" s="176">
        <v>1</v>
      </c>
      <c r="I268" s="177"/>
      <c r="J268" s="178">
        <f>ROUND(I268*H268,2)</f>
        <v>0</v>
      </c>
      <c r="K268" s="179"/>
      <c r="L268" s="38"/>
      <c r="M268" s="180" t="s">
        <v>1</v>
      </c>
      <c r="N268" s="181" t="s">
        <v>44</v>
      </c>
      <c r="O268" s="76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4" t="s">
        <v>166</v>
      </c>
      <c r="AT268" s="184" t="s">
        <v>150</v>
      </c>
      <c r="AU268" s="184" t="s">
        <v>87</v>
      </c>
      <c r="AY268" s="18" t="s">
        <v>147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8" t="s">
        <v>87</v>
      </c>
      <c r="BK268" s="185">
        <f>ROUND(I268*H268,2)</f>
        <v>0</v>
      </c>
      <c r="BL268" s="18" t="s">
        <v>166</v>
      </c>
      <c r="BM268" s="184" t="s">
        <v>933</v>
      </c>
    </row>
    <row r="269" spans="1:47" s="2" customFormat="1" ht="12">
      <c r="A269" s="37"/>
      <c r="B269" s="38"/>
      <c r="C269" s="37"/>
      <c r="D269" s="192" t="s">
        <v>349</v>
      </c>
      <c r="E269" s="37"/>
      <c r="F269" s="226" t="s">
        <v>934</v>
      </c>
      <c r="G269" s="37"/>
      <c r="H269" s="37"/>
      <c r="I269" s="227"/>
      <c r="J269" s="37"/>
      <c r="K269" s="37"/>
      <c r="L269" s="38"/>
      <c r="M269" s="228"/>
      <c r="N269" s="229"/>
      <c r="O269" s="76"/>
      <c r="P269" s="76"/>
      <c r="Q269" s="76"/>
      <c r="R269" s="76"/>
      <c r="S269" s="76"/>
      <c r="T269" s="7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8" t="s">
        <v>349</v>
      </c>
      <c r="AU269" s="18" t="s">
        <v>87</v>
      </c>
    </row>
    <row r="270" spans="1:65" s="2" customFormat="1" ht="66.75" customHeight="1">
      <c r="A270" s="37"/>
      <c r="B270" s="171"/>
      <c r="C270" s="172" t="s">
        <v>547</v>
      </c>
      <c r="D270" s="172" t="s">
        <v>150</v>
      </c>
      <c r="E270" s="173" t="s">
        <v>935</v>
      </c>
      <c r="F270" s="174" t="s">
        <v>936</v>
      </c>
      <c r="G270" s="175" t="s">
        <v>1</v>
      </c>
      <c r="H270" s="176">
        <v>2</v>
      </c>
      <c r="I270" s="177"/>
      <c r="J270" s="178">
        <f>ROUND(I270*H270,2)</f>
        <v>0</v>
      </c>
      <c r="K270" s="179"/>
      <c r="L270" s="38"/>
      <c r="M270" s="180" t="s">
        <v>1</v>
      </c>
      <c r="N270" s="181" t="s">
        <v>44</v>
      </c>
      <c r="O270" s="76"/>
      <c r="P270" s="182">
        <f>O270*H270</f>
        <v>0</v>
      </c>
      <c r="Q270" s="182">
        <v>0</v>
      </c>
      <c r="R270" s="182">
        <f>Q270*H270</f>
        <v>0</v>
      </c>
      <c r="S270" s="182">
        <v>0</v>
      </c>
      <c r="T270" s="183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84" t="s">
        <v>166</v>
      </c>
      <c r="AT270" s="184" t="s">
        <v>150</v>
      </c>
      <c r="AU270" s="184" t="s">
        <v>87</v>
      </c>
      <c r="AY270" s="18" t="s">
        <v>147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18" t="s">
        <v>87</v>
      </c>
      <c r="BK270" s="185">
        <f>ROUND(I270*H270,2)</f>
        <v>0</v>
      </c>
      <c r="BL270" s="18" t="s">
        <v>166</v>
      </c>
      <c r="BM270" s="184" t="s">
        <v>937</v>
      </c>
    </row>
    <row r="271" spans="1:47" s="2" customFormat="1" ht="12">
      <c r="A271" s="37"/>
      <c r="B271" s="38"/>
      <c r="C271" s="37"/>
      <c r="D271" s="192" t="s">
        <v>349</v>
      </c>
      <c r="E271" s="37"/>
      <c r="F271" s="226" t="s">
        <v>938</v>
      </c>
      <c r="G271" s="37"/>
      <c r="H271" s="37"/>
      <c r="I271" s="227"/>
      <c r="J271" s="37"/>
      <c r="K271" s="37"/>
      <c r="L271" s="38"/>
      <c r="M271" s="228"/>
      <c r="N271" s="229"/>
      <c r="O271" s="76"/>
      <c r="P271" s="76"/>
      <c r="Q271" s="76"/>
      <c r="R271" s="76"/>
      <c r="S271" s="76"/>
      <c r="T271" s="7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8" t="s">
        <v>349</v>
      </c>
      <c r="AU271" s="18" t="s">
        <v>87</v>
      </c>
    </row>
    <row r="272" spans="1:65" s="2" customFormat="1" ht="16.5" customHeight="1">
      <c r="A272" s="37"/>
      <c r="B272" s="171"/>
      <c r="C272" s="172" t="s">
        <v>517</v>
      </c>
      <c r="D272" s="172" t="s">
        <v>150</v>
      </c>
      <c r="E272" s="173" t="s">
        <v>939</v>
      </c>
      <c r="F272" s="174" t="s">
        <v>940</v>
      </c>
      <c r="G272" s="175" t="s">
        <v>1</v>
      </c>
      <c r="H272" s="176">
        <v>2</v>
      </c>
      <c r="I272" s="177"/>
      <c r="J272" s="178">
        <f>ROUND(I272*H272,2)</f>
        <v>0</v>
      </c>
      <c r="K272" s="179"/>
      <c r="L272" s="38"/>
      <c r="M272" s="180" t="s">
        <v>1</v>
      </c>
      <c r="N272" s="181" t="s">
        <v>44</v>
      </c>
      <c r="O272" s="76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84" t="s">
        <v>166</v>
      </c>
      <c r="AT272" s="184" t="s">
        <v>150</v>
      </c>
      <c r="AU272" s="184" t="s">
        <v>87</v>
      </c>
      <c r="AY272" s="18" t="s">
        <v>147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8" t="s">
        <v>87</v>
      </c>
      <c r="BK272" s="185">
        <f>ROUND(I272*H272,2)</f>
        <v>0</v>
      </c>
      <c r="BL272" s="18" t="s">
        <v>166</v>
      </c>
      <c r="BM272" s="184" t="s">
        <v>941</v>
      </c>
    </row>
    <row r="273" spans="1:47" s="2" customFormat="1" ht="12">
      <c r="A273" s="37"/>
      <c r="B273" s="38"/>
      <c r="C273" s="37"/>
      <c r="D273" s="192" t="s">
        <v>349</v>
      </c>
      <c r="E273" s="37"/>
      <c r="F273" s="226" t="s">
        <v>767</v>
      </c>
      <c r="G273" s="37"/>
      <c r="H273" s="37"/>
      <c r="I273" s="227"/>
      <c r="J273" s="37"/>
      <c r="K273" s="37"/>
      <c r="L273" s="38"/>
      <c r="M273" s="228"/>
      <c r="N273" s="229"/>
      <c r="O273" s="76"/>
      <c r="P273" s="76"/>
      <c r="Q273" s="76"/>
      <c r="R273" s="76"/>
      <c r="S273" s="76"/>
      <c r="T273" s="7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8" t="s">
        <v>349</v>
      </c>
      <c r="AU273" s="18" t="s">
        <v>87</v>
      </c>
    </row>
    <row r="274" spans="1:65" s="2" customFormat="1" ht="16.5" customHeight="1">
      <c r="A274" s="37"/>
      <c r="B274" s="171"/>
      <c r="C274" s="172" t="s">
        <v>556</v>
      </c>
      <c r="D274" s="172" t="s">
        <v>150</v>
      </c>
      <c r="E274" s="173" t="s">
        <v>942</v>
      </c>
      <c r="F274" s="174" t="s">
        <v>943</v>
      </c>
      <c r="G274" s="175" t="s">
        <v>1</v>
      </c>
      <c r="H274" s="176">
        <v>1</v>
      </c>
      <c r="I274" s="177"/>
      <c r="J274" s="178">
        <f>ROUND(I274*H274,2)</f>
        <v>0</v>
      </c>
      <c r="K274" s="179"/>
      <c r="L274" s="38"/>
      <c r="M274" s="180" t="s">
        <v>1</v>
      </c>
      <c r="N274" s="181" t="s">
        <v>44</v>
      </c>
      <c r="O274" s="76"/>
      <c r="P274" s="182">
        <f>O274*H274</f>
        <v>0</v>
      </c>
      <c r="Q274" s="182">
        <v>0</v>
      </c>
      <c r="R274" s="182">
        <f>Q274*H274</f>
        <v>0</v>
      </c>
      <c r="S274" s="182">
        <v>0</v>
      </c>
      <c r="T274" s="183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4" t="s">
        <v>166</v>
      </c>
      <c r="AT274" s="184" t="s">
        <v>150</v>
      </c>
      <c r="AU274" s="184" t="s">
        <v>87</v>
      </c>
      <c r="AY274" s="18" t="s">
        <v>147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8" t="s">
        <v>87</v>
      </c>
      <c r="BK274" s="185">
        <f>ROUND(I274*H274,2)</f>
        <v>0</v>
      </c>
      <c r="BL274" s="18" t="s">
        <v>166</v>
      </c>
      <c r="BM274" s="184" t="s">
        <v>944</v>
      </c>
    </row>
    <row r="275" spans="1:47" s="2" customFormat="1" ht="12">
      <c r="A275" s="37"/>
      <c r="B275" s="38"/>
      <c r="C275" s="37"/>
      <c r="D275" s="192" t="s">
        <v>349</v>
      </c>
      <c r="E275" s="37"/>
      <c r="F275" s="226" t="s">
        <v>767</v>
      </c>
      <c r="G275" s="37"/>
      <c r="H275" s="37"/>
      <c r="I275" s="227"/>
      <c r="J275" s="37"/>
      <c r="K275" s="37"/>
      <c r="L275" s="38"/>
      <c r="M275" s="228"/>
      <c r="N275" s="229"/>
      <c r="O275" s="76"/>
      <c r="P275" s="76"/>
      <c r="Q275" s="76"/>
      <c r="R275" s="76"/>
      <c r="S275" s="76"/>
      <c r="T275" s="7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8" t="s">
        <v>349</v>
      </c>
      <c r="AU275" s="18" t="s">
        <v>87</v>
      </c>
    </row>
    <row r="276" spans="1:65" s="2" customFormat="1" ht="76.35" customHeight="1">
      <c r="A276" s="37"/>
      <c r="B276" s="171"/>
      <c r="C276" s="172" t="s">
        <v>561</v>
      </c>
      <c r="D276" s="172" t="s">
        <v>150</v>
      </c>
      <c r="E276" s="173" t="s">
        <v>945</v>
      </c>
      <c r="F276" s="174" t="s">
        <v>836</v>
      </c>
      <c r="G276" s="175" t="s">
        <v>1</v>
      </c>
      <c r="H276" s="176">
        <v>1</v>
      </c>
      <c r="I276" s="177"/>
      <c r="J276" s="178">
        <f>ROUND(I276*H276,2)</f>
        <v>0</v>
      </c>
      <c r="K276" s="179"/>
      <c r="L276" s="38"/>
      <c r="M276" s="180" t="s">
        <v>1</v>
      </c>
      <c r="N276" s="181" t="s">
        <v>44</v>
      </c>
      <c r="O276" s="76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84" t="s">
        <v>166</v>
      </c>
      <c r="AT276" s="184" t="s">
        <v>150</v>
      </c>
      <c r="AU276" s="184" t="s">
        <v>87</v>
      </c>
      <c r="AY276" s="18" t="s">
        <v>147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8" t="s">
        <v>87</v>
      </c>
      <c r="BK276" s="185">
        <f>ROUND(I276*H276,2)</f>
        <v>0</v>
      </c>
      <c r="BL276" s="18" t="s">
        <v>166</v>
      </c>
      <c r="BM276" s="184" t="s">
        <v>946</v>
      </c>
    </row>
    <row r="277" spans="1:47" s="2" customFormat="1" ht="12">
      <c r="A277" s="37"/>
      <c r="B277" s="38"/>
      <c r="C277" s="37"/>
      <c r="D277" s="192" t="s">
        <v>349</v>
      </c>
      <c r="E277" s="37"/>
      <c r="F277" s="226" t="s">
        <v>837</v>
      </c>
      <c r="G277" s="37"/>
      <c r="H277" s="37"/>
      <c r="I277" s="227"/>
      <c r="J277" s="37"/>
      <c r="K277" s="37"/>
      <c r="L277" s="38"/>
      <c r="M277" s="228"/>
      <c r="N277" s="229"/>
      <c r="O277" s="76"/>
      <c r="P277" s="76"/>
      <c r="Q277" s="76"/>
      <c r="R277" s="76"/>
      <c r="S277" s="76"/>
      <c r="T277" s="7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8" t="s">
        <v>349</v>
      </c>
      <c r="AU277" s="18" t="s">
        <v>87</v>
      </c>
    </row>
    <row r="278" spans="1:65" s="2" customFormat="1" ht="24.15" customHeight="1">
      <c r="A278" s="37"/>
      <c r="B278" s="171"/>
      <c r="C278" s="172" t="s">
        <v>566</v>
      </c>
      <c r="D278" s="172" t="s">
        <v>150</v>
      </c>
      <c r="E278" s="173" t="s">
        <v>947</v>
      </c>
      <c r="F278" s="174" t="s">
        <v>948</v>
      </c>
      <c r="G278" s="175" t="s">
        <v>1</v>
      </c>
      <c r="H278" s="176">
        <v>1</v>
      </c>
      <c r="I278" s="177"/>
      <c r="J278" s="178">
        <f>ROUND(I278*H278,2)</f>
        <v>0</v>
      </c>
      <c r="K278" s="179"/>
      <c r="L278" s="38"/>
      <c r="M278" s="180" t="s">
        <v>1</v>
      </c>
      <c r="N278" s="181" t="s">
        <v>44</v>
      </c>
      <c r="O278" s="76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4" t="s">
        <v>166</v>
      </c>
      <c r="AT278" s="184" t="s">
        <v>150</v>
      </c>
      <c r="AU278" s="184" t="s">
        <v>87</v>
      </c>
      <c r="AY278" s="18" t="s">
        <v>147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18" t="s">
        <v>87</v>
      </c>
      <c r="BK278" s="185">
        <f>ROUND(I278*H278,2)</f>
        <v>0</v>
      </c>
      <c r="BL278" s="18" t="s">
        <v>166</v>
      </c>
      <c r="BM278" s="184" t="s">
        <v>949</v>
      </c>
    </row>
    <row r="279" spans="1:47" s="2" customFormat="1" ht="12">
      <c r="A279" s="37"/>
      <c r="B279" s="38"/>
      <c r="C279" s="37"/>
      <c r="D279" s="192" t="s">
        <v>349</v>
      </c>
      <c r="E279" s="37"/>
      <c r="F279" s="226" t="s">
        <v>845</v>
      </c>
      <c r="G279" s="37"/>
      <c r="H279" s="37"/>
      <c r="I279" s="227"/>
      <c r="J279" s="37"/>
      <c r="K279" s="37"/>
      <c r="L279" s="38"/>
      <c r="M279" s="228"/>
      <c r="N279" s="229"/>
      <c r="O279" s="76"/>
      <c r="P279" s="76"/>
      <c r="Q279" s="76"/>
      <c r="R279" s="76"/>
      <c r="S279" s="76"/>
      <c r="T279" s="7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8" t="s">
        <v>349</v>
      </c>
      <c r="AU279" s="18" t="s">
        <v>87</v>
      </c>
    </row>
    <row r="280" spans="1:65" s="2" customFormat="1" ht="21.75" customHeight="1">
      <c r="A280" s="37"/>
      <c r="B280" s="171"/>
      <c r="C280" s="172" t="s">
        <v>571</v>
      </c>
      <c r="D280" s="172" t="s">
        <v>150</v>
      </c>
      <c r="E280" s="173" t="s">
        <v>950</v>
      </c>
      <c r="F280" s="174" t="s">
        <v>887</v>
      </c>
      <c r="G280" s="175" t="s">
        <v>1</v>
      </c>
      <c r="H280" s="176">
        <v>1</v>
      </c>
      <c r="I280" s="177"/>
      <c r="J280" s="178">
        <f>ROUND(I280*H280,2)</f>
        <v>0</v>
      </c>
      <c r="K280" s="179"/>
      <c r="L280" s="38"/>
      <c r="M280" s="180" t="s">
        <v>1</v>
      </c>
      <c r="N280" s="181" t="s">
        <v>44</v>
      </c>
      <c r="O280" s="76"/>
      <c r="P280" s="182">
        <f>O280*H280</f>
        <v>0</v>
      </c>
      <c r="Q280" s="182">
        <v>0</v>
      </c>
      <c r="R280" s="182">
        <f>Q280*H280</f>
        <v>0</v>
      </c>
      <c r="S280" s="182">
        <v>0</v>
      </c>
      <c r="T280" s="183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4" t="s">
        <v>166</v>
      </c>
      <c r="AT280" s="184" t="s">
        <v>150</v>
      </c>
      <c r="AU280" s="184" t="s">
        <v>87</v>
      </c>
      <c r="AY280" s="18" t="s">
        <v>147</v>
      </c>
      <c r="BE280" s="185">
        <f>IF(N280="základní",J280,0)</f>
        <v>0</v>
      </c>
      <c r="BF280" s="185">
        <f>IF(N280="snížená",J280,0)</f>
        <v>0</v>
      </c>
      <c r="BG280" s="185">
        <f>IF(N280="zákl. přenesená",J280,0)</f>
        <v>0</v>
      </c>
      <c r="BH280" s="185">
        <f>IF(N280="sníž. přenesená",J280,0)</f>
        <v>0</v>
      </c>
      <c r="BI280" s="185">
        <f>IF(N280="nulová",J280,0)</f>
        <v>0</v>
      </c>
      <c r="BJ280" s="18" t="s">
        <v>87</v>
      </c>
      <c r="BK280" s="185">
        <f>ROUND(I280*H280,2)</f>
        <v>0</v>
      </c>
      <c r="BL280" s="18" t="s">
        <v>166</v>
      </c>
      <c r="BM280" s="184" t="s">
        <v>951</v>
      </c>
    </row>
    <row r="281" spans="1:47" s="2" customFormat="1" ht="12">
      <c r="A281" s="37"/>
      <c r="B281" s="38"/>
      <c r="C281" s="37"/>
      <c r="D281" s="192" t="s">
        <v>349</v>
      </c>
      <c r="E281" s="37"/>
      <c r="F281" s="226" t="s">
        <v>889</v>
      </c>
      <c r="G281" s="37"/>
      <c r="H281" s="37"/>
      <c r="I281" s="227"/>
      <c r="J281" s="37"/>
      <c r="K281" s="37"/>
      <c r="L281" s="38"/>
      <c r="M281" s="228"/>
      <c r="N281" s="229"/>
      <c r="O281" s="76"/>
      <c r="P281" s="76"/>
      <c r="Q281" s="76"/>
      <c r="R281" s="76"/>
      <c r="S281" s="76"/>
      <c r="T281" s="7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8" t="s">
        <v>349</v>
      </c>
      <c r="AU281" s="18" t="s">
        <v>87</v>
      </c>
    </row>
    <row r="282" spans="1:65" s="2" customFormat="1" ht="24.15" customHeight="1">
      <c r="A282" s="37"/>
      <c r="B282" s="171"/>
      <c r="C282" s="172" t="s">
        <v>576</v>
      </c>
      <c r="D282" s="172" t="s">
        <v>150</v>
      </c>
      <c r="E282" s="173" t="s">
        <v>952</v>
      </c>
      <c r="F282" s="174" t="s">
        <v>953</v>
      </c>
      <c r="G282" s="175" t="s">
        <v>1</v>
      </c>
      <c r="H282" s="176">
        <v>1</v>
      </c>
      <c r="I282" s="177"/>
      <c r="J282" s="178">
        <f>ROUND(I282*H282,2)</f>
        <v>0</v>
      </c>
      <c r="K282" s="179"/>
      <c r="L282" s="38"/>
      <c r="M282" s="180" t="s">
        <v>1</v>
      </c>
      <c r="N282" s="181" t="s">
        <v>44</v>
      </c>
      <c r="O282" s="76"/>
      <c r="P282" s="182">
        <f>O282*H282</f>
        <v>0</v>
      </c>
      <c r="Q282" s="182">
        <v>0</v>
      </c>
      <c r="R282" s="182">
        <f>Q282*H282</f>
        <v>0</v>
      </c>
      <c r="S282" s="182">
        <v>0</v>
      </c>
      <c r="T282" s="183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84" t="s">
        <v>166</v>
      </c>
      <c r="AT282" s="184" t="s">
        <v>150</v>
      </c>
      <c r="AU282" s="184" t="s">
        <v>87</v>
      </c>
      <c r="AY282" s="18" t="s">
        <v>147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8" t="s">
        <v>87</v>
      </c>
      <c r="BK282" s="185">
        <f>ROUND(I282*H282,2)</f>
        <v>0</v>
      </c>
      <c r="BL282" s="18" t="s">
        <v>166</v>
      </c>
      <c r="BM282" s="184" t="s">
        <v>954</v>
      </c>
    </row>
    <row r="283" spans="1:47" s="2" customFormat="1" ht="12">
      <c r="A283" s="37"/>
      <c r="B283" s="38"/>
      <c r="C283" s="37"/>
      <c r="D283" s="192" t="s">
        <v>349</v>
      </c>
      <c r="E283" s="37"/>
      <c r="F283" s="226" t="s">
        <v>893</v>
      </c>
      <c r="G283" s="37"/>
      <c r="H283" s="37"/>
      <c r="I283" s="227"/>
      <c r="J283" s="37"/>
      <c r="K283" s="37"/>
      <c r="L283" s="38"/>
      <c r="M283" s="228"/>
      <c r="N283" s="229"/>
      <c r="O283" s="76"/>
      <c r="P283" s="76"/>
      <c r="Q283" s="76"/>
      <c r="R283" s="76"/>
      <c r="S283" s="76"/>
      <c r="T283" s="7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8" t="s">
        <v>349</v>
      </c>
      <c r="AU283" s="18" t="s">
        <v>87</v>
      </c>
    </row>
    <row r="284" spans="1:65" s="2" customFormat="1" ht="16.5" customHeight="1">
      <c r="A284" s="37"/>
      <c r="B284" s="171"/>
      <c r="C284" s="172" t="s">
        <v>581</v>
      </c>
      <c r="D284" s="172" t="s">
        <v>150</v>
      </c>
      <c r="E284" s="173" t="s">
        <v>955</v>
      </c>
      <c r="F284" s="174" t="s">
        <v>895</v>
      </c>
      <c r="G284" s="175" t="s">
        <v>1</v>
      </c>
      <c r="H284" s="176">
        <v>1</v>
      </c>
      <c r="I284" s="177"/>
      <c r="J284" s="178">
        <f>ROUND(I284*H284,2)</f>
        <v>0</v>
      </c>
      <c r="K284" s="179"/>
      <c r="L284" s="38"/>
      <c r="M284" s="180" t="s">
        <v>1</v>
      </c>
      <c r="N284" s="181" t="s">
        <v>44</v>
      </c>
      <c r="O284" s="76"/>
      <c r="P284" s="182">
        <f>O284*H284</f>
        <v>0</v>
      </c>
      <c r="Q284" s="182">
        <v>0</v>
      </c>
      <c r="R284" s="182">
        <f>Q284*H284</f>
        <v>0</v>
      </c>
      <c r="S284" s="182">
        <v>0</v>
      </c>
      <c r="T284" s="183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84" t="s">
        <v>166</v>
      </c>
      <c r="AT284" s="184" t="s">
        <v>150</v>
      </c>
      <c r="AU284" s="184" t="s">
        <v>87</v>
      </c>
      <c r="AY284" s="18" t="s">
        <v>147</v>
      </c>
      <c r="BE284" s="185">
        <f>IF(N284="základní",J284,0)</f>
        <v>0</v>
      </c>
      <c r="BF284" s="185">
        <f>IF(N284="snížená",J284,0)</f>
        <v>0</v>
      </c>
      <c r="BG284" s="185">
        <f>IF(N284="zákl. přenesená",J284,0)</f>
        <v>0</v>
      </c>
      <c r="BH284" s="185">
        <f>IF(N284="sníž. přenesená",J284,0)</f>
        <v>0</v>
      </c>
      <c r="BI284" s="185">
        <f>IF(N284="nulová",J284,0)</f>
        <v>0</v>
      </c>
      <c r="BJ284" s="18" t="s">
        <v>87</v>
      </c>
      <c r="BK284" s="185">
        <f>ROUND(I284*H284,2)</f>
        <v>0</v>
      </c>
      <c r="BL284" s="18" t="s">
        <v>166</v>
      </c>
      <c r="BM284" s="184" t="s">
        <v>956</v>
      </c>
    </row>
    <row r="285" spans="1:47" s="2" customFormat="1" ht="12">
      <c r="A285" s="37"/>
      <c r="B285" s="38"/>
      <c r="C285" s="37"/>
      <c r="D285" s="192" t="s">
        <v>349</v>
      </c>
      <c r="E285" s="37"/>
      <c r="F285" s="226" t="s">
        <v>897</v>
      </c>
      <c r="G285" s="37"/>
      <c r="H285" s="37"/>
      <c r="I285" s="227"/>
      <c r="J285" s="37"/>
      <c r="K285" s="37"/>
      <c r="L285" s="38"/>
      <c r="M285" s="228"/>
      <c r="N285" s="229"/>
      <c r="O285" s="76"/>
      <c r="P285" s="76"/>
      <c r="Q285" s="76"/>
      <c r="R285" s="76"/>
      <c r="S285" s="76"/>
      <c r="T285" s="7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8" t="s">
        <v>349</v>
      </c>
      <c r="AU285" s="18" t="s">
        <v>87</v>
      </c>
    </row>
    <row r="286" spans="1:63" s="12" customFormat="1" ht="25.9" customHeight="1">
      <c r="A286" s="12"/>
      <c r="B286" s="158"/>
      <c r="C286" s="12"/>
      <c r="D286" s="159" t="s">
        <v>78</v>
      </c>
      <c r="E286" s="160" t="s">
        <v>957</v>
      </c>
      <c r="F286" s="160" t="s">
        <v>958</v>
      </c>
      <c r="G286" s="12"/>
      <c r="H286" s="12"/>
      <c r="I286" s="161"/>
      <c r="J286" s="162">
        <f>BK286</f>
        <v>0</v>
      </c>
      <c r="K286" s="12"/>
      <c r="L286" s="158"/>
      <c r="M286" s="163"/>
      <c r="N286" s="164"/>
      <c r="O286" s="164"/>
      <c r="P286" s="165">
        <f>SUM(P287:P290)</f>
        <v>0</v>
      </c>
      <c r="Q286" s="164"/>
      <c r="R286" s="165">
        <f>SUM(R287:R290)</f>
        <v>0</v>
      </c>
      <c r="S286" s="164"/>
      <c r="T286" s="166">
        <f>SUM(T287:T290)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59" t="s">
        <v>87</v>
      </c>
      <c r="AT286" s="167" t="s">
        <v>78</v>
      </c>
      <c r="AU286" s="167" t="s">
        <v>79</v>
      </c>
      <c r="AY286" s="159" t="s">
        <v>147</v>
      </c>
      <c r="BK286" s="168">
        <f>SUM(BK287:BK290)</f>
        <v>0</v>
      </c>
    </row>
    <row r="287" spans="1:65" s="2" customFormat="1" ht="37.8" customHeight="1">
      <c r="A287" s="37"/>
      <c r="B287" s="171"/>
      <c r="C287" s="172" t="s">
        <v>586</v>
      </c>
      <c r="D287" s="172" t="s">
        <v>150</v>
      </c>
      <c r="E287" s="173" t="s">
        <v>959</v>
      </c>
      <c r="F287" s="174" t="s">
        <v>960</v>
      </c>
      <c r="G287" s="175" t="s">
        <v>1</v>
      </c>
      <c r="H287" s="176">
        <v>3</v>
      </c>
      <c r="I287" s="177"/>
      <c r="J287" s="178">
        <f>ROUND(I287*H287,2)</f>
        <v>0</v>
      </c>
      <c r="K287" s="179"/>
      <c r="L287" s="38"/>
      <c r="M287" s="180" t="s">
        <v>1</v>
      </c>
      <c r="N287" s="181" t="s">
        <v>44</v>
      </c>
      <c r="O287" s="76"/>
      <c r="P287" s="182">
        <f>O287*H287</f>
        <v>0</v>
      </c>
      <c r="Q287" s="182">
        <v>0</v>
      </c>
      <c r="R287" s="182">
        <f>Q287*H287</f>
        <v>0</v>
      </c>
      <c r="S287" s="182">
        <v>0</v>
      </c>
      <c r="T287" s="183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84" t="s">
        <v>166</v>
      </c>
      <c r="AT287" s="184" t="s">
        <v>150</v>
      </c>
      <c r="AU287" s="184" t="s">
        <v>87</v>
      </c>
      <c r="AY287" s="18" t="s">
        <v>147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18" t="s">
        <v>87</v>
      </c>
      <c r="BK287" s="185">
        <f>ROUND(I287*H287,2)</f>
        <v>0</v>
      </c>
      <c r="BL287" s="18" t="s">
        <v>166</v>
      </c>
      <c r="BM287" s="184" t="s">
        <v>961</v>
      </c>
    </row>
    <row r="288" spans="1:47" s="2" customFormat="1" ht="12">
      <c r="A288" s="37"/>
      <c r="B288" s="38"/>
      <c r="C288" s="37"/>
      <c r="D288" s="192" t="s">
        <v>349</v>
      </c>
      <c r="E288" s="37"/>
      <c r="F288" s="226" t="s">
        <v>767</v>
      </c>
      <c r="G288" s="37"/>
      <c r="H288" s="37"/>
      <c r="I288" s="227"/>
      <c r="J288" s="37"/>
      <c r="K288" s="37"/>
      <c r="L288" s="38"/>
      <c r="M288" s="228"/>
      <c r="N288" s="229"/>
      <c r="O288" s="76"/>
      <c r="P288" s="76"/>
      <c r="Q288" s="76"/>
      <c r="R288" s="76"/>
      <c r="S288" s="76"/>
      <c r="T288" s="7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8" t="s">
        <v>349</v>
      </c>
      <c r="AU288" s="18" t="s">
        <v>87</v>
      </c>
    </row>
    <row r="289" spans="1:65" s="2" customFormat="1" ht="21.75" customHeight="1">
      <c r="A289" s="37"/>
      <c r="B289" s="171"/>
      <c r="C289" s="172" t="s">
        <v>591</v>
      </c>
      <c r="D289" s="172" t="s">
        <v>150</v>
      </c>
      <c r="E289" s="173" t="s">
        <v>962</v>
      </c>
      <c r="F289" s="174" t="s">
        <v>963</v>
      </c>
      <c r="G289" s="175" t="s">
        <v>1</v>
      </c>
      <c r="H289" s="176">
        <v>1</v>
      </c>
      <c r="I289" s="177"/>
      <c r="J289" s="178">
        <f>ROUND(I289*H289,2)</f>
        <v>0</v>
      </c>
      <c r="K289" s="179"/>
      <c r="L289" s="38"/>
      <c r="M289" s="180" t="s">
        <v>1</v>
      </c>
      <c r="N289" s="181" t="s">
        <v>44</v>
      </c>
      <c r="O289" s="76"/>
      <c r="P289" s="182">
        <f>O289*H289</f>
        <v>0</v>
      </c>
      <c r="Q289" s="182">
        <v>0</v>
      </c>
      <c r="R289" s="182">
        <f>Q289*H289</f>
        <v>0</v>
      </c>
      <c r="S289" s="182">
        <v>0</v>
      </c>
      <c r="T289" s="183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84" t="s">
        <v>166</v>
      </c>
      <c r="AT289" s="184" t="s">
        <v>150</v>
      </c>
      <c r="AU289" s="184" t="s">
        <v>87</v>
      </c>
      <c r="AY289" s="18" t="s">
        <v>147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18" t="s">
        <v>87</v>
      </c>
      <c r="BK289" s="185">
        <f>ROUND(I289*H289,2)</f>
        <v>0</v>
      </c>
      <c r="BL289" s="18" t="s">
        <v>166</v>
      </c>
      <c r="BM289" s="184" t="s">
        <v>964</v>
      </c>
    </row>
    <row r="290" spans="1:47" s="2" customFormat="1" ht="12">
      <c r="A290" s="37"/>
      <c r="B290" s="38"/>
      <c r="C290" s="37"/>
      <c r="D290" s="192" t="s">
        <v>349</v>
      </c>
      <c r="E290" s="37"/>
      <c r="F290" s="226" t="s">
        <v>965</v>
      </c>
      <c r="G290" s="37"/>
      <c r="H290" s="37"/>
      <c r="I290" s="227"/>
      <c r="J290" s="37"/>
      <c r="K290" s="37"/>
      <c r="L290" s="38"/>
      <c r="M290" s="228"/>
      <c r="N290" s="229"/>
      <c r="O290" s="76"/>
      <c r="P290" s="76"/>
      <c r="Q290" s="76"/>
      <c r="R290" s="76"/>
      <c r="S290" s="76"/>
      <c r="T290" s="7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8" t="s">
        <v>349</v>
      </c>
      <c r="AU290" s="18" t="s">
        <v>87</v>
      </c>
    </row>
    <row r="291" spans="1:63" s="12" customFormat="1" ht="25.9" customHeight="1">
      <c r="A291" s="12"/>
      <c r="B291" s="158"/>
      <c r="C291" s="12"/>
      <c r="D291" s="159" t="s">
        <v>78</v>
      </c>
      <c r="E291" s="160" t="s">
        <v>966</v>
      </c>
      <c r="F291" s="160" t="s">
        <v>967</v>
      </c>
      <c r="G291" s="12"/>
      <c r="H291" s="12"/>
      <c r="I291" s="161"/>
      <c r="J291" s="162">
        <f>BK291</f>
        <v>0</v>
      </c>
      <c r="K291" s="12"/>
      <c r="L291" s="158"/>
      <c r="M291" s="163"/>
      <c r="N291" s="164"/>
      <c r="O291" s="164"/>
      <c r="P291" s="165">
        <f>SUM(P292:P295)</f>
        <v>0</v>
      </c>
      <c r="Q291" s="164"/>
      <c r="R291" s="165">
        <f>SUM(R292:R295)</f>
        <v>0</v>
      </c>
      <c r="S291" s="164"/>
      <c r="T291" s="166">
        <f>SUM(T292:T295)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159" t="s">
        <v>87</v>
      </c>
      <c r="AT291" s="167" t="s">
        <v>78</v>
      </c>
      <c r="AU291" s="167" t="s">
        <v>79</v>
      </c>
      <c r="AY291" s="159" t="s">
        <v>147</v>
      </c>
      <c r="BK291" s="168">
        <f>SUM(BK292:BK295)</f>
        <v>0</v>
      </c>
    </row>
    <row r="292" spans="1:65" s="2" customFormat="1" ht="16.5" customHeight="1">
      <c r="A292" s="37"/>
      <c r="B292" s="171"/>
      <c r="C292" s="172" t="s">
        <v>595</v>
      </c>
      <c r="D292" s="172" t="s">
        <v>150</v>
      </c>
      <c r="E292" s="173" t="s">
        <v>968</v>
      </c>
      <c r="F292" s="174" t="s">
        <v>969</v>
      </c>
      <c r="G292" s="175" t="s">
        <v>1</v>
      </c>
      <c r="H292" s="176">
        <v>1</v>
      </c>
      <c r="I292" s="177"/>
      <c r="J292" s="178">
        <f>ROUND(I292*H292,2)</f>
        <v>0</v>
      </c>
      <c r="K292" s="179"/>
      <c r="L292" s="38"/>
      <c r="M292" s="180" t="s">
        <v>1</v>
      </c>
      <c r="N292" s="181" t="s">
        <v>44</v>
      </c>
      <c r="O292" s="76"/>
      <c r="P292" s="182">
        <f>O292*H292</f>
        <v>0</v>
      </c>
      <c r="Q292" s="182">
        <v>0</v>
      </c>
      <c r="R292" s="182">
        <f>Q292*H292</f>
        <v>0</v>
      </c>
      <c r="S292" s="182">
        <v>0</v>
      </c>
      <c r="T292" s="183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84" t="s">
        <v>166</v>
      </c>
      <c r="AT292" s="184" t="s">
        <v>150</v>
      </c>
      <c r="AU292" s="184" t="s">
        <v>87</v>
      </c>
      <c r="AY292" s="18" t="s">
        <v>147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18" t="s">
        <v>87</v>
      </c>
      <c r="BK292" s="185">
        <f>ROUND(I292*H292,2)</f>
        <v>0</v>
      </c>
      <c r="BL292" s="18" t="s">
        <v>166</v>
      </c>
      <c r="BM292" s="184" t="s">
        <v>970</v>
      </c>
    </row>
    <row r="293" spans="1:47" s="2" customFormat="1" ht="12">
      <c r="A293" s="37"/>
      <c r="B293" s="38"/>
      <c r="C293" s="37"/>
      <c r="D293" s="192" t="s">
        <v>349</v>
      </c>
      <c r="E293" s="37"/>
      <c r="F293" s="226" t="s">
        <v>971</v>
      </c>
      <c r="G293" s="37"/>
      <c r="H293" s="37"/>
      <c r="I293" s="227"/>
      <c r="J293" s="37"/>
      <c r="K293" s="37"/>
      <c r="L293" s="38"/>
      <c r="M293" s="228"/>
      <c r="N293" s="229"/>
      <c r="O293" s="76"/>
      <c r="P293" s="76"/>
      <c r="Q293" s="76"/>
      <c r="R293" s="76"/>
      <c r="S293" s="76"/>
      <c r="T293" s="7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8" t="s">
        <v>349</v>
      </c>
      <c r="AU293" s="18" t="s">
        <v>87</v>
      </c>
    </row>
    <row r="294" spans="1:65" s="2" customFormat="1" ht="16.5" customHeight="1">
      <c r="A294" s="37"/>
      <c r="B294" s="171"/>
      <c r="C294" s="172" t="s">
        <v>599</v>
      </c>
      <c r="D294" s="172" t="s">
        <v>150</v>
      </c>
      <c r="E294" s="173" t="s">
        <v>972</v>
      </c>
      <c r="F294" s="174" t="s">
        <v>973</v>
      </c>
      <c r="G294" s="175" t="s">
        <v>1</v>
      </c>
      <c r="H294" s="176">
        <v>1</v>
      </c>
      <c r="I294" s="177"/>
      <c r="J294" s="178">
        <f>ROUND(I294*H294,2)</f>
        <v>0</v>
      </c>
      <c r="K294" s="179"/>
      <c r="L294" s="38"/>
      <c r="M294" s="180" t="s">
        <v>1</v>
      </c>
      <c r="N294" s="181" t="s">
        <v>44</v>
      </c>
      <c r="O294" s="76"/>
      <c r="P294" s="182">
        <f>O294*H294</f>
        <v>0</v>
      </c>
      <c r="Q294" s="182">
        <v>0</v>
      </c>
      <c r="R294" s="182">
        <f>Q294*H294</f>
        <v>0</v>
      </c>
      <c r="S294" s="182">
        <v>0</v>
      </c>
      <c r="T294" s="183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84" t="s">
        <v>166</v>
      </c>
      <c r="AT294" s="184" t="s">
        <v>150</v>
      </c>
      <c r="AU294" s="184" t="s">
        <v>87</v>
      </c>
      <c r="AY294" s="18" t="s">
        <v>147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8" t="s">
        <v>87</v>
      </c>
      <c r="BK294" s="185">
        <f>ROUND(I294*H294,2)</f>
        <v>0</v>
      </c>
      <c r="BL294" s="18" t="s">
        <v>166</v>
      </c>
      <c r="BM294" s="184" t="s">
        <v>974</v>
      </c>
    </row>
    <row r="295" spans="1:47" s="2" customFormat="1" ht="12">
      <c r="A295" s="37"/>
      <c r="B295" s="38"/>
      <c r="C295" s="37"/>
      <c r="D295" s="192" t="s">
        <v>349</v>
      </c>
      <c r="E295" s="37"/>
      <c r="F295" s="226" t="s">
        <v>934</v>
      </c>
      <c r="G295" s="37"/>
      <c r="H295" s="37"/>
      <c r="I295" s="227"/>
      <c r="J295" s="37"/>
      <c r="K295" s="37"/>
      <c r="L295" s="38"/>
      <c r="M295" s="228"/>
      <c r="N295" s="229"/>
      <c r="O295" s="76"/>
      <c r="P295" s="76"/>
      <c r="Q295" s="76"/>
      <c r="R295" s="76"/>
      <c r="S295" s="76"/>
      <c r="T295" s="7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8" t="s">
        <v>349</v>
      </c>
      <c r="AU295" s="18" t="s">
        <v>87</v>
      </c>
    </row>
    <row r="296" spans="1:63" s="12" customFormat="1" ht="25.9" customHeight="1">
      <c r="A296" s="12"/>
      <c r="B296" s="158"/>
      <c r="C296" s="12"/>
      <c r="D296" s="159" t="s">
        <v>78</v>
      </c>
      <c r="E296" s="160" t="s">
        <v>975</v>
      </c>
      <c r="F296" s="160" t="s">
        <v>976</v>
      </c>
      <c r="G296" s="12"/>
      <c r="H296" s="12"/>
      <c r="I296" s="161"/>
      <c r="J296" s="162">
        <f>BK296</f>
        <v>0</v>
      </c>
      <c r="K296" s="12"/>
      <c r="L296" s="158"/>
      <c r="M296" s="163"/>
      <c r="N296" s="164"/>
      <c r="O296" s="164"/>
      <c r="P296" s="165">
        <f>SUM(P297:P298)</f>
        <v>0</v>
      </c>
      <c r="Q296" s="164"/>
      <c r="R296" s="165">
        <f>SUM(R297:R298)</f>
        <v>0</v>
      </c>
      <c r="S296" s="164"/>
      <c r="T296" s="166">
        <f>SUM(T297:T298)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159" t="s">
        <v>87</v>
      </c>
      <c r="AT296" s="167" t="s">
        <v>78</v>
      </c>
      <c r="AU296" s="167" t="s">
        <v>79</v>
      </c>
      <c r="AY296" s="159" t="s">
        <v>147</v>
      </c>
      <c r="BK296" s="168">
        <f>SUM(BK297:BK298)</f>
        <v>0</v>
      </c>
    </row>
    <row r="297" spans="1:65" s="2" customFormat="1" ht="33" customHeight="1">
      <c r="A297" s="37"/>
      <c r="B297" s="171"/>
      <c r="C297" s="172" t="s">
        <v>605</v>
      </c>
      <c r="D297" s="172" t="s">
        <v>150</v>
      </c>
      <c r="E297" s="173" t="s">
        <v>977</v>
      </c>
      <c r="F297" s="174" t="s">
        <v>978</v>
      </c>
      <c r="G297" s="175" t="s">
        <v>1</v>
      </c>
      <c r="H297" s="176">
        <v>5</v>
      </c>
      <c r="I297" s="177"/>
      <c r="J297" s="178">
        <f>ROUND(I297*H297,2)</f>
        <v>0</v>
      </c>
      <c r="K297" s="179"/>
      <c r="L297" s="38"/>
      <c r="M297" s="180" t="s">
        <v>1</v>
      </c>
      <c r="N297" s="181" t="s">
        <v>44</v>
      </c>
      <c r="O297" s="76"/>
      <c r="P297" s="182">
        <f>O297*H297</f>
        <v>0</v>
      </c>
      <c r="Q297" s="182">
        <v>0</v>
      </c>
      <c r="R297" s="182">
        <f>Q297*H297</f>
        <v>0</v>
      </c>
      <c r="S297" s="182">
        <v>0</v>
      </c>
      <c r="T297" s="183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84" t="s">
        <v>166</v>
      </c>
      <c r="AT297" s="184" t="s">
        <v>150</v>
      </c>
      <c r="AU297" s="184" t="s">
        <v>87</v>
      </c>
      <c r="AY297" s="18" t="s">
        <v>147</v>
      </c>
      <c r="BE297" s="185">
        <f>IF(N297="základní",J297,0)</f>
        <v>0</v>
      </c>
      <c r="BF297" s="185">
        <f>IF(N297="snížená",J297,0)</f>
        <v>0</v>
      </c>
      <c r="BG297" s="185">
        <f>IF(N297="zákl. přenesená",J297,0)</f>
        <v>0</v>
      </c>
      <c r="BH297" s="185">
        <f>IF(N297="sníž. přenesená",J297,0)</f>
        <v>0</v>
      </c>
      <c r="BI297" s="185">
        <f>IF(N297="nulová",J297,0)</f>
        <v>0</v>
      </c>
      <c r="BJ297" s="18" t="s">
        <v>87</v>
      </c>
      <c r="BK297" s="185">
        <f>ROUND(I297*H297,2)</f>
        <v>0</v>
      </c>
      <c r="BL297" s="18" t="s">
        <v>166</v>
      </c>
      <c r="BM297" s="184" t="s">
        <v>979</v>
      </c>
    </row>
    <row r="298" spans="1:47" s="2" customFormat="1" ht="12">
      <c r="A298" s="37"/>
      <c r="B298" s="38"/>
      <c r="C298" s="37"/>
      <c r="D298" s="192" t="s">
        <v>349</v>
      </c>
      <c r="E298" s="37"/>
      <c r="F298" s="226" t="s">
        <v>934</v>
      </c>
      <c r="G298" s="37"/>
      <c r="H298" s="37"/>
      <c r="I298" s="227"/>
      <c r="J298" s="37"/>
      <c r="K298" s="37"/>
      <c r="L298" s="38"/>
      <c r="M298" s="228"/>
      <c r="N298" s="229"/>
      <c r="O298" s="76"/>
      <c r="P298" s="76"/>
      <c r="Q298" s="76"/>
      <c r="R298" s="76"/>
      <c r="S298" s="76"/>
      <c r="T298" s="7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8" t="s">
        <v>349</v>
      </c>
      <c r="AU298" s="18" t="s">
        <v>87</v>
      </c>
    </row>
    <row r="299" spans="1:63" s="12" customFormat="1" ht="25.9" customHeight="1">
      <c r="A299" s="12"/>
      <c r="B299" s="158"/>
      <c r="C299" s="12"/>
      <c r="D299" s="159" t="s">
        <v>78</v>
      </c>
      <c r="E299" s="160" t="s">
        <v>980</v>
      </c>
      <c r="F299" s="160" t="s">
        <v>981</v>
      </c>
      <c r="G299" s="12"/>
      <c r="H299" s="12"/>
      <c r="I299" s="161"/>
      <c r="J299" s="162">
        <f>BK299</f>
        <v>0</v>
      </c>
      <c r="K299" s="12"/>
      <c r="L299" s="158"/>
      <c r="M299" s="163"/>
      <c r="N299" s="164"/>
      <c r="O299" s="164"/>
      <c r="P299" s="165">
        <f>SUM(P300:P305)</f>
        <v>0</v>
      </c>
      <c r="Q299" s="164"/>
      <c r="R299" s="165">
        <f>SUM(R300:R305)</f>
        <v>0</v>
      </c>
      <c r="S299" s="164"/>
      <c r="T299" s="166">
        <f>SUM(T300:T305)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159" t="s">
        <v>87</v>
      </c>
      <c r="AT299" s="167" t="s">
        <v>78</v>
      </c>
      <c r="AU299" s="167" t="s">
        <v>79</v>
      </c>
      <c r="AY299" s="159" t="s">
        <v>147</v>
      </c>
      <c r="BK299" s="168">
        <f>SUM(BK300:BK305)</f>
        <v>0</v>
      </c>
    </row>
    <row r="300" spans="1:65" s="2" customFormat="1" ht="66.75" customHeight="1">
      <c r="A300" s="37"/>
      <c r="B300" s="171"/>
      <c r="C300" s="172" t="s">
        <v>609</v>
      </c>
      <c r="D300" s="172" t="s">
        <v>150</v>
      </c>
      <c r="E300" s="173" t="s">
        <v>982</v>
      </c>
      <c r="F300" s="174" t="s">
        <v>936</v>
      </c>
      <c r="G300" s="175" t="s">
        <v>1</v>
      </c>
      <c r="H300" s="176">
        <v>2</v>
      </c>
      <c r="I300" s="177"/>
      <c r="J300" s="178">
        <f>ROUND(I300*H300,2)</f>
        <v>0</v>
      </c>
      <c r="K300" s="179"/>
      <c r="L300" s="38"/>
      <c r="M300" s="180" t="s">
        <v>1</v>
      </c>
      <c r="N300" s="181" t="s">
        <v>44</v>
      </c>
      <c r="O300" s="76"/>
      <c r="P300" s="182">
        <f>O300*H300</f>
        <v>0</v>
      </c>
      <c r="Q300" s="182">
        <v>0</v>
      </c>
      <c r="R300" s="182">
        <f>Q300*H300</f>
        <v>0</v>
      </c>
      <c r="S300" s="182">
        <v>0</v>
      </c>
      <c r="T300" s="183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4" t="s">
        <v>166</v>
      </c>
      <c r="AT300" s="184" t="s">
        <v>150</v>
      </c>
      <c r="AU300" s="184" t="s">
        <v>87</v>
      </c>
      <c r="AY300" s="18" t="s">
        <v>147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8" t="s">
        <v>87</v>
      </c>
      <c r="BK300" s="185">
        <f>ROUND(I300*H300,2)</f>
        <v>0</v>
      </c>
      <c r="BL300" s="18" t="s">
        <v>166</v>
      </c>
      <c r="BM300" s="184" t="s">
        <v>983</v>
      </c>
    </row>
    <row r="301" spans="1:47" s="2" customFormat="1" ht="12">
      <c r="A301" s="37"/>
      <c r="B301" s="38"/>
      <c r="C301" s="37"/>
      <c r="D301" s="192" t="s">
        <v>349</v>
      </c>
      <c r="E301" s="37"/>
      <c r="F301" s="226" t="s">
        <v>938</v>
      </c>
      <c r="G301" s="37"/>
      <c r="H301" s="37"/>
      <c r="I301" s="227"/>
      <c r="J301" s="37"/>
      <c r="K301" s="37"/>
      <c r="L301" s="38"/>
      <c r="M301" s="228"/>
      <c r="N301" s="229"/>
      <c r="O301" s="76"/>
      <c r="P301" s="76"/>
      <c r="Q301" s="76"/>
      <c r="R301" s="76"/>
      <c r="S301" s="76"/>
      <c r="T301" s="7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8" t="s">
        <v>349</v>
      </c>
      <c r="AU301" s="18" t="s">
        <v>87</v>
      </c>
    </row>
    <row r="302" spans="1:65" s="2" customFormat="1" ht="66.75" customHeight="1">
      <c r="A302" s="37"/>
      <c r="B302" s="171"/>
      <c r="C302" s="172" t="s">
        <v>614</v>
      </c>
      <c r="D302" s="172" t="s">
        <v>150</v>
      </c>
      <c r="E302" s="173" t="s">
        <v>984</v>
      </c>
      <c r="F302" s="174" t="s">
        <v>985</v>
      </c>
      <c r="G302" s="175" t="s">
        <v>1</v>
      </c>
      <c r="H302" s="176">
        <v>2</v>
      </c>
      <c r="I302" s="177"/>
      <c r="J302" s="178">
        <f>ROUND(I302*H302,2)</f>
        <v>0</v>
      </c>
      <c r="K302" s="179"/>
      <c r="L302" s="38"/>
      <c r="M302" s="180" t="s">
        <v>1</v>
      </c>
      <c r="N302" s="181" t="s">
        <v>44</v>
      </c>
      <c r="O302" s="76"/>
      <c r="P302" s="182">
        <f>O302*H302</f>
        <v>0</v>
      </c>
      <c r="Q302" s="182">
        <v>0</v>
      </c>
      <c r="R302" s="182">
        <f>Q302*H302</f>
        <v>0</v>
      </c>
      <c r="S302" s="182">
        <v>0</v>
      </c>
      <c r="T302" s="183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84" t="s">
        <v>166</v>
      </c>
      <c r="AT302" s="184" t="s">
        <v>150</v>
      </c>
      <c r="AU302" s="184" t="s">
        <v>87</v>
      </c>
      <c r="AY302" s="18" t="s">
        <v>147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8" t="s">
        <v>87</v>
      </c>
      <c r="BK302" s="185">
        <f>ROUND(I302*H302,2)</f>
        <v>0</v>
      </c>
      <c r="BL302" s="18" t="s">
        <v>166</v>
      </c>
      <c r="BM302" s="184" t="s">
        <v>986</v>
      </c>
    </row>
    <row r="303" spans="1:47" s="2" customFormat="1" ht="12">
      <c r="A303" s="37"/>
      <c r="B303" s="38"/>
      <c r="C303" s="37"/>
      <c r="D303" s="192" t="s">
        <v>349</v>
      </c>
      <c r="E303" s="37"/>
      <c r="F303" s="226" t="s">
        <v>987</v>
      </c>
      <c r="G303" s="37"/>
      <c r="H303" s="37"/>
      <c r="I303" s="227"/>
      <c r="J303" s="37"/>
      <c r="K303" s="37"/>
      <c r="L303" s="38"/>
      <c r="M303" s="228"/>
      <c r="N303" s="229"/>
      <c r="O303" s="76"/>
      <c r="P303" s="76"/>
      <c r="Q303" s="76"/>
      <c r="R303" s="76"/>
      <c r="S303" s="76"/>
      <c r="T303" s="7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8" t="s">
        <v>349</v>
      </c>
      <c r="AU303" s="18" t="s">
        <v>87</v>
      </c>
    </row>
    <row r="304" spans="1:65" s="2" customFormat="1" ht="66.75" customHeight="1">
      <c r="A304" s="37"/>
      <c r="B304" s="171"/>
      <c r="C304" s="172" t="s">
        <v>619</v>
      </c>
      <c r="D304" s="172" t="s">
        <v>150</v>
      </c>
      <c r="E304" s="173" t="s">
        <v>988</v>
      </c>
      <c r="F304" s="174" t="s">
        <v>989</v>
      </c>
      <c r="G304" s="175" t="s">
        <v>1</v>
      </c>
      <c r="H304" s="176">
        <v>1</v>
      </c>
      <c r="I304" s="177"/>
      <c r="J304" s="178">
        <f>ROUND(I304*H304,2)</f>
        <v>0</v>
      </c>
      <c r="K304" s="179"/>
      <c r="L304" s="38"/>
      <c r="M304" s="180" t="s">
        <v>1</v>
      </c>
      <c r="N304" s="181" t="s">
        <v>44</v>
      </c>
      <c r="O304" s="76"/>
      <c r="P304" s="182">
        <f>O304*H304</f>
        <v>0</v>
      </c>
      <c r="Q304" s="182">
        <v>0</v>
      </c>
      <c r="R304" s="182">
        <f>Q304*H304</f>
        <v>0</v>
      </c>
      <c r="S304" s="182">
        <v>0</v>
      </c>
      <c r="T304" s="183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84" t="s">
        <v>166</v>
      </c>
      <c r="AT304" s="184" t="s">
        <v>150</v>
      </c>
      <c r="AU304" s="184" t="s">
        <v>87</v>
      </c>
      <c r="AY304" s="18" t="s">
        <v>147</v>
      </c>
      <c r="BE304" s="185">
        <f>IF(N304="základní",J304,0)</f>
        <v>0</v>
      </c>
      <c r="BF304" s="185">
        <f>IF(N304="snížená",J304,0)</f>
        <v>0</v>
      </c>
      <c r="BG304" s="185">
        <f>IF(N304="zákl. přenesená",J304,0)</f>
        <v>0</v>
      </c>
      <c r="BH304" s="185">
        <f>IF(N304="sníž. přenesená",J304,0)</f>
        <v>0</v>
      </c>
      <c r="BI304" s="185">
        <f>IF(N304="nulová",J304,0)</f>
        <v>0</v>
      </c>
      <c r="BJ304" s="18" t="s">
        <v>87</v>
      </c>
      <c r="BK304" s="185">
        <f>ROUND(I304*H304,2)</f>
        <v>0</v>
      </c>
      <c r="BL304" s="18" t="s">
        <v>166</v>
      </c>
      <c r="BM304" s="184" t="s">
        <v>990</v>
      </c>
    </row>
    <row r="305" spans="1:47" s="2" customFormat="1" ht="12">
      <c r="A305" s="37"/>
      <c r="B305" s="38"/>
      <c r="C305" s="37"/>
      <c r="D305" s="192" t="s">
        <v>349</v>
      </c>
      <c r="E305" s="37"/>
      <c r="F305" s="226" t="s">
        <v>991</v>
      </c>
      <c r="G305" s="37"/>
      <c r="H305" s="37"/>
      <c r="I305" s="227"/>
      <c r="J305" s="37"/>
      <c r="K305" s="37"/>
      <c r="L305" s="38"/>
      <c r="M305" s="228"/>
      <c r="N305" s="229"/>
      <c r="O305" s="76"/>
      <c r="P305" s="76"/>
      <c r="Q305" s="76"/>
      <c r="R305" s="76"/>
      <c r="S305" s="76"/>
      <c r="T305" s="7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8" t="s">
        <v>349</v>
      </c>
      <c r="AU305" s="18" t="s">
        <v>87</v>
      </c>
    </row>
    <row r="306" spans="1:63" s="12" customFormat="1" ht="25.9" customHeight="1">
      <c r="A306" s="12"/>
      <c r="B306" s="158"/>
      <c r="C306" s="12"/>
      <c r="D306" s="159" t="s">
        <v>78</v>
      </c>
      <c r="E306" s="160" t="s">
        <v>992</v>
      </c>
      <c r="F306" s="160" t="s">
        <v>993</v>
      </c>
      <c r="G306" s="12"/>
      <c r="H306" s="12"/>
      <c r="I306" s="161"/>
      <c r="J306" s="162">
        <f>BK306</f>
        <v>0</v>
      </c>
      <c r="K306" s="12"/>
      <c r="L306" s="158"/>
      <c r="M306" s="163"/>
      <c r="N306" s="164"/>
      <c r="O306" s="164"/>
      <c r="P306" s="165">
        <f>SUM(P307:P316)</f>
        <v>0</v>
      </c>
      <c r="Q306" s="164"/>
      <c r="R306" s="165">
        <f>SUM(R307:R316)</f>
        <v>0</v>
      </c>
      <c r="S306" s="164"/>
      <c r="T306" s="166">
        <f>SUM(T307:T316)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159" t="s">
        <v>87</v>
      </c>
      <c r="AT306" s="167" t="s">
        <v>78</v>
      </c>
      <c r="AU306" s="167" t="s">
        <v>79</v>
      </c>
      <c r="AY306" s="159" t="s">
        <v>147</v>
      </c>
      <c r="BK306" s="168">
        <f>SUM(BK307:BK316)</f>
        <v>0</v>
      </c>
    </row>
    <row r="307" spans="1:65" s="2" customFormat="1" ht="76.35" customHeight="1">
      <c r="A307" s="37"/>
      <c r="B307" s="171"/>
      <c r="C307" s="172" t="s">
        <v>623</v>
      </c>
      <c r="D307" s="172" t="s">
        <v>150</v>
      </c>
      <c r="E307" s="173" t="s">
        <v>994</v>
      </c>
      <c r="F307" s="174" t="s">
        <v>995</v>
      </c>
      <c r="G307" s="175" t="s">
        <v>1</v>
      </c>
      <c r="H307" s="176">
        <v>1</v>
      </c>
      <c r="I307" s="177"/>
      <c r="J307" s="178">
        <f>ROUND(I307*H307,2)</f>
        <v>0</v>
      </c>
      <c r="K307" s="179"/>
      <c r="L307" s="38"/>
      <c r="M307" s="180" t="s">
        <v>1</v>
      </c>
      <c r="N307" s="181" t="s">
        <v>44</v>
      </c>
      <c r="O307" s="76"/>
      <c r="P307" s="182">
        <f>O307*H307</f>
        <v>0</v>
      </c>
      <c r="Q307" s="182">
        <v>0</v>
      </c>
      <c r="R307" s="182">
        <f>Q307*H307</f>
        <v>0</v>
      </c>
      <c r="S307" s="182">
        <v>0</v>
      </c>
      <c r="T307" s="183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84" t="s">
        <v>166</v>
      </c>
      <c r="AT307" s="184" t="s">
        <v>150</v>
      </c>
      <c r="AU307" s="184" t="s">
        <v>87</v>
      </c>
      <c r="AY307" s="18" t="s">
        <v>147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18" t="s">
        <v>87</v>
      </c>
      <c r="BK307" s="185">
        <f>ROUND(I307*H307,2)</f>
        <v>0</v>
      </c>
      <c r="BL307" s="18" t="s">
        <v>166</v>
      </c>
      <c r="BM307" s="184" t="s">
        <v>996</v>
      </c>
    </row>
    <row r="308" spans="1:47" s="2" customFormat="1" ht="12">
      <c r="A308" s="37"/>
      <c r="B308" s="38"/>
      <c r="C308" s="37"/>
      <c r="D308" s="192" t="s">
        <v>349</v>
      </c>
      <c r="E308" s="37"/>
      <c r="F308" s="226" t="s">
        <v>997</v>
      </c>
      <c r="G308" s="37"/>
      <c r="H308" s="37"/>
      <c r="I308" s="227"/>
      <c r="J308" s="37"/>
      <c r="K308" s="37"/>
      <c r="L308" s="38"/>
      <c r="M308" s="228"/>
      <c r="N308" s="229"/>
      <c r="O308" s="76"/>
      <c r="P308" s="76"/>
      <c r="Q308" s="76"/>
      <c r="R308" s="76"/>
      <c r="S308" s="76"/>
      <c r="T308" s="7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8" t="s">
        <v>349</v>
      </c>
      <c r="AU308" s="18" t="s">
        <v>87</v>
      </c>
    </row>
    <row r="309" spans="1:65" s="2" customFormat="1" ht="16.5" customHeight="1">
      <c r="A309" s="37"/>
      <c r="B309" s="171"/>
      <c r="C309" s="172" t="s">
        <v>628</v>
      </c>
      <c r="D309" s="172" t="s">
        <v>150</v>
      </c>
      <c r="E309" s="173" t="s">
        <v>998</v>
      </c>
      <c r="F309" s="174" t="s">
        <v>999</v>
      </c>
      <c r="G309" s="175" t="s">
        <v>1</v>
      </c>
      <c r="H309" s="176">
        <v>1</v>
      </c>
      <c r="I309" s="177"/>
      <c r="J309" s="178">
        <f>ROUND(I309*H309,2)</f>
        <v>0</v>
      </c>
      <c r="K309" s="179"/>
      <c r="L309" s="38"/>
      <c r="M309" s="180" t="s">
        <v>1</v>
      </c>
      <c r="N309" s="181" t="s">
        <v>44</v>
      </c>
      <c r="O309" s="76"/>
      <c r="P309" s="182">
        <f>O309*H309</f>
        <v>0</v>
      </c>
      <c r="Q309" s="182">
        <v>0</v>
      </c>
      <c r="R309" s="182">
        <f>Q309*H309</f>
        <v>0</v>
      </c>
      <c r="S309" s="182">
        <v>0</v>
      </c>
      <c r="T309" s="183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84" t="s">
        <v>166</v>
      </c>
      <c r="AT309" s="184" t="s">
        <v>150</v>
      </c>
      <c r="AU309" s="184" t="s">
        <v>87</v>
      </c>
      <c r="AY309" s="18" t="s">
        <v>147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18" t="s">
        <v>87</v>
      </c>
      <c r="BK309" s="185">
        <f>ROUND(I309*H309,2)</f>
        <v>0</v>
      </c>
      <c r="BL309" s="18" t="s">
        <v>166</v>
      </c>
      <c r="BM309" s="184" t="s">
        <v>1000</v>
      </c>
    </row>
    <row r="310" spans="1:47" s="2" customFormat="1" ht="12">
      <c r="A310" s="37"/>
      <c r="B310" s="38"/>
      <c r="C310" s="37"/>
      <c r="D310" s="192" t="s">
        <v>349</v>
      </c>
      <c r="E310" s="37"/>
      <c r="F310" s="226" t="s">
        <v>971</v>
      </c>
      <c r="G310" s="37"/>
      <c r="H310" s="37"/>
      <c r="I310" s="227"/>
      <c r="J310" s="37"/>
      <c r="K310" s="37"/>
      <c r="L310" s="38"/>
      <c r="M310" s="228"/>
      <c r="N310" s="229"/>
      <c r="O310" s="76"/>
      <c r="P310" s="76"/>
      <c r="Q310" s="76"/>
      <c r="R310" s="76"/>
      <c r="S310" s="76"/>
      <c r="T310" s="7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8" t="s">
        <v>349</v>
      </c>
      <c r="AU310" s="18" t="s">
        <v>87</v>
      </c>
    </row>
    <row r="311" spans="1:65" s="2" customFormat="1" ht="55.5" customHeight="1">
      <c r="A311" s="37"/>
      <c r="B311" s="171"/>
      <c r="C311" s="172" t="s">
        <v>632</v>
      </c>
      <c r="D311" s="172" t="s">
        <v>150</v>
      </c>
      <c r="E311" s="173" t="s">
        <v>1001</v>
      </c>
      <c r="F311" s="174" t="s">
        <v>1002</v>
      </c>
      <c r="G311" s="175" t="s">
        <v>1</v>
      </c>
      <c r="H311" s="176">
        <v>1</v>
      </c>
      <c r="I311" s="177"/>
      <c r="J311" s="178">
        <f>ROUND(I311*H311,2)</f>
        <v>0</v>
      </c>
      <c r="K311" s="179"/>
      <c r="L311" s="38"/>
      <c r="M311" s="180" t="s">
        <v>1</v>
      </c>
      <c r="N311" s="181" t="s">
        <v>44</v>
      </c>
      <c r="O311" s="76"/>
      <c r="P311" s="182">
        <f>O311*H311</f>
        <v>0</v>
      </c>
      <c r="Q311" s="182">
        <v>0</v>
      </c>
      <c r="R311" s="182">
        <f>Q311*H311</f>
        <v>0</v>
      </c>
      <c r="S311" s="182">
        <v>0</v>
      </c>
      <c r="T311" s="183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84" t="s">
        <v>166</v>
      </c>
      <c r="AT311" s="184" t="s">
        <v>150</v>
      </c>
      <c r="AU311" s="184" t="s">
        <v>87</v>
      </c>
      <c r="AY311" s="18" t="s">
        <v>147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18" t="s">
        <v>87</v>
      </c>
      <c r="BK311" s="185">
        <f>ROUND(I311*H311,2)</f>
        <v>0</v>
      </c>
      <c r="BL311" s="18" t="s">
        <v>166</v>
      </c>
      <c r="BM311" s="184" t="s">
        <v>1003</v>
      </c>
    </row>
    <row r="312" spans="1:47" s="2" customFormat="1" ht="12">
      <c r="A312" s="37"/>
      <c r="B312" s="38"/>
      <c r="C312" s="37"/>
      <c r="D312" s="192" t="s">
        <v>349</v>
      </c>
      <c r="E312" s="37"/>
      <c r="F312" s="226" t="s">
        <v>845</v>
      </c>
      <c r="G312" s="37"/>
      <c r="H312" s="37"/>
      <c r="I312" s="227"/>
      <c r="J312" s="37"/>
      <c r="K312" s="37"/>
      <c r="L312" s="38"/>
      <c r="M312" s="228"/>
      <c r="N312" s="229"/>
      <c r="O312" s="76"/>
      <c r="P312" s="76"/>
      <c r="Q312" s="76"/>
      <c r="R312" s="76"/>
      <c r="S312" s="76"/>
      <c r="T312" s="7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8" t="s">
        <v>349</v>
      </c>
      <c r="AU312" s="18" t="s">
        <v>87</v>
      </c>
    </row>
    <row r="313" spans="1:65" s="2" customFormat="1" ht="21.75" customHeight="1">
      <c r="A313" s="37"/>
      <c r="B313" s="171"/>
      <c r="C313" s="172" t="s">
        <v>638</v>
      </c>
      <c r="D313" s="172" t="s">
        <v>150</v>
      </c>
      <c r="E313" s="173" t="s">
        <v>1004</v>
      </c>
      <c r="F313" s="174" t="s">
        <v>1005</v>
      </c>
      <c r="G313" s="175" t="s">
        <v>1</v>
      </c>
      <c r="H313" s="176">
        <v>1</v>
      </c>
      <c r="I313" s="177"/>
      <c r="J313" s="178">
        <f>ROUND(I313*H313,2)</f>
        <v>0</v>
      </c>
      <c r="K313" s="179"/>
      <c r="L313" s="38"/>
      <c r="M313" s="180" t="s">
        <v>1</v>
      </c>
      <c r="N313" s="181" t="s">
        <v>44</v>
      </c>
      <c r="O313" s="76"/>
      <c r="P313" s="182">
        <f>O313*H313</f>
        <v>0</v>
      </c>
      <c r="Q313" s="182">
        <v>0</v>
      </c>
      <c r="R313" s="182">
        <f>Q313*H313</f>
        <v>0</v>
      </c>
      <c r="S313" s="182">
        <v>0</v>
      </c>
      <c r="T313" s="183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84" t="s">
        <v>166</v>
      </c>
      <c r="AT313" s="184" t="s">
        <v>150</v>
      </c>
      <c r="AU313" s="184" t="s">
        <v>87</v>
      </c>
      <c r="AY313" s="18" t="s">
        <v>147</v>
      </c>
      <c r="BE313" s="185">
        <f>IF(N313="základní",J313,0)</f>
        <v>0</v>
      </c>
      <c r="BF313" s="185">
        <f>IF(N313="snížená",J313,0)</f>
        <v>0</v>
      </c>
      <c r="BG313" s="185">
        <f>IF(N313="zákl. přenesená",J313,0)</f>
        <v>0</v>
      </c>
      <c r="BH313" s="185">
        <f>IF(N313="sníž. přenesená",J313,0)</f>
        <v>0</v>
      </c>
      <c r="BI313" s="185">
        <f>IF(N313="nulová",J313,0)</f>
        <v>0</v>
      </c>
      <c r="BJ313" s="18" t="s">
        <v>87</v>
      </c>
      <c r="BK313" s="185">
        <f>ROUND(I313*H313,2)</f>
        <v>0</v>
      </c>
      <c r="BL313" s="18" t="s">
        <v>166</v>
      </c>
      <c r="BM313" s="184" t="s">
        <v>255</v>
      </c>
    </row>
    <row r="314" spans="1:47" s="2" customFormat="1" ht="12">
      <c r="A314" s="37"/>
      <c r="B314" s="38"/>
      <c r="C314" s="37"/>
      <c r="D314" s="192" t="s">
        <v>349</v>
      </c>
      <c r="E314" s="37"/>
      <c r="F314" s="226" t="s">
        <v>1006</v>
      </c>
      <c r="G314" s="37"/>
      <c r="H314" s="37"/>
      <c r="I314" s="227"/>
      <c r="J314" s="37"/>
      <c r="K314" s="37"/>
      <c r="L314" s="38"/>
      <c r="M314" s="228"/>
      <c r="N314" s="229"/>
      <c r="O314" s="76"/>
      <c r="P314" s="76"/>
      <c r="Q314" s="76"/>
      <c r="R314" s="76"/>
      <c r="S314" s="76"/>
      <c r="T314" s="7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8" t="s">
        <v>349</v>
      </c>
      <c r="AU314" s="18" t="s">
        <v>87</v>
      </c>
    </row>
    <row r="315" spans="1:65" s="2" customFormat="1" ht="66.75" customHeight="1">
      <c r="A315" s="37"/>
      <c r="B315" s="171"/>
      <c r="C315" s="172" t="s">
        <v>643</v>
      </c>
      <c r="D315" s="172" t="s">
        <v>150</v>
      </c>
      <c r="E315" s="173" t="s">
        <v>1007</v>
      </c>
      <c r="F315" s="174" t="s">
        <v>989</v>
      </c>
      <c r="G315" s="175" t="s">
        <v>1</v>
      </c>
      <c r="H315" s="176">
        <v>1</v>
      </c>
      <c r="I315" s="177"/>
      <c r="J315" s="178">
        <f>ROUND(I315*H315,2)</f>
        <v>0</v>
      </c>
      <c r="K315" s="179"/>
      <c r="L315" s="38"/>
      <c r="M315" s="180" t="s">
        <v>1</v>
      </c>
      <c r="N315" s="181" t="s">
        <v>44</v>
      </c>
      <c r="O315" s="76"/>
      <c r="P315" s="182">
        <f>O315*H315</f>
        <v>0</v>
      </c>
      <c r="Q315" s="182">
        <v>0</v>
      </c>
      <c r="R315" s="182">
        <f>Q315*H315</f>
        <v>0</v>
      </c>
      <c r="S315" s="182">
        <v>0</v>
      </c>
      <c r="T315" s="183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84" t="s">
        <v>166</v>
      </c>
      <c r="AT315" s="184" t="s">
        <v>150</v>
      </c>
      <c r="AU315" s="184" t="s">
        <v>87</v>
      </c>
      <c r="AY315" s="18" t="s">
        <v>147</v>
      </c>
      <c r="BE315" s="185">
        <f>IF(N315="základní",J315,0)</f>
        <v>0</v>
      </c>
      <c r="BF315" s="185">
        <f>IF(N315="snížená",J315,0)</f>
        <v>0</v>
      </c>
      <c r="BG315" s="185">
        <f>IF(N315="zákl. přenesená",J315,0)</f>
        <v>0</v>
      </c>
      <c r="BH315" s="185">
        <f>IF(N315="sníž. přenesená",J315,0)</f>
        <v>0</v>
      </c>
      <c r="BI315" s="185">
        <f>IF(N315="nulová",J315,0)</f>
        <v>0</v>
      </c>
      <c r="BJ315" s="18" t="s">
        <v>87</v>
      </c>
      <c r="BK315" s="185">
        <f>ROUND(I315*H315,2)</f>
        <v>0</v>
      </c>
      <c r="BL315" s="18" t="s">
        <v>166</v>
      </c>
      <c r="BM315" s="184" t="s">
        <v>1008</v>
      </c>
    </row>
    <row r="316" spans="1:47" s="2" customFormat="1" ht="12">
      <c r="A316" s="37"/>
      <c r="B316" s="38"/>
      <c r="C316" s="37"/>
      <c r="D316" s="192" t="s">
        <v>349</v>
      </c>
      <c r="E316" s="37"/>
      <c r="F316" s="226" t="s">
        <v>991</v>
      </c>
      <c r="G316" s="37"/>
      <c r="H316" s="37"/>
      <c r="I316" s="227"/>
      <c r="J316" s="37"/>
      <c r="K316" s="37"/>
      <c r="L316" s="38"/>
      <c r="M316" s="228"/>
      <c r="N316" s="229"/>
      <c r="O316" s="76"/>
      <c r="P316" s="76"/>
      <c r="Q316" s="76"/>
      <c r="R316" s="76"/>
      <c r="S316" s="76"/>
      <c r="T316" s="7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8" t="s">
        <v>349</v>
      </c>
      <c r="AU316" s="18" t="s">
        <v>87</v>
      </c>
    </row>
    <row r="317" spans="1:63" s="12" customFormat="1" ht="25.9" customHeight="1">
      <c r="A317" s="12"/>
      <c r="B317" s="158"/>
      <c r="C317" s="12"/>
      <c r="D317" s="159" t="s">
        <v>78</v>
      </c>
      <c r="E317" s="160" t="s">
        <v>1009</v>
      </c>
      <c r="F317" s="160" t="s">
        <v>1010</v>
      </c>
      <c r="G317" s="12"/>
      <c r="H317" s="12"/>
      <c r="I317" s="161"/>
      <c r="J317" s="162">
        <f>BK317</f>
        <v>0</v>
      </c>
      <c r="K317" s="12"/>
      <c r="L317" s="158"/>
      <c r="M317" s="163"/>
      <c r="N317" s="164"/>
      <c r="O317" s="164"/>
      <c r="P317" s="165">
        <f>SUM(P318:P319)</f>
        <v>0</v>
      </c>
      <c r="Q317" s="164"/>
      <c r="R317" s="165">
        <f>SUM(R318:R319)</f>
        <v>0</v>
      </c>
      <c r="S317" s="164"/>
      <c r="T317" s="166">
        <f>SUM(T318:T319)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59" t="s">
        <v>87</v>
      </c>
      <c r="AT317" s="167" t="s">
        <v>78</v>
      </c>
      <c r="AU317" s="167" t="s">
        <v>79</v>
      </c>
      <c r="AY317" s="159" t="s">
        <v>147</v>
      </c>
      <c r="BK317" s="168">
        <f>SUM(BK318:BK319)</f>
        <v>0</v>
      </c>
    </row>
    <row r="318" spans="1:65" s="2" customFormat="1" ht="66.75" customHeight="1">
      <c r="A318" s="37"/>
      <c r="B318" s="171"/>
      <c r="C318" s="172" t="s">
        <v>647</v>
      </c>
      <c r="D318" s="172" t="s">
        <v>150</v>
      </c>
      <c r="E318" s="173" t="s">
        <v>1011</v>
      </c>
      <c r="F318" s="174" t="s">
        <v>1012</v>
      </c>
      <c r="G318" s="175" t="s">
        <v>1</v>
      </c>
      <c r="H318" s="176">
        <v>2</v>
      </c>
      <c r="I318" s="177"/>
      <c r="J318" s="178">
        <f>ROUND(I318*H318,2)</f>
        <v>0</v>
      </c>
      <c r="K318" s="179"/>
      <c r="L318" s="38"/>
      <c r="M318" s="180" t="s">
        <v>1</v>
      </c>
      <c r="N318" s="181" t="s">
        <v>44</v>
      </c>
      <c r="O318" s="76"/>
      <c r="P318" s="182">
        <f>O318*H318</f>
        <v>0</v>
      </c>
      <c r="Q318" s="182">
        <v>0</v>
      </c>
      <c r="R318" s="182">
        <f>Q318*H318</f>
        <v>0</v>
      </c>
      <c r="S318" s="182">
        <v>0</v>
      </c>
      <c r="T318" s="183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84" t="s">
        <v>166</v>
      </c>
      <c r="AT318" s="184" t="s">
        <v>150</v>
      </c>
      <c r="AU318" s="184" t="s">
        <v>87</v>
      </c>
      <c r="AY318" s="18" t="s">
        <v>147</v>
      </c>
      <c r="BE318" s="185">
        <f>IF(N318="základní",J318,0)</f>
        <v>0</v>
      </c>
      <c r="BF318" s="185">
        <f>IF(N318="snížená",J318,0)</f>
        <v>0</v>
      </c>
      <c r="BG318" s="185">
        <f>IF(N318="zákl. přenesená",J318,0)</f>
        <v>0</v>
      </c>
      <c r="BH318" s="185">
        <f>IF(N318="sníž. přenesená",J318,0)</f>
        <v>0</v>
      </c>
      <c r="BI318" s="185">
        <f>IF(N318="nulová",J318,0)</f>
        <v>0</v>
      </c>
      <c r="BJ318" s="18" t="s">
        <v>87</v>
      </c>
      <c r="BK318" s="185">
        <f>ROUND(I318*H318,2)</f>
        <v>0</v>
      </c>
      <c r="BL318" s="18" t="s">
        <v>166</v>
      </c>
      <c r="BM318" s="184" t="s">
        <v>1013</v>
      </c>
    </row>
    <row r="319" spans="1:47" s="2" customFormat="1" ht="12">
      <c r="A319" s="37"/>
      <c r="B319" s="38"/>
      <c r="C319" s="37"/>
      <c r="D319" s="192" t="s">
        <v>349</v>
      </c>
      <c r="E319" s="37"/>
      <c r="F319" s="226" t="s">
        <v>1014</v>
      </c>
      <c r="G319" s="37"/>
      <c r="H319" s="37"/>
      <c r="I319" s="227"/>
      <c r="J319" s="37"/>
      <c r="K319" s="37"/>
      <c r="L319" s="38"/>
      <c r="M319" s="228"/>
      <c r="N319" s="229"/>
      <c r="O319" s="76"/>
      <c r="P319" s="76"/>
      <c r="Q319" s="76"/>
      <c r="R319" s="76"/>
      <c r="S319" s="76"/>
      <c r="T319" s="7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8" t="s">
        <v>349</v>
      </c>
      <c r="AU319" s="18" t="s">
        <v>87</v>
      </c>
    </row>
    <row r="320" spans="1:63" s="12" customFormat="1" ht="25.9" customHeight="1">
      <c r="A320" s="12"/>
      <c r="B320" s="158"/>
      <c r="C320" s="12"/>
      <c r="D320" s="159" t="s">
        <v>78</v>
      </c>
      <c r="E320" s="160" t="s">
        <v>1015</v>
      </c>
      <c r="F320" s="160" t="s">
        <v>1016</v>
      </c>
      <c r="G320" s="12"/>
      <c r="H320" s="12"/>
      <c r="I320" s="161"/>
      <c r="J320" s="162">
        <f>BK320</f>
        <v>0</v>
      </c>
      <c r="K320" s="12"/>
      <c r="L320" s="158"/>
      <c r="M320" s="163"/>
      <c r="N320" s="164"/>
      <c r="O320" s="164"/>
      <c r="P320" s="165">
        <f>SUM(P321:P326)</f>
        <v>0</v>
      </c>
      <c r="Q320" s="164"/>
      <c r="R320" s="165">
        <f>SUM(R321:R326)</f>
        <v>0</v>
      </c>
      <c r="S320" s="164"/>
      <c r="T320" s="166">
        <f>SUM(T321:T326)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59" t="s">
        <v>87</v>
      </c>
      <c r="AT320" s="167" t="s">
        <v>78</v>
      </c>
      <c r="AU320" s="167" t="s">
        <v>79</v>
      </c>
      <c r="AY320" s="159" t="s">
        <v>147</v>
      </c>
      <c r="BK320" s="168">
        <f>SUM(BK321:BK326)</f>
        <v>0</v>
      </c>
    </row>
    <row r="321" spans="1:65" s="2" customFormat="1" ht="16.5" customHeight="1">
      <c r="A321" s="37"/>
      <c r="B321" s="171"/>
      <c r="C321" s="172" t="s">
        <v>653</v>
      </c>
      <c r="D321" s="172" t="s">
        <v>150</v>
      </c>
      <c r="E321" s="173" t="s">
        <v>1017</v>
      </c>
      <c r="F321" s="174" t="s">
        <v>1018</v>
      </c>
      <c r="G321" s="175" t="s">
        <v>1</v>
      </c>
      <c r="H321" s="176">
        <v>1</v>
      </c>
      <c r="I321" s="177"/>
      <c r="J321" s="178">
        <f>ROUND(I321*H321,2)</f>
        <v>0</v>
      </c>
      <c r="K321" s="179"/>
      <c r="L321" s="38"/>
      <c r="M321" s="180" t="s">
        <v>1</v>
      </c>
      <c r="N321" s="181" t="s">
        <v>44</v>
      </c>
      <c r="O321" s="76"/>
      <c r="P321" s="182">
        <f>O321*H321</f>
        <v>0</v>
      </c>
      <c r="Q321" s="182">
        <v>0</v>
      </c>
      <c r="R321" s="182">
        <f>Q321*H321</f>
        <v>0</v>
      </c>
      <c r="S321" s="182">
        <v>0</v>
      </c>
      <c r="T321" s="183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84" t="s">
        <v>166</v>
      </c>
      <c r="AT321" s="184" t="s">
        <v>150</v>
      </c>
      <c r="AU321" s="184" t="s">
        <v>87</v>
      </c>
      <c r="AY321" s="18" t="s">
        <v>147</v>
      </c>
      <c r="BE321" s="185">
        <f>IF(N321="základní",J321,0)</f>
        <v>0</v>
      </c>
      <c r="BF321" s="185">
        <f>IF(N321="snížená",J321,0)</f>
        <v>0</v>
      </c>
      <c r="BG321" s="185">
        <f>IF(N321="zákl. přenesená",J321,0)</f>
        <v>0</v>
      </c>
      <c r="BH321" s="185">
        <f>IF(N321="sníž. přenesená",J321,0)</f>
        <v>0</v>
      </c>
      <c r="BI321" s="185">
        <f>IF(N321="nulová",J321,0)</f>
        <v>0</v>
      </c>
      <c r="BJ321" s="18" t="s">
        <v>87</v>
      </c>
      <c r="BK321" s="185">
        <f>ROUND(I321*H321,2)</f>
        <v>0</v>
      </c>
      <c r="BL321" s="18" t="s">
        <v>166</v>
      </c>
      <c r="BM321" s="184" t="s">
        <v>1019</v>
      </c>
    </row>
    <row r="322" spans="1:65" s="2" customFormat="1" ht="16.5" customHeight="1">
      <c r="A322" s="37"/>
      <c r="B322" s="171"/>
      <c r="C322" s="172" t="s">
        <v>660</v>
      </c>
      <c r="D322" s="172" t="s">
        <v>150</v>
      </c>
      <c r="E322" s="173" t="s">
        <v>1020</v>
      </c>
      <c r="F322" s="174" t="s">
        <v>1021</v>
      </c>
      <c r="G322" s="175" t="s">
        <v>1</v>
      </c>
      <c r="H322" s="176">
        <v>2</v>
      </c>
      <c r="I322" s="177"/>
      <c r="J322" s="178">
        <f>ROUND(I322*H322,2)</f>
        <v>0</v>
      </c>
      <c r="K322" s="179"/>
      <c r="L322" s="38"/>
      <c r="M322" s="180" t="s">
        <v>1</v>
      </c>
      <c r="N322" s="181" t="s">
        <v>44</v>
      </c>
      <c r="O322" s="76"/>
      <c r="P322" s="182">
        <f>O322*H322</f>
        <v>0</v>
      </c>
      <c r="Q322" s="182">
        <v>0</v>
      </c>
      <c r="R322" s="182">
        <f>Q322*H322</f>
        <v>0</v>
      </c>
      <c r="S322" s="182">
        <v>0</v>
      </c>
      <c r="T322" s="183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84" t="s">
        <v>166</v>
      </c>
      <c r="AT322" s="184" t="s">
        <v>150</v>
      </c>
      <c r="AU322" s="184" t="s">
        <v>87</v>
      </c>
      <c r="AY322" s="18" t="s">
        <v>147</v>
      </c>
      <c r="BE322" s="185">
        <f>IF(N322="základní",J322,0)</f>
        <v>0</v>
      </c>
      <c r="BF322" s="185">
        <f>IF(N322="snížená",J322,0)</f>
        <v>0</v>
      </c>
      <c r="BG322" s="185">
        <f>IF(N322="zákl. přenesená",J322,0)</f>
        <v>0</v>
      </c>
      <c r="BH322" s="185">
        <f>IF(N322="sníž. přenesená",J322,0)</f>
        <v>0</v>
      </c>
      <c r="BI322" s="185">
        <f>IF(N322="nulová",J322,0)</f>
        <v>0</v>
      </c>
      <c r="BJ322" s="18" t="s">
        <v>87</v>
      </c>
      <c r="BK322" s="185">
        <f>ROUND(I322*H322,2)</f>
        <v>0</v>
      </c>
      <c r="BL322" s="18" t="s">
        <v>166</v>
      </c>
      <c r="BM322" s="184" t="s">
        <v>1022</v>
      </c>
    </row>
    <row r="323" spans="1:65" s="2" customFormat="1" ht="16.5" customHeight="1">
      <c r="A323" s="37"/>
      <c r="B323" s="171"/>
      <c r="C323" s="172" t="s">
        <v>666</v>
      </c>
      <c r="D323" s="172" t="s">
        <v>150</v>
      </c>
      <c r="E323" s="173" t="s">
        <v>1023</v>
      </c>
      <c r="F323" s="174" t="s">
        <v>1024</v>
      </c>
      <c r="G323" s="175" t="s">
        <v>1</v>
      </c>
      <c r="H323" s="176">
        <v>1</v>
      </c>
      <c r="I323" s="177"/>
      <c r="J323" s="178">
        <f>ROUND(I323*H323,2)</f>
        <v>0</v>
      </c>
      <c r="K323" s="179"/>
      <c r="L323" s="38"/>
      <c r="M323" s="180" t="s">
        <v>1</v>
      </c>
      <c r="N323" s="181" t="s">
        <v>44</v>
      </c>
      <c r="O323" s="76"/>
      <c r="P323" s="182">
        <f>O323*H323</f>
        <v>0</v>
      </c>
      <c r="Q323" s="182">
        <v>0</v>
      </c>
      <c r="R323" s="182">
        <f>Q323*H323</f>
        <v>0</v>
      </c>
      <c r="S323" s="182">
        <v>0</v>
      </c>
      <c r="T323" s="183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84" t="s">
        <v>166</v>
      </c>
      <c r="AT323" s="184" t="s">
        <v>150</v>
      </c>
      <c r="AU323" s="184" t="s">
        <v>87</v>
      </c>
      <c r="AY323" s="18" t="s">
        <v>147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8" t="s">
        <v>87</v>
      </c>
      <c r="BK323" s="185">
        <f>ROUND(I323*H323,2)</f>
        <v>0</v>
      </c>
      <c r="BL323" s="18" t="s">
        <v>166</v>
      </c>
      <c r="BM323" s="184" t="s">
        <v>1025</v>
      </c>
    </row>
    <row r="324" spans="1:65" s="2" customFormat="1" ht="16.5" customHeight="1">
      <c r="A324" s="37"/>
      <c r="B324" s="171"/>
      <c r="C324" s="172" t="s">
        <v>673</v>
      </c>
      <c r="D324" s="172" t="s">
        <v>150</v>
      </c>
      <c r="E324" s="173" t="s">
        <v>1026</v>
      </c>
      <c r="F324" s="174" t="s">
        <v>1027</v>
      </c>
      <c r="G324" s="175" t="s">
        <v>1</v>
      </c>
      <c r="H324" s="176">
        <v>2</v>
      </c>
      <c r="I324" s="177"/>
      <c r="J324" s="178">
        <f>ROUND(I324*H324,2)</f>
        <v>0</v>
      </c>
      <c r="K324" s="179"/>
      <c r="L324" s="38"/>
      <c r="M324" s="180" t="s">
        <v>1</v>
      </c>
      <c r="N324" s="181" t="s">
        <v>44</v>
      </c>
      <c r="O324" s="76"/>
      <c r="P324" s="182">
        <f>O324*H324</f>
        <v>0</v>
      </c>
      <c r="Q324" s="182">
        <v>0</v>
      </c>
      <c r="R324" s="182">
        <f>Q324*H324</f>
        <v>0</v>
      </c>
      <c r="S324" s="182">
        <v>0</v>
      </c>
      <c r="T324" s="183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84" t="s">
        <v>166</v>
      </c>
      <c r="AT324" s="184" t="s">
        <v>150</v>
      </c>
      <c r="AU324" s="184" t="s">
        <v>87</v>
      </c>
      <c r="AY324" s="18" t="s">
        <v>147</v>
      </c>
      <c r="BE324" s="185">
        <f>IF(N324="základní",J324,0)</f>
        <v>0</v>
      </c>
      <c r="BF324" s="185">
        <f>IF(N324="snížená",J324,0)</f>
        <v>0</v>
      </c>
      <c r="BG324" s="185">
        <f>IF(N324="zákl. přenesená",J324,0)</f>
        <v>0</v>
      </c>
      <c r="BH324" s="185">
        <f>IF(N324="sníž. přenesená",J324,0)</f>
        <v>0</v>
      </c>
      <c r="BI324" s="185">
        <f>IF(N324="nulová",J324,0)</f>
        <v>0</v>
      </c>
      <c r="BJ324" s="18" t="s">
        <v>87</v>
      </c>
      <c r="BK324" s="185">
        <f>ROUND(I324*H324,2)</f>
        <v>0</v>
      </c>
      <c r="BL324" s="18" t="s">
        <v>166</v>
      </c>
      <c r="BM324" s="184" t="s">
        <v>1028</v>
      </c>
    </row>
    <row r="325" spans="1:47" s="2" customFormat="1" ht="12">
      <c r="A325" s="37"/>
      <c r="B325" s="38"/>
      <c r="C325" s="37"/>
      <c r="D325" s="192" t="s">
        <v>349</v>
      </c>
      <c r="E325" s="37"/>
      <c r="F325" s="226" t="s">
        <v>1029</v>
      </c>
      <c r="G325" s="37"/>
      <c r="H325" s="37"/>
      <c r="I325" s="227"/>
      <c r="J325" s="37"/>
      <c r="K325" s="37"/>
      <c r="L325" s="38"/>
      <c r="M325" s="228"/>
      <c r="N325" s="229"/>
      <c r="O325" s="76"/>
      <c r="P325" s="76"/>
      <c r="Q325" s="76"/>
      <c r="R325" s="76"/>
      <c r="S325" s="76"/>
      <c r="T325" s="7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8" t="s">
        <v>349</v>
      </c>
      <c r="AU325" s="18" t="s">
        <v>87</v>
      </c>
    </row>
    <row r="326" spans="1:65" s="2" customFormat="1" ht="21.75" customHeight="1">
      <c r="A326" s="37"/>
      <c r="B326" s="171"/>
      <c r="C326" s="172" t="s">
        <v>677</v>
      </c>
      <c r="D326" s="172" t="s">
        <v>150</v>
      </c>
      <c r="E326" s="173" t="s">
        <v>1030</v>
      </c>
      <c r="F326" s="174" t="s">
        <v>1031</v>
      </c>
      <c r="G326" s="175" t="s">
        <v>1</v>
      </c>
      <c r="H326" s="176">
        <v>1</v>
      </c>
      <c r="I326" s="177"/>
      <c r="J326" s="178">
        <f>ROUND(I326*H326,2)</f>
        <v>0</v>
      </c>
      <c r="K326" s="179"/>
      <c r="L326" s="38"/>
      <c r="M326" s="180" t="s">
        <v>1</v>
      </c>
      <c r="N326" s="181" t="s">
        <v>44</v>
      </c>
      <c r="O326" s="76"/>
      <c r="P326" s="182">
        <f>O326*H326</f>
        <v>0</v>
      </c>
      <c r="Q326" s="182">
        <v>0</v>
      </c>
      <c r="R326" s="182">
        <f>Q326*H326</f>
        <v>0</v>
      </c>
      <c r="S326" s="182">
        <v>0</v>
      </c>
      <c r="T326" s="183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84" t="s">
        <v>166</v>
      </c>
      <c r="AT326" s="184" t="s">
        <v>150</v>
      </c>
      <c r="AU326" s="184" t="s">
        <v>87</v>
      </c>
      <c r="AY326" s="18" t="s">
        <v>147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8" t="s">
        <v>87</v>
      </c>
      <c r="BK326" s="185">
        <f>ROUND(I326*H326,2)</f>
        <v>0</v>
      </c>
      <c r="BL326" s="18" t="s">
        <v>166</v>
      </c>
      <c r="BM326" s="184" t="s">
        <v>1032</v>
      </c>
    </row>
    <row r="327" spans="1:63" s="12" customFormat="1" ht="25.9" customHeight="1">
      <c r="A327" s="12"/>
      <c r="B327" s="158"/>
      <c r="C327" s="12"/>
      <c r="D327" s="159" t="s">
        <v>78</v>
      </c>
      <c r="E327" s="160" t="s">
        <v>1033</v>
      </c>
      <c r="F327" s="160" t="s">
        <v>1034</v>
      </c>
      <c r="G327" s="12"/>
      <c r="H327" s="12"/>
      <c r="I327" s="161"/>
      <c r="J327" s="162">
        <f>BK327</f>
        <v>0</v>
      </c>
      <c r="K327" s="12"/>
      <c r="L327" s="158"/>
      <c r="M327" s="163"/>
      <c r="N327" s="164"/>
      <c r="O327" s="164"/>
      <c r="P327" s="165">
        <f>SUM(P328:P341)</f>
        <v>0</v>
      </c>
      <c r="Q327" s="164"/>
      <c r="R327" s="165">
        <f>SUM(R328:R341)</f>
        <v>0</v>
      </c>
      <c r="S327" s="164"/>
      <c r="T327" s="166">
        <f>SUM(T328:T341)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159" t="s">
        <v>87</v>
      </c>
      <c r="AT327" s="167" t="s">
        <v>78</v>
      </c>
      <c r="AU327" s="167" t="s">
        <v>79</v>
      </c>
      <c r="AY327" s="159" t="s">
        <v>147</v>
      </c>
      <c r="BK327" s="168">
        <f>SUM(BK328:BK341)</f>
        <v>0</v>
      </c>
    </row>
    <row r="328" spans="1:65" s="2" customFormat="1" ht="16.5" customHeight="1">
      <c r="A328" s="37"/>
      <c r="B328" s="171"/>
      <c r="C328" s="172" t="s">
        <v>683</v>
      </c>
      <c r="D328" s="172" t="s">
        <v>150</v>
      </c>
      <c r="E328" s="173" t="s">
        <v>1035</v>
      </c>
      <c r="F328" s="174" t="s">
        <v>1036</v>
      </c>
      <c r="G328" s="175" t="s">
        <v>1</v>
      </c>
      <c r="H328" s="176">
        <v>1</v>
      </c>
      <c r="I328" s="177"/>
      <c r="J328" s="178">
        <f>ROUND(I328*H328,2)</f>
        <v>0</v>
      </c>
      <c r="K328" s="179"/>
      <c r="L328" s="38"/>
      <c r="M328" s="180" t="s">
        <v>1</v>
      </c>
      <c r="N328" s="181" t="s">
        <v>44</v>
      </c>
      <c r="O328" s="76"/>
      <c r="P328" s="182">
        <f>O328*H328</f>
        <v>0</v>
      </c>
      <c r="Q328" s="182">
        <v>0</v>
      </c>
      <c r="R328" s="182">
        <f>Q328*H328</f>
        <v>0</v>
      </c>
      <c r="S328" s="182">
        <v>0</v>
      </c>
      <c r="T328" s="183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84" t="s">
        <v>166</v>
      </c>
      <c r="AT328" s="184" t="s">
        <v>150</v>
      </c>
      <c r="AU328" s="184" t="s">
        <v>87</v>
      </c>
      <c r="AY328" s="18" t="s">
        <v>147</v>
      </c>
      <c r="BE328" s="185">
        <f>IF(N328="základní",J328,0)</f>
        <v>0</v>
      </c>
      <c r="BF328" s="185">
        <f>IF(N328="snížená",J328,0)</f>
        <v>0</v>
      </c>
      <c r="BG328" s="185">
        <f>IF(N328="zákl. přenesená",J328,0)</f>
        <v>0</v>
      </c>
      <c r="BH328" s="185">
        <f>IF(N328="sníž. přenesená",J328,0)</f>
        <v>0</v>
      </c>
      <c r="BI328" s="185">
        <f>IF(N328="nulová",J328,0)</f>
        <v>0</v>
      </c>
      <c r="BJ328" s="18" t="s">
        <v>87</v>
      </c>
      <c r="BK328" s="185">
        <f>ROUND(I328*H328,2)</f>
        <v>0</v>
      </c>
      <c r="BL328" s="18" t="s">
        <v>166</v>
      </c>
      <c r="BM328" s="184" t="s">
        <v>1037</v>
      </c>
    </row>
    <row r="329" spans="1:47" s="2" customFormat="1" ht="12">
      <c r="A329" s="37"/>
      <c r="B329" s="38"/>
      <c r="C329" s="37"/>
      <c r="D329" s="192" t="s">
        <v>349</v>
      </c>
      <c r="E329" s="37"/>
      <c r="F329" s="226" t="s">
        <v>1038</v>
      </c>
      <c r="G329" s="37"/>
      <c r="H329" s="37"/>
      <c r="I329" s="227"/>
      <c r="J329" s="37"/>
      <c r="K329" s="37"/>
      <c r="L329" s="38"/>
      <c r="M329" s="228"/>
      <c r="N329" s="229"/>
      <c r="O329" s="76"/>
      <c r="P329" s="76"/>
      <c r="Q329" s="76"/>
      <c r="R329" s="76"/>
      <c r="S329" s="76"/>
      <c r="T329" s="7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8" t="s">
        <v>349</v>
      </c>
      <c r="AU329" s="18" t="s">
        <v>87</v>
      </c>
    </row>
    <row r="330" spans="1:65" s="2" customFormat="1" ht="16.5" customHeight="1">
      <c r="A330" s="37"/>
      <c r="B330" s="171"/>
      <c r="C330" s="172" t="s">
        <v>688</v>
      </c>
      <c r="D330" s="172" t="s">
        <v>150</v>
      </c>
      <c r="E330" s="173" t="s">
        <v>1039</v>
      </c>
      <c r="F330" s="174" t="s">
        <v>1040</v>
      </c>
      <c r="G330" s="175" t="s">
        <v>1</v>
      </c>
      <c r="H330" s="176">
        <v>1</v>
      </c>
      <c r="I330" s="177"/>
      <c r="J330" s="178">
        <f>ROUND(I330*H330,2)</f>
        <v>0</v>
      </c>
      <c r="K330" s="179"/>
      <c r="L330" s="38"/>
      <c r="M330" s="180" t="s">
        <v>1</v>
      </c>
      <c r="N330" s="181" t="s">
        <v>44</v>
      </c>
      <c r="O330" s="76"/>
      <c r="P330" s="182">
        <f>O330*H330</f>
        <v>0</v>
      </c>
      <c r="Q330" s="182">
        <v>0</v>
      </c>
      <c r="R330" s="182">
        <f>Q330*H330</f>
        <v>0</v>
      </c>
      <c r="S330" s="182">
        <v>0</v>
      </c>
      <c r="T330" s="183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84" t="s">
        <v>166</v>
      </c>
      <c r="AT330" s="184" t="s">
        <v>150</v>
      </c>
      <c r="AU330" s="184" t="s">
        <v>87</v>
      </c>
      <c r="AY330" s="18" t="s">
        <v>147</v>
      </c>
      <c r="BE330" s="185">
        <f>IF(N330="základní",J330,0)</f>
        <v>0</v>
      </c>
      <c r="BF330" s="185">
        <f>IF(N330="snížená",J330,0)</f>
        <v>0</v>
      </c>
      <c r="BG330" s="185">
        <f>IF(N330="zákl. přenesená",J330,0)</f>
        <v>0</v>
      </c>
      <c r="BH330" s="185">
        <f>IF(N330="sníž. přenesená",J330,0)</f>
        <v>0</v>
      </c>
      <c r="BI330" s="185">
        <f>IF(N330="nulová",J330,0)</f>
        <v>0</v>
      </c>
      <c r="BJ330" s="18" t="s">
        <v>87</v>
      </c>
      <c r="BK330" s="185">
        <f>ROUND(I330*H330,2)</f>
        <v>0</v>
      </c>
      <c r="BL330" s="18" t="s">
        <v>166</v>
      </c>
      <c r="BM330" s="184" t="s">
        <v>1041</v>
      </c>
    </row>
    <row r="331" spans="1:47" s="2" customFormat="1" ht="12">
      <c r="A331" s="37"/>
      <c r="B331" s="38"/>
      <c r="C331" s="37"/>
      <c r="D331" s="192" t="s">
        <v>349</v>
      </c>
      <c r="E331" s="37"/>
      <c r="F331" s="226" t="s">
        <v>1042</v>
      </c>
      <c r="G331" s="37"/>
      <c r="H331" s="37"/>
      <c r="I331" s="227"/>
      <c r="J331" s="37"/>
      <c r="K331" s="37"/>
      <c r="L331" s="38"/>
      <c r="M331" s="228"/>
      <c r="N331" s="229"/>
      <c r="O331" s="76"/>
      <c r="P331" s="76"/>
      <c r="Q331" s="76"/>
      <c r="R331" s="76"/>
      <c r="S331" s="76"/>
      <c r="T331" s="7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8" t="s">
        <v>349</v>
      </c>
      <c r="AU331" s="18" t="s">
        <v>87</v>
      </c>
    </row>
    <row r="332" spans="1:65" s="2" customFormat="1" ht="16.5" customHeight="1">
      <c r="A332" s="37"/>
      <c r="B332" s="171"/>
      <c r="C332" s="172" t="s">
        <v>694</v>
      </c>
      <c r="D332" s="172" t="s">
        <v>150</v>
      </c>
      <c r="E332" s="173" t="s">
        <v>1043</v>
      </c>
      <c r="F332" s="174" t="s">
        <v>1044</v>
      </c>
      <c r="G332" s="175" t="s">
        <v>1</v>
      </c>
      <c r="H332" s="176">
        <v>1</v>
      </c>
      <c r="I332" s="177"/>
      <c r="J332" s="178">
        <f>ROUND(I332*H332,2)</f>
        <v>0</v>
      </c>
      <c r="K332" s="179"/>
      <c r="L332" s="38"/>
      <c r="M332" s="180" t="s">
        <v>1</v>
      </c>
      <c r="N332" s="181" t="s">
        <v>44</v>
      </c>
      <c r="O332" s="76"/>
      <c r="P332" s="182">
        <f>O332*H332</f>
        <v>0</v>
      </c>
      <c r="Q332" s="182">
        <v>0</v>
      </c>
      <c r="R332" s="182">
        <f>Q332*H332</f>
        <v>0</v>
      </c>
      <c r="S332" s="182">
        <v>0</v>
      </c>
      <c r="T332" s="183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84" t="s">
        <v>166</v>
      </c>
      <c r="AT332" s="184" t="s">
        <v>150</v>
      </c>
      <c r="AU332" s="184" t="s">
        <v>87</v>
      </c>
      <c r="AY332" s="18" t="s">
        <v>147</v>
      </c>
      <c r="BE332" s="185">
        <f>IF(N332="základní",J332,0)</f>
        <v>0</v>
      </c>
      <c r="BF332" s="185">
        <f>IF(N332="snížená",J332,0)</f>
        <v>0</v>
      </c>
      <c r="BG332" s="185">
        <f>IF(N332="zákl. přenesená",J332,0)</f>
        <v>0</v>
      </c>
      <c r="BH332" s="185">
        <f>IF(N332="sníž. přenesená",J332,0)</f>
        <v>0</v>
      </c>
      <c r="BI332" s="185">
        <f>IF(N332="nulová",J332,0)</f>
        <v>0</v>
      </c>
      <c r="BJ332" s="18" t="s">
        <v>87</v>
      </c>
      <c r="BK332" s="185">
        <f>ROUND(I332*H332,2)</f>
        <v>0</v>
      </c>
      <c r="BL332" s="18" t="s">
        <v>166</v>
      </c>
      <c r="BM332" s="184" t="s">
        <v>1045</v>
      </c>
    </row>
    <row r="333" spans="1:47" s="2" customFormat="1" ht="12">
      <c r="A333" s="37"/>
      <c r="B333" s="38"/>
      <c r="C333" s="37"/>
      <c r="D333" s="192" t="s">
        <v>349</v>
      </c>
      <c r="E333" s="37"/>
      <c r="F333" s="226" t="s">
        <v>1046</v>
      </c>
      <c r="G333" s="37"/>
      <c r="H333" s="37"/>
      <c r="I333" s="227"/>
      <c r="J333" s="37"/>
      <c r="K333" s="37"/>
      <c r="L333" s="38"/>
      <c r="M333" s="228"/>
      <c r="N333" s="229"/>
      <c r="O333" s="76"/>
      <c r="P333" s="76"/>
      <c r="Q333" s="76"/>
      <c r="R333" s="76"/>
      <c r="S333" s="76"/>
      <c r="T333" s="7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8" t="s">
        <v>349</v>
      </c>
      <c r="AU333" s="18" t="s">
        <v>87</v>
      </c>
    </row>
    <row r="334" spans="1:65" s="2" customFormat="1" ht="16.5" customHeight="1">
      <c r="A334" s="37"/>
      <c r="B334" s="171"/>
      <c r="C334" s="172" t="s">
        <v>699</v>
      </c>
      <c r="D334" s="172" t="s">
        <v>150</v>
      </c>
      <c r="E334" s="173" t="s">
        <v>1047</v>
      </c>
      <c r="F334" s="174" t="s">
        <v>1048</v>
      </c>
      <c r="G334" s="175" t="s">
        <v>1</v>
      </c>
      <c r="H334" s="176">
        <v>1</v>
      </c>
      <c r="I334" s="177"/>
      <c r="J334" s="178">
        <f>ROUND(I334*H334,2)</f>
        <v>0</v>
      </c>
      <c r="K334" s="179"/>
      <c r="L334" s="38"/>
      <c r="M334" s="180" t="s">
        <v>1</v>
      </c>
      <c r="N334" s="181" t="s">
        <v>44</v>
      </c>
      <c r="O334" s="76"/>
      <c r="P334" s="182">
        <f>O334*H334</f>
        <v>0</v>
      </c>
      <c r="Q334" s="182">
        <v>0</v>
      </c>
      <c r="R334" s="182">
        <f>Q334*H334</f>
        <v>0</v>
      </c>
      <c r="S334" s="182">
        <v>0</v>
      </c>
      <c r="T334" s="183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84" t="s">
        <v>166</v>
      </c>
      <c r="AT334" s="184" t="s">
        <v>150</v>
      </c>
      <c r="AU334" s="184" t="s">
        <v>87</v>
      </c>
      <c r="AY334" s="18" t="s">
        <v>147</v>
      </c>
      <c r="BE334" s="185">
        <f>IF(N334="základní",J334,0)</f>
        <v>0</v>
      </c>
      <c r="BF334" s="185">
        <f>IF(N334="snížená",J334,0)</f>
        <v>0</v>
      </c>
      <c r="BG334" s="185">
        <f>IF(N334="zákl. přenesená",J334,0)</f>
        <v>0</v>
      </c>
      <c r="BH334" s="185">
        <f>IF(N334="sníž. přenesená",J334,0)</f>
        <v>0</v>
      </c>
      <c r="BI334" s="185">
        <f>IF(N334="nulová",J334,0)</f>
        <v>0</v>
      </c>
      <c r="BJ334" s="18" t="s">
        <v>87</v>
      </c>
      <c r="BK334" s="185">
        <f>ROUND(I334*H334,2)</f>
        <v>0</v>
      </c>
      <c r="BL334" s="18" t="s">
        <v>166</v>
      </c>
      <c r="BM334" s="184" t="s">
        <v>1049</v>
      </c>
    </row>
    <row r="335" spans="1:47" s="2" customFormat="1" ht="12">
      <c r="A335" s="37"/>
      <c r="B335" s="38"/>
      <c r="C335" s="37"/>
      <c r="D335" s="192" t="s">
        <v>349</v>
      </c>
      <c r="E335" s="37"/>
      <c r="F335" s="226" t="s">
        <v>1050</v>
      </c>
      <c r="G335" s="37"/>
      <c r="H335" s="37"/>
      <c r="I335" s="227"/>
      <c r="J335" s="37"/>
      <c r="K335" s="37"/>
      <c r="L335" s="38"/>
      <c r="M335" s="228"/>
      <c r="N335" s="229"/>
      <c r="O335" s="76"/>
      <c r="P335" s="76"/>
      <c r="Q335" s="76"/>
      <c r="R335" s="76"/>
      <c r="S335" s="76"/>
      <c r="T335" s="7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8" t="s">
        <v>349</v>
      </c>
      <c r="AU335" s="18" t="s">
        <v>87</v>
      </c>
    </row>
    <row r="336" spans="1:65" s="2" customFormat="1" ht="21.75" customHeight="1">
      <c r="A336" s="37"/>
      <c r="B336" s="171"/>
      <c r="C336" s="172" t="s">
        <v>703</v>
      </c>
      <c r="D336" s="172" t="s">
        <v>150</v>
      </c>
      <c r="E336" s="173" t="s">
        <v>1051</v>
      </c>
      <c r="F336" s="174" t="s">
        <v>1052</v>
      </c>
      <c r="G336" s="175" t="s">
        <v>1</v>
      </c>
      <c r="H336" s="176">
        <v>1</v>
      </c>
      <c r="I336" s="177"/>
      <c r="J336" s="178">
        <f>ROUND(I336*H336,2)</f>
        <v>0</v>
      </c>
      <c r="K336" s="179"/>
      <c r="L336" s="38"/>
      <c r="M336" s="180" t="s">
        <v>1</v>
      </c>
      <c r="N336" s="181" t="s">
        <v>44</v>
      </c>
      <c r="O336" s="76"/>
      <c r="P336" s="182">
        <f>O336*H336</f>
        <v>0</v>
      </c>
      <c r="Q336" s="182">
        <v>0</v>
      </c>
      <c r="R336" s="182">
        <f>Q336*H336</f>
        <v>0</v>
      </c>
      <c r="S336" s="182">
        <v>0</v>
      </c>
      <c r="T336" s="183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84" t="s">
        <v>166</v>
      </c>
      <c r="AT336" s="184" t="s">
        <v>150</v>
      </c>
      <c r="AU336" s="184" t="s">
        <v>87</v>
      </c>
      <c r="AY336" s="18" t="s">
        <v>147</v>
      </c>
      <c r="BE336" s="185">
        <f>IF(N336="základní",J336,0)</f>
        <v>0</v>
      </c>
      <c r="BF336" s="185">
        <f>IF(N336="snížená",J336,0)</f>
        <v>0</v>
      </c>
      <c r="BG336" s="185">
        <f>IF(N336="zákl. přenesená",J336,0)</f>
        <v>0</v>
      </c>
      <c r="BH336" s="185">
        <f>IF(N336="sníž. přenesená",J336,0)</f>
        <v>0</v>
      </c>
      <c r="BI336" s="185">
        <f>IF(N336="nulová",J336,0)</f>
        <v>0</v>
      </c>
      <c r="BJ336" s="18" t="s">
        <v>87</v>
      </c>
      <c r="BK336" s="185">
        <f>ROUND(I336*H336,2)</f>
        <v>0</v>
      </c>
      <c r="BL336" s="18" t="s">
        <v>166</v>
      </c>
      <c r="BM336" s="184" t="s">
        <v>1053</v>
      </c>
    </row>
    <row r="337" spans="1:47" s="2" customFormat="1" ht="12">
      <c r="A337" s="37"/>
      <c r="B337" s="38"/>
      <c r="C337" s="37"/>
      <c r="D337" s="192" t="s">
        <v>349</v>
      </c>
      <c r="E337" s="37"/>
      <c r="F337" s="226" t="s">
        <v>1054</v>
      </c>
      <c r="G337" s="37"/>
      <c r="H337" s="37"/>
      <c r="I337" s="227"/>
      <c r="J337" s="37"/>
      <c r="K337" s="37"/>
      <c r="L337" s="38"/>
      <c r="M337" s="228"/>
      <c r="N337" s="229"/>
      <c r="O337" s="76"/>
      <c r="P337" s="76"/>
      <c r="Q337" s="76"/>
      <c r="R337" s="76"/>
      <c r="S337" s="76"/>
      <c r="T337" s="7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8" t="s">
        <v>349</v>
      </c>
      <c r="AU337" s="18" t="s">
        <v>87</v>
      </c>
    </row>
    <row r="338" spans="1:65" s="2" customFormat="1" ht="16.5" customHeight="1">
      <c r="A338" s="37"/>
      <c r="B338" s="171"/>
      <c r="C338" s="172" t="s">
        <v>709</v>
      </c>
      <c r="D338" s="172" t="s">
        <v>150</v>
      </c>
      <c r="E338" s="173" t="s">
        <v>1055</v>
      </c>
      <c r="F338" s="174" t="s">
        <v>1056</v>
      </c>
      <c r="G338" s="175" t="s">
        <v>1</v>
      </c>
      <c r="H338" s="176">
        <v>1</v>
      </c>
      <c r="I338" s="177"/>
      <c r="J338" s="178">
        <f>ROUND(I338*H338,2)</f>
        <v>0</v>
      </c>
      <c r="K338" s="179"/>
      <c r="L338" s="38"/>
      <c r="M338" s="180" t="s">
        <v>1</v>
      </c>
      <c r="N338" s="181" t="s">
        <v>44</v>
      </c>
      <c r="O338" s="76"/>
      <c r="P338" s="182">
        <f>O338*H338</f>
        <v>0</v>
      </c>
      <c r="Q338" s="182">
        <v>0</v>
      </c>
      <c r="R338" s="182">
        <f>Q338*H338</f>
        <v>0</v>
      </c>
      <c r="S338" s="182">
        <v>0</v>
      </c>
      <c r="T338" s="183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84" t="s">
        <v>166</v>
      </c>
      <c r="AT338" s="184" t="s">
        <v>150</v>
      </c>
      <c r="AU338" s="184" t="s">
        <v>87</v>
      </c>
      <c r="AY338" s="18" t="s">
        <v>147</v>
      </c>
      <c r="BE338" s="185">
        <f>IF(N338="základní",J338,0)</f>
        <v>0</v>
      </c>
      <c r="BF338" s="185">
        <f>IF(N338="snížená",J338,0)</f>
        <v>0</v>
      </c>
      <c r="BG338" s="185">
        <f>IF(N338="zákl. přenesená",J338,0)</f>
        <v>0</v>
      </c>
      <c r="BH338" s="185">
        <f>IF(N338="sníž. přenesená",J338,0)</f>
        <v>0</v>
      </c>
      <c r="BI338" s="185">
        <f>IF(N338="nulová",J338,0)</f>
        <v>0</v>
      </c>
      <c r="BJ338" s="18" t="s">
        <v>87</v>
      </c>
      <c r="BK338" s="185">
        <f>ROUND(I338*H338,2)</f>
        <v>0</v>
      </c>
      <c r="BL338" s="18" t="s">
        <v>166</v>
      </c>
      <c r="BM338" s="184" t="s">
        <v>1057</v>
      </c>
    </row>
    <row r="339" spans="1:47" s="2" customFormat="1" ht="12">
      <c r="A339" s="37"/>
      <c r="B339" s="38"/>
      <c r="C339" s="37"/>
      <c r="D339" s="192" t="s">
        <v>349</v>
      </c>
      <c r="E339" s="37"/>
      <c r="F339" s="226" t="s">
        <v>1058</v>
      </c>
      <c r="G339" s="37"/>
      <c r="H339" s="37"/>
      <c r="I339" s="227"/>
      <c r="J339" s="37"/>
      <c r="K339" s="37"/>
      <c r="L339" s="38"/>
      <c r="M339" s="228"/>
      <c r="N339" s="229"/>
      <c r="O339" s="76"/>
      <c r="P339" s="76"/>
      <c r="Q339" s="76"/>
      <c r="R339" s="76"/>
      <c r="S339" s="76"/>
      <c r="T339" s="7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8" t="s">
        <v>349</v>
      </c>
      <c r="AU339" s="18" t="s">
        <v>87</v>
      </c>
    </row>
    <row r="340" spans="1:65" s="2" customFormat="1" ht="16.5" customHeight="1">
      <c r="A340" s="37"/>
      <c r="B340" s="171"/>
      <c r="C340" s="172" t="s">
        <v>715</v>
      </c>
      <c r="D340" s="172" t="s">
        <v>150</v>
      </c>
      <c r="E340" s="173" t="s">
        <v>1059</v>
      </c>
      <c r="F340" s="174" t="s">
        <v>1060</v>
      </c>
      <c r="G340" s="175" t="s">
        <v>1</v>
      </c>
      <c r="H340" s="176">
        <v>1</v>
      </c>
      <c r="I340" s="177"/>
      <c r="J340" s="178">
        <f>ROUND(I340*H340,2)</f>
        <v>0</v>
      </c>
      <c r="K340" s="179"/>
      <c r="L340" s="38"/>
      <c r="M340" s="180" t="s">
        <v>1</v>
      </c>
      <c r="N340" s="181" t="s">
        <v>44</v>
      </c>
      <c r="O340" s="76"/>
      <c r="P340" s="182">
        <f>O340*H340</f>
        <v>0</v>
      </c>
      <c r="Q340" s="182">
        <v>0</v>
      </c>
      <c r="R340" s="182">
        <f>Q340*H340</f>
        <v>0</v>
      </c>
      <c r="S340" s="182">
        <v>0</v>
      </c>
      <c r="T340" s="183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84" t="s">
        <v>166</v>
      </c>
      <c r="AT340" s="184" t="s">
        <v>150</v>
      </c>
      <c r="AU340" s="184" t="s">
        <v>87</v>
      </c>
      <c r="AY340" s="18" t="s">
        <v>147</v>
      </c>
      <c r="BE340" s="185">
        <f>IF(N340="základní",J340,0)</f>
        <v>0</v>
      </c>
      <c r="BF340" s="185">
        <f>IF(N340="snížená",J340,0)</f>
        <v>0</v>
      </c>
      <c r="BG340" s="185">
        <f>IF(N340="zákl. přenesená",J340,0)</f>
        <v>0</v>
      </c>
      <c r="BH340" s="185">
        <f>IF(N340="sníž. přenesená",J340,0)</f>
        <v>0</v>
      </c>
      <c r="BI340" s="185">
        <f>IF(N340="nulová",J340,0)</f>
        <v>0</v>
      </c>
      <c r="BJ340" s="18" t="s">
        <v>87</v>
      </c>
      <c r="BK340" s="185">
        <f>ROUND(I340*H340,2)</f>
        <v>0</v>
      </c>
      <c r="BL340" s="18" t="s">
        <v>166</v>
      </c>
      <c r="BM340" s="184" t="s">
        <v>1061</v>
      </c>
    </row>
    <row r="341" spans="1:47" s="2" customFormat="1" ht="12">
      <c r="A341" s="37"/>
      <c r="B341" s="38"/>
      <c r="C341" s="37"/>
      <c r="D341" s="192" t="s">
        <v>349</v>
      </c>
      <c r="E341" s="37"/>
      <c r="F341" s="226" t="s">
        <v>1062</v>
      </c>
      <c r="G341" s="37"/>
      <c r="H341" s="37"/>
      <c r="I341" s="227"/>
      <c r="J341" s="37"/>
      <c r="K341" s="37"/>
      <c r="L341" s="38"/>
      <c r="M341" s="228"/>
      <c r="N341" s="229"/>
      <c r="O341" s="76"/>
      <c r="P341" s="76"/>
      <c r="Q341" s="76"/>
      <c r="R341" s="76"/>
      <c r="S341" s="76"/>
      <c r="T341" s="7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8" t="s">
        <v>349</v>
      </c>
      <c r="AU341" s="18" t="s">
        <v>87</v>
      </c>
    </row>
    <row r="342" spans="1:63" s="12" customFormat="1" ht="25.9" customHeight="1">
      <c r="A342" s="12"/>
      <c r="B342" s="158"/>
      <c r="C342" s="12"/>
      <c r="D342" s="159" t="s">
        <v>78</v>
      </c>
      <c r="E342" s="160" t="s">
        <v>1063</v>
      </c>
      <c r="F342" s="160" t="s">
        <v>174</v>
      </c>
      <c r="G342" s="12"/>
      <c r="H342" s="12"/>
      <c r="I342" s="161"/>
      <c r="J342" s="162">
        <f>BK342</f>
        <v>0</v>
      </c>
      <c r="K342" s="12"/>
      <c r="L342" s="158"/>
      <c r="M342" s="163"/>
      <c r="N342" s="164"/>
      <c r="O342" s="164"/>
      <c r="P342" s="165">
        <f>P343</f>
        <v>0</v>
      </c>
      <c r="Q342" s="164"/>
      <c r="R342" s="165">
        <f>R343</f>
        <v>0</v>
      </c>
      <c r="S342" s="164"/>
      <c r="T342" s="166">
        <f>T343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159" t="s">
        <v>87</v>
      </c>
      <c r="AT342" s="167" t="s">
        <v>78</v>
      </c>
      <c r="AU342" s="167" t="s">
        <v>79</v>
      </c>
      <c r="AY342" s="159" t="s">
        <v>147</v>
      </c>
      <c r="BK342" s="168">
        <f>BK343</f>
        <v>0</v>
      </c>
    </row>
    <row r="343" spans="1:65" s="2" customFormat="1" ht="37.8" customHeight="1">
      <c r="A343" s="37"/>
      <c r="B343" s="171"/>
      <c r="C343" s="172" t="s">
        <v>719</v>
      </c>
      <c r="D343" s="172" t="s">
        <v>150</v>
      </c>
      <c r="E343" s="173" t="s">
        <v>1064</v>
      </c>
      <c r="F343" s="174" t="s">
        <v>1065</v>
      </c>
      <c r="G343" s="175" t="s">
        <v>1</v>
      </c>
      <c r="H343" s="176">
        <v>1</v>
      </c>
      <c r="I343" s="177"/>
      <c r="J343" s="178">
        <f>ROUND(I343*H343,2)</f>
        <v>0</v>
      </c>
      <c r="K343" s="179"/>
      <c r="L343" s="38"/>
      <c r="M343" s="186" t="s">
        <v>1</v>
      </c>
      <c r="N343" s="187" t="s">
        <v>44</v>
      </c>
      <c r="O343" s="188"/>
      <c r="P343" s="189">
        <f>O343*H343</f>
        <v>0</v>
      </c>
      <c r="Q343" s="189">
        <v>0</v>
      </c>
      <c r="R343" s="189">
        <f>Q343*H343</f>
        <v>0</v>
      </c>
      <c r="S343" s="189">
        <v>0</v>
      </c>
      <c r="T343" s="190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84" t="s">
        <v>166</v>
      </c>
      <c r="AT343" s="184" t="s">
        <v>150</v>
      </c>
      <c r="AU343" s="184" t="s">
        <v>87</v>
      </c>
      <c r="AY343" s="18" t="s">
        <v>147</v>
      </c>
      <c r="BE343" s="185">
        <f>IF(N343="základní",J343,0)</f>
        <v>0</v>
      </c>
      <c r="BF343" s="185">
        <f>IF(N343="snížená",J343,0)</f>
        <v>0</v>
      </c>
      <c r="BG343" s="185">
        <f>IF(N343="zákl. přenesená",J343,0)</f>
        <v>0</v>
      </c>
      <c r="BH343" s="185">
        <f>IF(N343="sníž. přenesená",J343,0)</f>
        <v>0</v>
      </c>
      <c r="BI343" s="185">
        <f>IF(N343="nulová",J343,0)</f>
        <v>0</v>
      </c>
      <c r="BJ343" s="18" t="s">
        <v>87</v>
      </c>
      <c r="BK343" s="185">
        <f>ROUND(I343*H343,2)</f>
        <v>0</v>
      </c>
      <c r="BL343" s="18" t="s">
        <v>166</v>
      </c>
      <c r="BM343" s="184" t="s">
        <v>1066</v>
      </c>
    </row>
    <row r="344" spans="1:31" s="2" customFormat="1" ht="6.95" customHeight="1">
      <c r="A344" s="37"/>
      <c r="B344" s="59"/>
      <c r="C344" s="60"/>
      <c r="D344" s="60"/>
      <c r="E344" s="60"/>
      <c r="F344" s="60"/>
      <c r="G344" s="60"/>
      <c r="H344" s="60"/>
      <c r="I344" s="60"/>
      <c r="J344" s="60"/>
      <c r="K344" s="60"/>
      <c r="L344" s="38"/>
      <c r="M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</row>
  </sheetData>
  <autoFilter ref="C132:K343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117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1067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23. 9. 2021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120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ROUND(J122,2)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ROUND((SUM(BE122:BE275)),2)</f>
        <v>0</v>
      </c>
      <c r="G33" s="37"/>
      <c r="H33" s="37"/>
      <c r="I33" s="127">
        <v>0.21</v>
      </c>
      <c r="J33" s="126">
        <f>ROUND(((SUM(BE122:BE275))*I33),2)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ROUND((SUM(BF122:BF275)),2)</f>
        <v>0</v>
      </c>
      <c r="G34" s="37"/>
      <c r="H34" s="37"/>
      <c r="I34" s="127">
        <v>0.15</v>
      </c>
      <c r="J34" s="126">
        <f>ROUND(((SUM(BF122:BF275))*I34),2)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ROUND((SUM(BG122:BG275)),2)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ROUND((SUM(BH122:BH275)),2)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ROUND((SUM(BI122:BI275)),2)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03 - Silnoproudá elektroinstalace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23. 9. 2021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122</v>
      </c>
      <c r="D94" s="128"/>
      <c r="E94" s="128"/>
      <c r="F94" s="128"/>
      <c r="G94" s="128"/>
      <c r="H94" s="128"/>
      <c r="I94" s="128"/>
      <c r="J94" s="137" t="s">
        <v>123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124</v>
      </c>
      <c r="D96" s="37"/>
      <c r="E96" s="37"/>
      <c r="F96" s="37"/>
      <c r="G96" s="37"/>
      <c r="H96" s="37"/>
      <c r="I96" s="37"/>
      <c r="J96" s="95">
        <f>J122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125</v>
      </c>
    </row>
    <row r="97" spans="1:31" s="9" customFormat="1" ht="24.95" customHeight="1">
      <c r="A97" s="9"/>
      <c r="B97" s="139"/>
      <c r="C97" s="9"/>
      <c r="D97" s="140" t="s">
        <v>180</v>
      </c>
      <c r="E97" s="141"/>
      <c r="F97" s="141"/>
      <c r="G97" s="141"/>
      <c r="H97" s="141"/>
      <c r="I97" s="141"/>
      <c r="J97" s="142">
        <f>J123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183</v>
      </c>
      <c r="E98" s="145"/>
      <c r="F98" s="145"/>
      <c r="G98" s="145"/>
      <c r="H98" s="145"/>
      <c r="I98" s="145"/>
      <c r="J98" s="146">
        <f>J124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184</v>
      </c>
      <c r="E99" s="145"/>
      <c r="F99" s="145"/>
      <c r="G99" s="145"/>
      <c r="H99" s="145"/>
      <c r="I99" s="145"/>
      <c r="J99" s="146">
        <f>J131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39"/>
      <c r="C100" s="9"/>
      <c r="D100" s="140" t="s">
        <v>187</v>
      </c>
      <c r="E100" s="141"/>
      <c r="F100" s="141"/>
      <c r="G100" s="141"/>
      <c r="H100" s="141"/>
      <c r="I100" s="141"/>
      <c r="J100" s="142">
        <f>J136</f>
        <v>0</v>
      </c>
      <c r="K100" s="9"/>
      <c r="L100" s="13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43"/>
      <c r="C101" s="10"/>
      <c r="D101" s="144" t="s">
        <v>1068</v>
      </c>
      <c r="E101" s="145"/>
      <c r="F101" s="145"/>
      <c r="G101" s="145"/>
      <c r="H101" s="145"/>
      <c r="I101" s="145"/>
      <c r="J101" s="146">
        <f>J137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1069</v>
      </c>
      <c r="E102" s="145"/>
      <c r="F102" s="145"/>
      <c r="G102" s="145"/>
      <c r="H102" s="145"/>
      <c r="I102" s="145"/>
      <c r="J102" s="146">
        <f>J270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7"/>
      <c r="D103" s="37"/>
      <c r="E103" s="37"/>
      <c r="F103" s="37"/>
      <c r="G103" s="37"/>
      <c r="H103" s="37"/>
      <c r="I103" s="37"/>
      <c r="J103" s="37"/>
      <c r="K103" s="37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6.25" customHeight="1">
      <c r="A112" s="37"/>
      <c r="B112" s="38"/>
      <c r="C112" s="37"/>
      <c r="D112" s="37"/>
      <c r="E112" s="120" t="str">
        <f>E7</f>
        <v>REKONSTRUKCE GASTROPROVOZU OBJEKTU PARNÍK ul. Gen. Janouška 902, Praha 9</v>
      </c>
      <c r="F112" s="31"/>
      <c r="G112" s="31"/>
      <c r="H112" s="31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118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7"/>
      <c r="D114" s="37"/>
      <c r="E114" s="66" t="str">
        <f>E9</f>
        <v>03 - Silnoproudá elektroinstalace</v>
      </c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7"/>
      <c r="E116" s="37"/>
      <c r="F116" s="26" t="str">
        <f>F12</f>
        <v>ul. Gen. Janouška 902, Praha 6</v>
      </c>
      <c r="G116" s="37"/>
      <c r="H116" s="37"/>
      <c r="I116" s="31" t="s">
        <v>22</v>
      </c>
      <c r="J116" s="68" t="str">
        <f>IF(J12="","",J12)</f>
        <v>23. 9. 2021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40.05" customHeight="1">
      <c r="A118" s="37"/>
      <c r="B118" s="38"/>
      <c r="C118" s="31" t="s">
        <v>24</v>
      </c>
      <c r="D118" s="37"/>
      <c r="E118" s="37"/>
      <c r="F118" s="26" t="str">
        <f>E15</f>
        <v>Městská část Praha 14 Bratří Venclíků 1073,Praha 9</v>
      </c>
      <c r="G118" s="37"/>
      <c r="H118" s="37"/>
      <c r="I118" s="31" t="s">
        <v>31</v>
      </c>
      <c r="J118" s="35" t="str">
        <f>E21</f>
        <v>A6 atelier, s.r.o., Patočkova 978/20,169 00 Praha6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29</v>
      </c>
      <c r="D119" s="37"/>
      <c r="E119" s="37"/>
      <c r="F119" s="26" t="str">
        <f>IF(E18="","",E18)</f>
        <v>Vyplň údaj</v>
      </c>
      <c r="G119" s="37"/>
      <c r="H119" s="37"/>
      <c r="I119" s="31" t="s">
        <v>35</v>
      </c>
      <c r="J119" s="35" t="str">
        <f>E24</f>
        <v xml:space="preserve"> 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47"/>
      <c r="B121" s="148"/>
      <c r="C121" s="149" t="s">
        <v>132</v>
      </c>
      <c r="D121" s="150" t="s">
        <v>64</v>
      </c>
      <c r="E121" s="150" t="s">
        <v>60</v>
      </c>
      <c r="F121" s="150" t="s">
        <v>61</v>
      </c>
      <c r="G121" s="150" t="s">
        <v>133</v>
      </c>
      <c r="H121" s="150" t="s">
        <v>134</v>
      </c>
      <c r="I121" s="150" t="s">
        <v>135</v>
      </c>
      <c r="J121" s="151" t="s">
        <v>123</v>
      </c>
      <c r="K121" s="152" t="s">
        <v>136</v>
      </c>
      <c r="L121" s="153"/>
      <c r="M121" s="85" t="s">
        <v>1</v>
      </c>
      <c r="N121" s="86" t="s">
        <v>43</v>
      </c>
      <c r="O121" s="86" t="s">
        <v>137</v>
      </c>
      <c r="P121" s="86" t="s">
        <v>138</v>
      </c>
      <c r="Q121" s="86" t="s">
        <v>139</v>
      </c>
      <c r="R121" s="86" t="s">
        <v>140</v>
      </c>
      <c r="S121" s="86" t="s">
        <v>141</v>
      </c>
      <c r="T121" s="87" t="s">
        <v>142</v>
      </c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pans="1:63" s="2" customFormat="1" ht="22.8" customHeight="1">
      <c r="A122" s="37"/>
      <c r="B122" s="38"/>
      <c r="C122" s="92" t="s">
        <v>143</v>
      </c>
      <c r="D122" s="37"/>
      <c r="E122" s="37"/>
      <c r="F122" s="37"/>
      <c r="G122" s="37"/>
      <c r="H122" s="37"/>
      <c r="I122" s="37"/>
      <c r="J122" s="154">
        <f>BK122</f>
        <v>0</v>
      </c>
      <c r="K122" s="37"/>
      <c r="L122" s="38"/>
      <c r="M122" s="88"/>
      <c r="N122" s="72"/>
      <c r="O122" s="89"/>
      <c r="P122" s="155">
        <f>P123+P136</f>
        <v>0</v>
      </c>
      <c r="Q122" s="89"/>
      <c r="R122" s="155">
        <f>R123+R136</f>
        <v>4.1420225</v>
      </c>
      <c r="S122" s="89"/>
      <c r="T122" s="156">
        <f>T123+T136</f>
        <v>1.241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78</v>
      </c>
      <c r="AU122" s="18" t="s">
        <v>125</v>
      </c>
      <c r="BK122" s="157">
        <f>BK123+BK136</f>
        <v>0</v>
      </c>
    </row>
    <row r="123" spans="1:63" s="12" customFormat="1" ht="25.9" customHeight="1">
      <c r="A123" s="12"/>
      <c r="B123" s="158"/>
      <c r="C123" s="12"/>
      <c r="D123" s="159" t="s">
        <v>78</v>
      </c>
      <c r="E123" s="160" t="s">
        <v>199</v>
      </c>
      <c r="F123" s="160" t="s">
        <v>200</v>
      </c>
      <c r="G123" s="12"/>
      <c r="H123" s="12"/>
      <c r="I123" s="161"/>
      <c r="J123" s="162">
        <f>BK123</f>
        <v>0</v>
      </c>
      <c r="K123" s="12"/>
      <c r="L123" s="158"/>
      <c r="M123" s="163"/>
      <c r="N123" s="164"/>
      <c r="O123" s="164"/>
      <c r="P123" s="165">
        <f>P124+P131</f>
        <v>0</v>
      </c>
      <c r="Q123" s="164"/>
      <c r="R123" s="165">
        <f>R124+R131</f>
        <v>3.4716000000000005</v>
      </c>
      <c r="S123" s="164"/>
      <c r="T123" s="166">
        <f>T124+T131</f>
        <v>1.241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9" t="s">
        <v>87</v>
      </c>
      <c r="AT123" s="167" t="s">
        <v>78</v>
      </c>
      <c r="AU123" s="167" t="s">
        <v>79</v>
      </c>
      <c r="AY123" s="159" t="s">
        <v>147</v>
      </c>
      <c r="BK123" s="168">
        <f>BK124+BK131</f>
        <v>0</v>
      </c>
    </row>
    <row r="124" spans="1:63" s="12" customFormat="1" ht="22.8" customHeight="1">
      <c r="A124" s="12"/>
      <c r="B124" s="158"/>
      <c r="C124" s="12"/>
      <c r="D124" s="159" t="s">
        <v>78</v>
      </c>
      <c r="E124" s="169" t="s">
        <v>175</v>
      </c>
      <c r="F124" s="169" t="s">
        <v>237</v>
      </c>
      <c r="G124" s="12"/>
      <c r="H124" s="12"/>
      <c r="I124" s="161"/>
      <c r="J124" s="170">
        <f>BK124</f>
        <v>0</v>
      </c>
      <c r="K124" s="12"/>
      <c r="L124" s="158"/>
      <c r="M124" s="163"/>
      <c r="N124" s="164"/>
      <c r="O124" s="164"/>
      <c r="P124" s="165">
        <f>SUM(P125:P130)</f>
        <v>0</v>
      </c>
      <c r="Q124" s="164"/>
      <c r="R124" s="165">
        <f>SUM(R125:R130)</f>
        <v>3.4716000000000005</v>
      </c>
      <c r="S124" s="164"/>
      <c r="T124" s="166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9" t="s">
        <v>87</v>
      </c>
      <c r="AT124" s="167" t="s">
        <v>78</v>
      </c>
      <c r="AU124" s="167" t="s">
        <v>87</v>
      </c>
      <c r="AY124" s="159" t="s">
        <v>147</v>
      </c>
      <c r="BK124" s="168">
        <f>SUM(BK125:BK130)</f>
        <v>0</v>
      </c>
    </row>
    <row r="125" spans="1:65" s="2" customFormat="1" ht="21.75" customHeight="1">
      <c r="A125" s="37"/>
      <c r="B125" s="171"/>
      <c r="C125" s="172" t="s">
        <v>87</v>
      </c>
      <c r="D125" s="172" t="s">
        <v>150</v>
      </c>
      <c r="E125" s="173" t="s">
        <v>1070</v>
      </c>
      <c r="F125" s="174" t="s">
        <v>1071</v>
      </c>
      <c r="G125" s="175" t="s">
        <v>204</v>
      </c>
      <c r="H125" s="176">
        <v>86.79</v>
      </c>
      <c r="I125" s="177"/>
      <c r="J125" s="178">
        <f>ROUND(I125*H125,2)</f>
        <v>0</v>
      </c>
      <c r="K125" s="179"/>
      <c r="L125" s="38"/>
      <c r="M125" s="180" t="s">
        <v>1</v>
      </c>
      <c r="N125" s="181" t="s">
        <v>44</v>
      </c>
      <c r="O125" s="76"/>
      <c r="P125" s="182">
        <f>O125*H125</f>
        <v>0</v>
      </c>
      <c r="Q125" s="182">
        <v>0.04</v>
      </c>
      <c r="R125" s="182">
        <f>Q125*H125</f>
        <v>3.4716000000000005</v>
      </c>
      <c r="S125" s="182">
        <v>0</v>
      </c>
      <c r="T125" s="183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4" t="s">
        <v>166</v>
      </c>
      <c r="AT125" s="184" t="s">
        <v>150</v>
      </c>
      <c r="AU125" s="184" t="s">
        <v>89</v>
      </c>
      <c r="AY125" s="18" t="s">
        <v>147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8" t="s">
        <v>87</v>
      </c>
      <c r="BK125" s="185">
        <f>ROUND(I125*H125,2)</f>
        <v>0</v>
      </c>
      <c r="BL125" s="18" t="s">
        <v>166</v>
      </c>
      <c r="BM125" s="184" t="s">
        <v>1072</v>
      </c>
    </row>
    <row r="126" spans="1:51" s="13" customFormat="1" ht="12">
      <c r="A126" s="13"/>
      <c r="B126" s="191"/>
      <c r="C126" s="13"/>
      <c r="D126" s="192" t="s">
        <v>206</v>
      </c>
      <c r="E126" s="193" t="s">
        <v>1</v>
      </c>
      <c r="F126" s="194" t="s">
        <v>1073</v>
      </c>
      <c r="G126" s="13"/>
      <c r="H126" s="195">
        <v>6.39</v>
      </c>
      <c r="I126" s="196"/>
      <c r="J126" s="13"/>
      <c r="K126" s="13"/>
      <c r="L126" s="191"/>
      <c r="M126" s="197"/>
      <c r="N126" s="198"/>
      <c r="O126" s="198"/>
      <c r="P126" s="198"/>
      <c r="Q126" s="198"/>
      <c r="R126" s="198"/>
      <c r="S126" s="198"/>
      <c r="T126" s="19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3" t="s">
        <v>206</v>
      </c>
      <c r="AU126" s="193" t="s">
        <v>89</v>
      </c>
      <c r="AV126" s="13" t="s">
        <v>89</v>
      </c>
      <c r="AW126" s="13" t="s">
        <v>34</v>
      </c>
      <c r="AX126" s="13" t="s">
        <v>79</v>
      </c>
      <c r="AY126" s="193" t="s">
        <v>147</v>
      </c>
    </row>
    <row r="127" spans="1:51" s="13" customFormat="1" ht="12">
      <c r="A127" s="13"/>
      <c r="B127" s="191"/>
      <c r="C127" s="13"/>
      <c r="D127" s="192" t="s">
        <v>206</v>
      </c>
      <c r="E127" s="193" t="s">
        <v>1</v>
      </c>
      <c r="F127" s="194" t="s">
        <v>1074</v>
      </c>
      <c r="G127" s="13"/>
      <c r="H127" s="195">
        <v>41.4</v>
      </c>
      <c r="I127" s="196"/>
      <c r="J127" s="13"/>
      <c r="K127" s="13"/>
      <c r="L127" s="191"/>
      <c r="M127" s="197"/>
      <c r="N127" s="198"/>
      <c r="O127" s="198"/>
      <c r="P127" s="198"/>
      <c r="Q127" s="198"/>
      <c r="R127" s="198"/>
      <c r="S127" s="198"/>
      <c r="T127" s="19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3" t="s">
        <v>206</v>
      </c>
      <c r="AU127" s="193" t="s">
        <v>89</v>
      </c>
      <c r="AV127" s="13" t="s">
        <v>89</v>
      </c>
      <c r="AW127" s="13" t="s">
        <v>34</v>
      </c>
      <c r="AX127" s="13" t="s">
        <v>79</v>
      </c>
      <c r="AY127" s="193" t="s">
        <v>147</v>
      </c>
    </row>
    <row r="128" spans="1:51" s="13" customFormat="1" ht="12">
      <c r="A128" s="13"/>
      <c r="B128" s="191"/>
      <c r="C128" s="13"/>
      <c r="D128" s="192" t="s">
        <v>206</v>
      </c>
      <c r="E128" s="193" t="s">
        <v>1</v>
      </c>
      <c r="F128" s="194" t="s">
        <v>1075</v>
      </c>
      <c r="G128" s="13"/>
      <c r="H128" s="195">
        <v>27</v>
      </c>
      <c r="I128" s="196"/>
      <c r="J128" s="13"/>
      <c r="K128" s="13"/>
      <c r="L128" s="191"/>
      <c r="M128" s="197"/>
      <c r="N128" s="198"/>
      <c r="O128" s="198"/>
      <c r="P128" s="198"/>
      <c r="Q128" s="198"/>
      <c r="R128" s="198"/>
      <c r="S128" s="198"/>
      <c r="T128" s="19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3" t="s">
        <v>206</v>
      </c>
      <c r="AU128" s="193" t="s">
        <v>89</v>
      </c>
      <c r="AV128" s="13" t="s">
        <v>89</v>
      </c>
      <c r="AW128" s="13" t="s">
        <v>34</v>
      </c>
      <c r="AX128" s="13" t="s">
        <v>79</v>
      </c>
      <c r="AY128" s="193" t="s">
        <v>147</v>
      </c>
    </row>
    <row r="129" spans="1:51" s="13" customFormat="1" ht="12">
      <c r="A129" s="13"/>
      <c r="B129" s="191"/>
      <c r="C129" s="13"/>
      <c r="D129" s="192" t="s">
        <v>206</v>
      </c>
      <c r="E129" s="193" t="s">
        <v>1</v>
      </c>
      <c r="F129" s="194" t="s">
        <v>1076</v>
      </c>
      <c r="G129" s="13"/>
      <c r="H129" s="195">
        <v>12</v>
      </c>
      <c r="I129" s="196"/>
      <c r="J129" s="13"/>
      <c r="K129" s="13"/>
      <c r="L129" s="191"/>
      <c r="M129" s="197"/>
      <c r="N129" s="198"/>
      <c r="O129" s="198"/>
      <c r="P129" s="198"/>
      <c r="Q129" s="198"/>
      <c r="R129" s="198"/>
      <c r="S129" s="198"/>
      <c r="T129" s="19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3" t="s">
        <v>206</v>
      </c>
      <c r="AU129" s="193" t="s">
        <v>89</v>
      </c>
      <c r="AV129" s="13" t="s">
        <v>89</v>
      </c>
      <c r="AW129" s="13" t="s">
        <v>34</v>
      </c>
      <c r="AX129" s="13" t="s">
        <v>79</v>
      </c>
      <c r="AY129" s="193" t="s">
        <v>147</v>
      </c>
    </row>
    <row r="130" spans="1:51" s="14" customFormat="1" ht="12">
      <c r="A130" s="14"/>
      <c r="B130" s="200"/>
      <c r="C130" s="14"/>
      <c r="D130" s="192" t="s">
        <v>206</v>
      </c>
      <c r="E130" s="201" t="s">
        <v>1</v>
      </c>
      <c r="F130" s="202" t="s">
        <v>209</v>
      </c>
      <c r="G130" s="14"/>
      <c r="H130" s="203">
        <v>86.79</v>
      </c>
      <c r="I130" s="204"/>
      <c r="J130" s="14"/>
      <c r="K130" s="14"/>
      <c r="L130" s="200"/>
      <c r="M130" s="205"/>
      <c r="N130" s="206"/>
      <c r="O130" s="206"/>
      <c r="P130" s="206"/>
      <c r="Q130" s="206"/>
      <c r="R130" s="206"/>
      <c r="S130" s="206"/>
      <c r="T130" s="20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01" t="s">
        <v>206</v>
      </c>
      <c r="AU130" s="201" t="s">
        <v>89</v>
      </c>
      <c r="AV130" s="14" t="s">
        <v>166</v>
      </c>
      <c r="AW130" s="14" t="s">
        <v>34</v>
      </c>
      <c r="AX130" s="14" t="s">
        <v>87</v>
      </c>
      <c r="AY130" s="201" t="s">
        <v>147</v>
      </c>
    </row>
    <row r="131" spans="1:63" s="12" customFormat="1" ht="22.8" customHeight="1">
      <c r="A131" s="12"/>
      <c r="B131" s="158"/>
      <c r="C131" s="12"/>
      <c r="D131" s="159" t="s">
        <v>78</v>
      </c>
      <c r="E131" s="169" t="s">
        <v>251</v>
      </c>
      <c r="F131" s="169" t="s">
        <v>298</v>
      </c>
      <c r="G131" s="12"/>
      <c r="H131" s="12"/>
      <c r="I131" s="161"/>
      <c r="J131" s="170">
        <f>BK131</f>
        <v>0</v>
      </c>
      <c r="K131" s="12"/>
      <c r="L131" s="158"/>
      <c r="M131" s="163"/>
      <c r="N131" s="164"/>
      <c r="O131" s="164"/>
      <c r="P131" s="165">
        <f>SUM(P132:P135)</f>
        <v>0</v>
      </c>
      <c r="Q131" s="164"/>
      <c r="R131" s="165">
        <f>SUM(R132:R135)</f>
        <v>0</v>
      </c>
      <c r="S131" s="164"/>
      <c r="T131" s="166">
        <f>SUM(T132:T135)</f>
        <v>1.241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87</v>
      </c>
      <c r="AT131" s="167" t="s">
        <v>78</v>
      </c>
      <c r="AU131" s="167" t="s">
        <v>87</v>
      </c>
      <c r="AY131" s="159" t="s">
        <v>147</v>
      </c>
      <c r="BK131" s="168">
        <f>SUM(BK132:BK135)</f>
        <v>0</v>
      </c>
    </row>
    <row r="132" spans="1:65" s="2" customFormat="1" ht="24.15" customHeight="1">
      <c r="A132" s="37"/>
      <c r="B132" s="171"/>
      <c r="C132" s="172" t="s">
        <v>89</v>
      </c>
      <c r="D132" s="172" t="s">
        <v>150</v>
      </c>
      <c r="E132" s="173" t="s">
        <v>1077</v>
      </c>
      <c r="F132" s="174" t="s">
        <v>1078</v>
      </c>
      <c r="G132" s="175" t="s">
        <v>306</v>
      </c>
      <c r="H132" s="176">
        <v>71</v>
      </c>
      <c r="I132" s="177"/>
      <c r="J132" s="178">
        <f>ROUND(I132*H132,2)</f>
        <v>0</v>
      </c>
      <c r="K132" s="179"/>
      <c r="L132" s="38"/>
      <c r="M132" s="180" t="s">
        <v>1</v>
      </c>
      <c r="N132" s="181" t="s">
        <v>44</v>
      </c>
      <c r="O132" s="76"/>
      <c r="P132" s="182">
        <f>O132*H132</f>
        <v>0</v>
      </c>
      <c r="Q132" s="182">
        <v>0</v>
      </c>
      <c r="R132" s="182">
        <f>Q132*H132</f>
        <v>0</v>
      </c>
      <c r="S132" s="182">
        <v>0.001</v>
      </c>
      <c r="T132" s="183">
        <f>S132*H132</f>
        <v>0.07100000000000001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4" t="s">
        <v>166</v>
      </c>
      <c r="AT132" s="184" t="s">
        <v>150</v>
      </c>
      <c r="AU132" s="184" t="s">
        <v>89</v>
      </c>
      <c r="AY132" s="18" t="s">
        <v>147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8" t="s">
        <v>87</v>
      </c>
      <c r="BK132" s="185">
        <f>ROUND(I132*H132,2)</f>
        <v>0</v>
      </c>
      <c r="BL132" s="18" t="s">
        <v>166</v>
      </c>
      <c r="BM132" s="184" t="s">
        <v>1079</v>
      </c>
    </row>
    <row r="133" spans="1:65" s="2" customFormat="1" ht="24.15" customHeight="1">
      <c r="A133" s="37"/>
      <c r="B133" s="171"/>
      <c r="C133" s="172" t="s">
        <v>161</v>
      </c>
      <c r="D133" s="172" t="s">
        <v>150</v>
      </c>
      <c r="E133" s="173" t="s">
        <v>1080</v>
      </c>
      <c r="F133" s="174" t="s">
        <v>1081</v>
      </c>
      <c r="G133" s="175" t="s">
        <v>343</v>
      </c>
      <c r="H133" s="176">
        <v>180</v>
      </c>
      <c r="I133" s="177"/>
      <c r="J133" s="178">
        <f>ROUND(I133*H133,2)</f>
        <v>0</v>
      </c>
      <c r="K133" s="179"/>
      <c r="L133" s="38"/>
      <c r="M133" s="180" t="s">
        <v>1</v>
      </c>
      <c r="N133" s="181" t="s">
        <v>44</v>
      </c>
      <c r="O133" s="76"/>
      <c r="P133" s="182">
        <f>O133*H133</f>
        <v>0</v>
      </c>
      <c r="Q133" s="182">
        <v>0</v>
      </c>
      <c r="R133" s="182">
        <f>Q133*H133</f>
        <v>0</v>
      </c>
      <c r="S133" s="182">
        <v>0.002</v>
      </c>
      <c r="T133" s="183">
        <f>S133*H133</f>
        <v>0.36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166</v>
      </c>
      <c r="AT133" s="184" t="s">
        <v>150</v>
      </c>
      <c r="AU133" s="184" t="s">
        <v>89</v>
      </c>
      <c r="AY133" s="18" t="s">
        <v>147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8" t="s">
        <v>87</v>
      </c>
      <c r="BK133" s="185">
        <f>ROUND(I133*H133,2)</f>
        <v>0</v>
      </c>
      <c r="BL133" s="18" t="s">
        <v>166</v>
      </c>
      <c r="BM133" s="184" t="s">
        <v>1082</v>
      </c>
    </row>
    <row r="134" spans="1:65" s="2" customFormat="1" ht="24.15" customHeight="1">
      <c r="A134" s="37"/>
      <c r="B134" s="171"/>
      <c r="C134" s="172" t="s">
        <v>166</v>
      </c>
      <c r="D134" s="172" t="s">
        <v>150</v>
      </c>
      <c r="E134" s="173" t="s">
        <v>1083</v>
      </c>
      <c r="F134" s="174" t="s">
        <v>1084</v>
      </c>
      <c r="G134" s="175" t="s">
        <v>343</v>
      </c>
      <c r="H134" s="176">
        <v>90</v>
      </c>
      <c r="I134" s="177"/>
      <c r="J134" s="178">
        <f>ROUND(I134*H134,2)</f>
        <v>0</v>
      </c>
      <c r="K134" s="179"/>
      <c r="L134" s="38"/>
      <c r="M134" s="180" t="s">
        <v>1</v>
      </c>
      <c r="N134" s="181" t="s">
        <v>44</v>
      </c>
      <c r="O134" s="76"/>
      <c r="P134" s="182">
        <f>O134*H134</f>
        <v>0</v>
      </c>
      <c r="Q134" s="182">
        <v>0</v>
      </c>
      <c r="R134" s="182">
        <f>Q134*H134</f>
        <v>0</v>
      </c>
      <c r="S134" s="182">
        <v>0.005</v>
      </c>
      <c r="T134" s="183">
        <f>S134*H134</f>
        <v>0.45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4" t="s">
        <v>166</v>
      </c>
      <c r="AT134" s="184" t="s">
        <v>150</v>
      </c>
      <c r="AU134" s="184" t="s">
        <v>89</v>
      </c>
      <c r="AY134" s="18" t="s">
        <v>147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8" t="s">
        <v>87</v>
      </c>
      <c r="BK134" s="185">
        <f>ROUND(I134*H134,2)</f>
        <v>0</v>
      </c>
      <c r="BL134" s="18" t="s">
        <v>166</v>
      </c>
      <c r="BM134" s="184" t="s">
        <v>1085</v>
      </c>
    </row>
    <row r="135" spans="1:65" s="2" customFormat="1" ht="24.15" customHeight="1">
      <c r="A135" s="37"/>
      <c r="B135" s="171"/>
      <c r="C135" s="172" t="s">
        <v>146</v>
      </c>
      <c r="D135" s="172" t="s">
        <v>150</v>
      </c>
      <c r="E135" s="173" t="s">
        <v>1086</v>
      </c>
      <c r="F135" s="174" t="s">
        <v>1087</v>
      </c>
      <c r="G135" s="175" t="s">
        <v>343</v>
      </c>
      <c r="H135" s="176">
        <v>40</v>
      </c>
      <c r="I135" s="177"/>
      <c r="J135" s="178">
        <f>ROUND(I135*H135,2)</f>
        <v>0</v>
      </c>
      <c r="K135" s="179"/>
      <c r="L135" s="38"/>
      <c r="M135" s="180" t="s">
        <v>1</v>
      </c>
      <c r="N135" s="181" t="s">
        <v>44</v>
      </c>
      <c r="O135" s="76"/>
      <c r="P135" s="182">
        <f>O135*H135</f>
        <v>0</v>
      </c>
      <c r="Q135" s="182">
        <v>0</v>
      </c>
      <c r="R135" s="182">
        <f>Q135*H135</f>
        <v>0</v>
      </c>
      <c r="S135" s="182">
        <v>0.009</v>
      </c>
      <c r="T135" s="183">
        <f>S135*H135</f>
        <v>0.36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4" t="s">
        <v>166</v>
      </c>
      <c r="AT135" s="184" t="s">
        <v>150</v>
      </c>
      <c r="AU135" s="184" t="s">
        <v>89</v>
      </c>
      <c r="AY135" s="18" t="s">
        <v>147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8" t="s">
        <v>87</v>
      </c>
      <c r="BK135" s="185">
        <f>ROUND(I135*H135,2)</f>
        <v>0</v>
      </c>
      <c r="BL135" s="18" t="s">
        <v>166</v>
      </c>
      <c r="BM135" s="184" t="s">
        <v>1088</v>
      </c>
    </row>
    <row r="136" spans="1:63" s="12" customFormat="1" ht="25.9" customHeight="1">
      <c r="A136" s="12"/>
      <c r="B136" s="158"/>
      <c r="C136" s="12"/>
      <c r="D136" s="159" t="s">
        <v>78</v>
      </c>
      <c r="E136" s="160" t="s">
        <v>403</v>
      </c>
      <c r="F136" s="160" t="s">
        <v>404</v>
      </c>
      <c r="G136" s="12"/>
      <c r="H136" s="12"/>
      <c r="I136" s="161"/>
      <c r="J136" s="162">
        <f>BK136</f>
        <v>0</v>
      </c>
      <c r="K136" s="12"/>
      <c r="L136" s="158"/>
      <c r="M136" s="163"/>
      <c r="N136" s="164"/>
      <c r="O136" s="164"/>
      <c r="P136" s="165">
        <f>P137+P270</f>
        <v>0</v>
      </c>
      <c r="Q136" s="164"/>
      <c r="R136" s="165">
        <f>R137+R270</f>
        <v>0.6704224999999998</v>
      </c>
      <c r="S136" s="164"/>
      <c r="T136" s="166">
        <f>T137+T270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9" t="s">
        <v>89</v>
      </c>
      <c r="AT136" s="167" t="s">
        <v>78</v>
      </c>
      <c r="AU136" s="167" t="s">
        <v>79</v>
      </c>
      <c r="AY136" s="159" t="s">
        <v>147</v>
      </c>
      <c r="BK136" s="168">
        <f>BK137+BK270</f>
        <v>0</v>
      </c>
    </row>
    <row r="137" spans="1:63" s="12" customFormat="1" ht="22.8" customHeight="1">
      <c r="A137" s="12"/>
      <c r="B137" s="158"/>
      <c r="C137" s="12"/>
      <c r="D137" s="159" t="s">
        <v>78</v>
      </c>
      <c r="E137" s="169" t="s">
        <v>1089</v>
      </c>
      <c r="F137" s="169" t="s">
        <v>1090</v>
      </c>
      <c r="G137" s="12"/>
      <c r="H137" s="12"/>
      <c r="I137" s="161"/>
      <c r="J137" s="170">
        <f>BK137</f>
        <v>0</v>
      </c>
      <c r="K137" s="12"/>
      <c r="L137" s="158"/>
      <c r="M137" s="163"/>
      <c r="N137" s="164"/>
      <c r="O137" s="164"/>
      <c r="P137" s="165">
        <f>SUM(P138:P269)</f>
        <v>0</v>
      </c>
      <c r="Q137" s="164"/>
      <c r="R137" s="165">
        <f>SUM(R138:R269)</f>
        <v>0.6704224999999998</v>
      </c>
      <c r="S137" s="164"/>
      <c r="T137" s="166">
        <f>SUM(T138:T269)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9" t="s">
        <v>89</v>
      </c>
      <c r="AT137" s="167" t="s">
        <v>78</v>
      </c>
      <c r="AU137" s="167" t="s">
        <v>87</v>
      </c>
      <c r="AY137" s="159" t="s">
        <v>147</v>
      </c>
      <c r="BK137" s="168">
        <f>SUM(BK138:BK269)</f>
        <v>0</v>
      </c>
    </row>
    <row r="138" spans="1:65" s="2" customFormat="1" ht="21.75" customHeight="1">
      <c r="A138" s="37"/>
      <c r="B138" s="171"/>
      <c r="C138" s="172" t="s">
        <v>175</v>
      </c>
      <c r="D138" s="172" t="s">
        <v>150</v>
      </c>
      <c r="E138" s="173" t="s">
        <v>1091</v>
      </c>
      <c r="F138" s="174" t="s">
        <v>1092</v>
      </c>
      <c r="G138" s="175" t="s">
        <v>343</v>
      </c>
      <c r="H138" s="176">
        <v>1</v>
      </c>
      <c r="I138" s="177"/>
      <c r="J138" s="178">
        <f>ROUND(I138*H138,2)</f>
        <v>0</v>
      </c>
      <c r="K138" s="179"/>
      <c r="L138" s="38"/>
      <c r="M138" s="180" t="s">
        <v>1</v>
      </c>
      <c r="N138" s="181" t="s">
        <v>44</v>
      </c>
      <c r="O138" s="76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4" t="s">
        <v>287</v>
      </c>
      <c r="AT138" s="184" t="s">
        <v>150</v>
      </c>
      <c r="AU138" s="184" t="s">
        <v>89</v>
      </c>
      <c r="AY138" s="18" t="s">
        <v>147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8" t="s">
        <v>87</v>
      </c>
      <c r="BK138" s="185">
        <f>ROUND(I138*H138,2)</f>
        <v>0</v>
      </c>
      <c r="BL138" s="18" t="s">
        <v>287</v>
      </c>
      <c r="BM138" s="184" t="s">
        <v>1093</v>
      </c>
    </row>
    <row r="139" spans="1:65" s="2" customFormat="1" ht="16.5" customHeight="1">
      <c r="A139" s="37"/>
      <c r="B139" s="171"/>
      <c r="C139" s="208" t="s">
        <v>238</v>
      </c>
      <c r="D139" s="208" t="s">
        <v>210</v>
      </c>
      <c r="E139" s="209" t="s">
        <v>1094</v>
      </c>
      <c r="F139" s="210" t="s">
        <v>1095</v>
      </c>
      <c r="G139" s="211" t="s">
        <v>343</v>
      </c>
      <c r="H139" s="212">
        <v>1</v>
      </c>
      <c r="I139" s="213"/>
      <c r="J139" s="214">
        <f>ROUND(I139*H139,2)</f>
        <v>0</v>
      </c>
      <c r="K139" s="215"/>
      <c r="L139" s="216"/>
      <c r="M139" s="217" t="s">
        <v>1</v>
      </c>
      <c r="N139" s="218" t="s">
        <v>44</v>
      </c>
      <c r="O139" s="76"/>
      <c r="P139" s="182">
        <f>O139*H139</f>
        <v>0</v>
      </c>
      <c r="Q139" s="182">
        <v>0.00225</v>
      </c>
      <c r="R139" s="182">
        <f>Q139*H139</f>
        <v>0.00225</v>
      </c>
      <c r="S139" s="182">
        <v>0</v>
      </c>
      <c r="T139" s="18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4" t="s">
        <v>311</v>
      </c>
      <c r="AT139" s="184" t="s">
        <v>210</v>
      </c>
      <c r="AU139" s="184" t="s">
        <v>89</v>
      </c>
      <c r="AY139" s="18" t="s">
        <v>147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8" t="s">
        <v>87</v>
      </c>
      <c r="BK139" s="185">
        <f>ROUND(I139*H139,2)</f>
        <v>0</v>
      </c>
      <c r="BL139" s="18" t="s">
        <v>287</v>
      </c>
      <c r="BM139" s="184" t="s">
        <v>1096</v>
      </c>
    </row>
    <row r="140" spans="1:65" s="2" customFormat="1" ht="24.15" customHeight="1">
      <c r="A140" s="37"/>
      <c r="B140" s="171"/>
      <c r="C140" s="208" t="s">
        <v>213</v>
      </c>
      <c r="D140" s="208" t="s">
        <v>210</v>
      </c>
      <c r="E140" s="209" t="s">
        <v>1097</v>
      </c>
      <c r="F140" s="210" t="s">
        <v>1098</v>
      </c>
      <c r="G140" s="211" t="s">
        <v>153</v>
      </c>
      <c r="H140" s="212">
        <v>1</v>
      </c>
      <c r="I140" s="213"/>
      <c r="J140" s="214">
        <f>ROUND(I140*H140,2)</f>
        <v>0</v>
      </c>
      <c r="K140" s="215"/>
      <c r="L140" s="216"/>
      <c r="M140" s="217" t="s">
        <v>1</v>
      </c>
      <c r="N140" s="218" t="s">
        <v>44</v>
      </c>
      <c r="O140" s="76"/>
      <c r="P140" s="182">
        <f>O140*H140</f>
        <v>0</v>
      </c>
      <c r="Q140" s="182">
        <v>0.00225</v>
      </c>
      <c r="R140" s="182">
        <f>Q140*H140</f>
        <v>0.00225</v>
      </c>
      <c r="S140" s="182">
        <v>0</v>
      </c>
      <c r="T140" s="183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4" t="s">
        <v>311</v>
      </c>
      <c r="AT140" s="184" t="s">
        <v>210</v>
      </c>
      <c r="AU140" s="184" t="s">
        <v>89</v>
      </c>
      <c r="AY140" s="18" t="s">
        <v>147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8" t="s">
        <v>87</v>
      </c>
      <c r="BK140" s="185">
        <f>ROUND(I140*H140,2)</f>
        <v>0</v>
      </c>
      <c r="BL140" s="18" t="s">
        <v>287</v>
      </c>
      <c r="BM140" s="184" t="s">
        <v>1099</v>
      </c>
    </row>
    <row r="141" spans="1:65" s="2" customFormat="1" ht="24.15" customHeight="1">
      <c r="A141" s="37"/>
      <c r="B141" s="171"/>
      <c r="C141" s="172" t="s">
        <v>251</v>
      </c>
      <c r="D141" s="172" t="s">
        <v>150</v>
      </c>
      <c r="E141" s="173" t="s">
        <v>1100</v>
      </c>
      <c r="F141" s="174" t="s">
        <v>1101</v>
      </c>
      <c r="G141" s="175" t="s">
        <v>343</v>
      </c>
      <c r="H141" s="176">
        <v>15</v>
      </c>
      <c r="I141" s="177"/>
      <c r="J141" s="178">
        <f>ROUND(I141*H141,2)</f>
        <v>0</v>
      </c>
      <c r="K141" s="179"/>
      <c r="L141" s="38"/>
      <c r="M141" s="180" t="s">
        <v>1</v>
      </c>
      <c r="N141" s="181" t="s">
        <v>44</v>
      </c>
      <c r="O141" s="76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4" t="s">
        <v>287</v>
      </c>
      <c r="AT141" s="184" t="s">
        <v>150</v>
      </c>
      <c r="AU141" s="184" t="s">
        <v>89</v>
      </c>
      <c r="AY141" s="18" t="s">
        <v>147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8" t="s">
        <v>87</v>
      </c>
      <c r="BK141" s="185">
        <f>ROUND(I141*H141,2)</f>
        <v>0</v>
      </c>
      <c r="BL141" s="18" t="s">
        <v>287</v>
      </c>
      <c r="BM141" s="184" t="s">
        <v>1102</v>
      </c>
    </row>
    <row r="142" spans="1:65" s="2" customFormat="1" ht="16.5" customHeight="1">
      <c r="A142" s="37"/>
      <c r="B142" s="171"/>
      <c r="C142" s="208" t="s">
        <v>256</v>
      </c>
      <c r="D142" s="208" t="s">
        <v>210</v>
      </c>
      <c r="E142" s="209" t="s">
        <v>1103</v>
      </c>
      <c r="F142" s="210" t="s">
        <v>1104</v>
      </c>
      <c r="G142" s="211" t="s">
        <v>343</v>
      </c>
      <c r="H142" s="212">
        <v>15</v>
      </c>
      <c r="I142" s="213"/>
      <c r="J142" s="214">
        <f>ROUND(I142*H142,2)</f>
        <v>0</v>
      </c>
      <c r="K142" s="215"/>
      <c r="L142" s="216"/>
      <c r="M142" s="217" t="s">
        <v>1</v>
      </c>
      <c r="N142" s="218" t="s">
        <v>44</v>
      </c>
      <c r="O142" s="76"/>
      <c r="P142" s="182">
        <f>O142*H142</f>
        <v>0</v>
      </c>
      <c r="Q142" s="182">
        <v>0.0035</v>
      </c>
      <c r="R142" s="182">
        <f>Q142*H142</f>
        <v>0.0525</v>
      </c>
      <c r="S142" s="182">
        <v>0</v>
      </c>
      <c r="T142" s="18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4" t="s">
        <v>311</v>
      </c>
      <c r="AT142" s="184" t="s">
        <v>210</v>
      </c>
      <c r="AU142" s="184" t="s">
        <v>89</v>
      </c>
      <c r="AY142" s="18" t="s">
        <v>147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8" t="s">
        <v>87</v>
      </c>
      <c r="BK142" s="185">
        <f>ROUND(I142*H142,2)</f>
        <v>0</v>
      </c>
      <c r="BL142" s="18" t="s">
        <v>287</v>
      </c>
      <c r="BM142" s="184" t="s">
        <v>1105</v>
      </c>
    </row>
    <row r="143" spans="1:65" s="2" customFormat="1" ht="24.15" customHeight="1">
      <c r="A143" s="37"/>
      <c r="B143" s="171"/>
      <c r="C143" s="208" t="s">
        <v>263</v>
      </c>
      <c r="D143" s="208" t="s">
        <v>210</v>
      </c>
      <c r="E143" s="209" t="s">
        <v>1106</v>
      </c>
      <c r="F143" s="210" t="s">
        <v>1107</v>
      </c>
      <c r="G143" s="211" t="s">
        <v>153</v>
      </c>
      <c r="H143" s="212">
        <v>1</v>
      </c>
      <c r="I143" s="213"/>
      <c r="J143" s="214">
        <f>ROUND(I143*H143,2)</f>
        <v>0</v>
      </c>
      <c r="K143" s="215"/>
      <c r="L143" s="216"/>
      <c r="M143" s="217" t="s">
        <v>1</v>
      </c>
      <c r="N143" s="218" t="s">
        <v>44</v>
      </c>
      <c r="O143" s="76"/>
      <c r="P143" s="182">
        <f>O143*H143</f>
        <v>0</v>
      </c>
      <c r="Q143" s="182">
        <v>0.0035</v>
      </c>
      <c r="R143" s="182">
        <f>Q143*H143</f>
        <v>0.0035</v>
      </c>
      <c r="S143" s="182">
        <v>0</v>
      </c>
      <c r="T143" s="18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4" t="s">
        <v>311</v>
      </c>
      <c r="AT143" s="184" t="s">
        <v>210</v>
      </c>
      <c r="AU143" s="184" t="s">
        <v>89</v>
      </c>
      <c r="AY143" s="18" t="s">
        <v>147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8" t="s">
        <v>87</v>
      </c>
      <c r="BK143" s="185">
        <f>ROUND(I143*H143,2)</f>
        <v>0</v>
      </c>
      <c r="BL143" s="18" t="s">
        <v>287</v>
      </c>
      <c r="BM143" s="184" t="s">
        <v>1108</v>
      </c>
    </row>
    <row r="144" spans="1:65" s="2" customFormat="1" ht="24.15" customHeight="1">
      <c r="A144" s="37"/>
      <c r="B144" s="171"/>
      <c r="C144" s="172" t="s">
        <v>267</v>
      </c>
      <c r="D144" s="172" t="s">
        <v>150</v>
      </c>
      <c r="E144" s="173" t="s">
        <v>1109</v>
      </c>
      <c r="F144" s="174" t="s">
        <v>1110</v>
      </c>
      <c r="G144" s="175" t="s">
        <v>343</v>
      </c>
      <c r="H144" s="176">
        <v>3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44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287</v>
      </c>
      <c r="AT144" s="184" t="s">
        <v>150</v>
      </c>
      <c r="AU144" s="184" t="s">
        <v>89</v>
      </c>
      <c r="AY144" s="18" t="s">
        <v>147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8" t="s">
        <v>87</v>
      </c>
      <c r="BK144" s="185">
        <f>ROUND(I144*H144,2)</f>
        <v>0</v>
      </c>
      <c r="BL144" s="18" t="s">
        <v>287</v>
      </c>
      <c r="BM144" s="184" t="s">
        <v>1111</v>
      </c>
    </row>
    <row r="145" spans="1:65" s="2" customFormat="1" ht="21.75" customHeight="1">
      <c r="A145" s="37"/>
      <c r="B145" s="171"/>
      <c r="C145" s="172" t="s">
        <v>271</v>
      </c>
      <c r="D145" s="172" t="s">
        <v>150</v>
      </c>
      <c r="E145" s="173" t="s">
        <v>1112</v>
      </c>
      <c r="F145" s="174" t="s">
        <v>1113</v>
      </c>
      <c r="G145" s="175" t="s">
        <v>306</v>
      </c>
      <c r="H145" s="176">
        <v>71</v>
      </c>
      <c r="I145" s="177"/>
      <c r="J145" s="178">
        <f>ROUND(I145*H145,2)</f>
        <v>0</v>
      </c>
      <c r="K145" s="179"/>
      <c r="L145" s="38"/>
      <c r="M145" s="180" t="s">
        <v>1</v>
      </c>
      <c r="N145" s="181" t="s">
        <v>44</v>
      </c>
      <c r="O145" s="76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4" t="s">
        <v>287</v>
      </c>
      <c r="AT145" s="184" t="s">
        <v>150</v>
      </c>
      <c r="AU145" s="184" t="s">
        <v>89</v>
      </c>
      <c r="AY145" s="18" t="s">
        <v>147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8" t="s">
        <v>87</v>
      </c>
      <c r="BK145" s="185">
        <f>ROUND(I145*H145,2)</f>
        <v>0</v>
      </c>
      <c r="BL145" s="18" t="s">
        <v>287</v>
      </c>
      <c r="BM145" s="184" t="s">
        <v>1114</v>
      </c>
    </row>
    <row r="146" spans="1:65" s="2" customFormat="1" ht="16.5" customHeight="1">
      <c r="A146" s="37"/>
      <c r="B146" s="171"/>
      <c r="C146" s="208" t="s">
        <v>279</v>
      </c>
      <c r="D146" s="208" t="s">
        <v>210</v>
      </c>
      <c r="E146" s="209" t="s">
        <v>1115</v>
      </c>
      <c r="F146" s="210" t="s">
        <v>1116</v>
      </c>
      <c r="G146" s="211" t="s">
        <v>306</v>
      </c>
      <c r="H146" s="212">
        <v>71</v>
      </c>
      <c r="I146" s="213"/>
      <c r="J146" s="214">
        <f>ROUND(I146*H146,2)</f>
        <v>0</v>
      </c>
      <c r="K146" s="215"/>
      <c r="L146" s="216"/>
      <c r="M146" s="217" t="s">
        <v>1</v>
      </c>
      <c r="N146" s="218" t="s">
        <v>44</v>
      </c>
      <c r="O146" s="76"/>
      <c r="P146" s="182">
        <f>O146*H146</f>
        <v>0</v>
      </c>
      <c r="Q146" s="182">
        <v>3E-05</v>
      </c>
      <c r="R146" s="182">
        <f>Q146*H146</f>
        <v>0.00213</v>
      </c>
      <c r="S146" s="182">
        <v>0</v>
      </c>
      <c r="T146" s="18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4" t="s">
        <v>311</v>
      </c>
      <c r="AT146" s="184" t="s">
        <v>210</v>
      </c>
      <c r="AU146" s="184" t="s">
        <v>89</v>
      </c>
      <c r="AY146" s="18" t="s">
        <v>147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8" t="s">
        <v>87</v>
      </c>
      <c r="BK146" s="185">
        <f>ROUND(I146*H146,2)</f>
        <v>0</v>
      </c>
      <c r="BL146" s="18" t="s">
        <v>287</v>
      </c>
      <c r="BM146" s="184" t="s">
        <v>1117</v>
      </c>
    </row>
    <row r="147" spans="1:47" s="2" customFormat="1" ht="12">
      <c r="A147" s="37"/>
      <c r="B147" s="38"/>
      <c r="C147" s="37"/>
      <c r="D147" s="192" t="s">
        <v>349</v>
      </c>
      <c r="E147" s="37"/>
      <c r="F147" s="226" t="s">
        <v>1118</v>
      </c>
      <c r="G147" s="37"/>
      <c r="H147" s="37"/>
      <c r="I147" s="227"/>
      <c r="J147" s="37"/>
      <c r="K147" s="37"/>
      <c r="L147" s="38"/>
      <c r="M147" s="228"/>
      <c r="N147" s="229"/>
      <c r="O147" s="76"/>
      <c r="P147" s="76"/>
      <c r="Q147" s="76"/>
      <c r="R147" s="76"/>
      <c r="S147" s="76"/>
      <c r="T147" s="7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8" t="s">
        <v>349</v>
      </c>
      <c r="AU147" s="18" t="s">
        <v>89</v>
      </c>
    </row>
    <row r="148" spans="1:65" s="2" customFormat="1" ht="24.15" customHeight="1">
      <c r="A148" s="37"/>
      <c r="B148" s="171"/>
      <c r="C148" s="172" t="s">
        <v>8</v>
      </c>
      <c r="D148" s="172" t="s">
        <v>150</v>
      </c>
      <c r="E148" s="173" t="s">
        <v>1119</v>
      </c>
      <c r="F148" s="174" t="s">
        <v>1120</v>
      </c>
      <c r="G148" s="175" t="s">
        <v>343</v>
      </c>
      <c r="H148" s="176">
        <v>380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44</v>
      </c>
      <c r="O148" s="76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287</v>
      </c>
      <c r="AT148" s="184" t="s">
        <v>150</v>
      </c>
      <c r="AU148" s="184" t="s">
        <v>89</v>
      </c>
      <c r="AY148" s="18" t="s">
        <v>147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8" t="s">
        <v>87</v>
      </c>
      <c r="BK148" s="185">
        <f>ROUND(I148*H148,2)</f>
        <v>0</v>
      </c>
      <c r="BL148" s="18" t="s">
        <v>287</v>
      </c>
      <c r="BM148" s="184" t="s">
        <v>1121</v>
      </c>
    </row>
    <row r="149" spans="1:65" s="2" customFormat="1" ht="24.15" customHeight="1">
      <c r="A149" s="37"/>
      <c r="B149" s="171"/>
      <c r="C149" s="208" t="s">
        <v>287</v>
      </c>
      <c r="D149" s="208" t="s">
        <v>210</v>
      </c>
      <c r="E149" s="209" t="s">
        <v>1122</v>
      </c>
      <c r="F149" s="210" t="s">
        <v>1123</v>
      </c>
      <c r="G149" s="211" t="s">
        <v>343</v>
      </c>
      <c r="H149" s="212">
        <v>437</v>
      </c>
      <c r="I149" s="213"/>
      <c r="J149" s="214">
        <f>ROUND(I149*H149,2)</f>
        <v>0</v>
      </c>
      <c r="K149" s="215"/>
      <c r="L149" s="216"/>
      <c r="M149" s="217" t="s">
        <v>1</v>
      </c>
      <c r="N149" s="218" t="s">
        <v>44</v>
      </c>
      <c r="O149" s="76"/>
      <c r="P149" s="182">
        <f>O149*H149</f>
        <v>0</v>
      </c>
      <c r="Q149" s="182">
        <v>7E-05</v>
      </c>
      <c r="R149" s="182">
        <f>Q149*H149</f>
        <v>0.030589999999999996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311</v>
      </c>
      <c r="AT149" s="184" t="s">
        <v>210</v>
      </c>
      <c r="AU149" s="184" t="s">
        <v>89</v>
      </c>
      <c r="AY149" s="18" t="s">
        <v>147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8" t="s">
        <v>87</v>
      </c>
      <c r="BK149" s="185">
        <f>ROUND(I149*H149,2)</f>
        <v>0</v>
      </c>
      <c r="BL149" s="18" t="s">
        <v>287</v>
      </c>
      <c r="BM149" s="184" t="s">
        <v>1124</v>
      </c>
    </row>
    <row r="150" spans="1:51" s="13" customFormat="1" ht="12">
      <c r="A150" s="13"/>
      <c r="B150" s="191"/>
      <c r="C150" s="13"/>
      <c r="D150" s="192" t="s">
        <v>206</v>
      </c>
      <c r="E150" s="193" t="s">
        <v>1</v>
      </c>
      <c r="F150" s="194" t="s">
        <v>1125</v>
      </c>
      <c r="G150" s="13"/>
      <c r="H150" s="195">
        <v>437</v>
      </c>
      <c r="I150" s="196"/>
      <c r="J150" s="13"/>
      <c r="K150" s="13"/>
      <c r="L150" s="191"/>
      <c r="M150" s="197"/>
      <c r="N150" s="198"/>
      <c r="O150" s="198"/>
      <c r="P150" s="198"/>
      <c r="Q150" s="198"/>
      <c r="R150" s="198"/>
      <c r="S150" s="198"/>
      <c r="T150" s="19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3" t="s">
        <v>206</v>
      </c>
      <c r="AU150" s="193" t="s">
        <v>89</v>
      </c>
      <c r="AV150" s="13" t="s">
        <v>89</v>
      </c>
      <c r="AW150" s="13" t="s">
        <v>34</v>
      </c>
      <c r="AX150" s="13" t="s">
        <v>87</v>
      </c>
      <c r="AY150" s="193" t="s">
        <v>147</v>
      </c>
    </row>
    <row r="151" spans="1:65" s="2" customFormat="1" ht="24.15" customHeight="1">
      <c r="A151" s="37"/>
      <c r="B151" s="171"/>
      <c r="C151" s="172" t="s">
        <v>292</v>
      </c>
      <c r="D151" s="172" t="s">
        <v>150</v>
      </c>
      <c r="E151" s="173" t="s">
        <v>1126</v>
      </c>
      <c r="F151" s="174" t="s">
        <v>1127</v>
      </c>
      <c r="G151" s="175" t="s">
        <v>343</v>
      </c>
      <c r="H151" s="176">
        <v>840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44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287</v>
      </c>
      <c r="AT151" s="184" t="s">
        <v>150</v>
      </c>
      <c r="AU151" s="184" t="s">
        <v>89</v>
      </c>
      <c r="AY151" s="18" t="s">
        <v>147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8" t="s">
        <v>87</v>
      </c>
      <c r="BK151" s="185">
        <f>ROUND(I151*H151,2)</f>
        <v>0</v>
      </c>
      <c r="BL151" s="18" t="s">
        <v>287</v>
      </c>
      <c r="BM151" s="184" t="s">
        <v>1128</v>
      </c>
    </row>
    <row r="152" spans="1:65" s="2" customFormat="1" ht="24.15" customHeight="1">
      <c r="A152" s="37"/>
      <c r="B152" s="171"/>
      <c r="C152" s="208" t="s">
        <v>299</v>
      </c>
      <c r="D152" s="208" t="s">
        <v>210</v>
      </c>
      <c r="E152" s="209" t="s">
        <v>1129</v>
      </c>
      <c r="F152" s="210" t="s">
        <v>1130</v>
      </c>
      <c r="G152" s="211" t="s">
        <v>343</v>
      </c>
      <c r="H152" s="212">
        <v>966</v>
      </c>
      <c r="I152" s="213"/>
      <c r="J152" s="214">
        <f>ROUND(I152*H152,2)</f>
        <v>0</v>
      </c>
      <c r="K152" s="215"/>
      <c r="L152" s="216"/>
      <c r="M152" s="217" t="s">
        <v>1</v>
      </c>
      <c r="N152" s="218" t="s">
        <v>44</v>
      </c>
      <c r="O152" s="76"/>
      <c r="P152" s="182">
        <f>O152*H152</f>
        <v>0</v>
      </c>
      <c r="Q152" s="182">
        <v>0.00012</v>
      </c>
      <c r="R152" s="182">
        <f>Q152*H152</f>
        <v>0.11592000000000001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311</v>
      </c>
      <c r="AT152" s="184" t="s">
        <v>210</v>
      </c>
      <c r="AU152" s="184" t="s">
        <v>89</v>
      </c>
      <c r="AY152" s="18" t="s">
        <v>147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8" t="s">
        <v>87</v>
      </c>
      <c r="BK152" s="185">
        <f>ROUND(I152*H152,2)</f>
        <v>0</v>
      </c>
      <c r="BL152" s="18" t="s">
        <v>287</v>
      </c>
      <c r="BM152" s="184" t="s">
        <v>1131</v>
      </c>
    </row>
    <row r="153" spans="1:51" s="13" customFormat="1" ht="12">
      <c r="A153" s="13"/>
      <c r="B153" s="191"/>
      <c r="C153" s="13"/>
      <c r="D153" s="192" t="s">
        <v>206</v>
      </c>
      <c r="E153" s="193" t="s">
        <v>1</v>
      </c>
      <c r="F153" s="194" t="s">
        <v>1132</v>
      </c>
      <c r="G153" s="13"/>
      <c r="H153" s="195">
        <v>966</v>
      </c>
      <c r="I153" s="196"/>
      <c r="J153" s="13"/>
      <c r="K153" s="13"/>
      <c r="L153" s="191"/>
      <c r="M153" s="197"/>
      <c r="N153" s="198"/>
      <c r="O153" s="198"/>
      <c r="P153" s="198"/>
      <c r="Q153" s="198"/>
      <c r="R153" s="198"/>
      <c r="S153" s="198"/>
      <c r="T153" s="19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3" t="s">
        <v>206</v>
      </c>
      <c r="AU153" s="193" t="s">
        <v>89</v>
      </c>
      <c r="AV153" s="13" t="s">
        <v>89</v>
      </c>
      <c r="AW153" s="13" t="s">
        <v>34</v>
      </c>
      <c r="AX153" s="13" t="s">
        <v>87</v>
      </c>
      <c r="AY153" s="193" t="s">
        <v>147</v>
      </c>
    </row>
    <row r="154" spans="1:65" s="2" customFormat="1" ht="33" customHeight="1">
      <c r="A154" s="37"/>
      <c r="B154" s="171"/>
      <c r="C154" s="172" t="s">
        <v>303</v>
      </c>
      <c r="D154" s="172" t="s">
        <v>150</v>
      </c>
      <c r="E154" s="173" t="s">
        <v>1133</v>
      </c>
      <c r="F154" s="174" t="s">
        <v>1134</v>
      </c>
      <c r="G154" s="175" t="s">
        <v>343</v>
      </c>
      <c r="H154" s="176">
        <v>530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44</v>
      </c>
      <c r="O154" s="76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287</v>
      </c>
      <c r="AT154" s="184" t="s">
        <v>150</v>
      </c>
      <c r="AU154" s="184" t="s">
        <v>89</v>
      </c>
      <c r="AY154" s="18" t="s">
        <v>147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8" t="s">
        <v>87</v>
      </c>
      <c r="BK154" s="185">
        <f>ROUND(I154*H154,2)</f>
        <v>0</v>
      </c>
      <c r="BL154" s="18" t="s">
        <v>287</v>
      </c>
      <c r="BM154" s="184" t="s">
        <v>1135</v>
      </c>
    </row>
    <row r="155" spans="1:65" s="2" customFormat="1" ht="24.15" customHeight="1">
      <c r="A155" s="37"/>
      <c r="B155" s="171"/>
      <c r="C155" s="208" t="s">
        <v>308</v>
      </c>
      <c r="D155" s="208" t="s">
        <v>210</v>
      </c>
      <c r="E155" s="209" t="s">
        <v>1136</v>
      </c>
      <c r="F155" s="210" t="s">
        <v>1137</v>
      </c>
      <c r="G155" s="211" t="s">
        <v>343</v>
      </c>
      <c r="H155" s="212">
        <v>609.5</v>
      </c>
      <c r="I155" s="213"/>
      <c r="J155" s="214">
        <f>ROUND(I155*H155,2)</f>
        <v>0</v>
      </c>
      <c r="K155" s="215"/>
      <c r="L155" s="216"/>
      <c r="M155" s="217" t="s">
        <v>1</v>
      </c>
      <c r="N155" s="218" t="s">
        <v>44</v>
      </c>
      <c r="O155" s="76"/>
      <c r="P155" s="182">
        <f>O155*H155</f>
        <v>0</v>
      </c>
      <c r="Q155" s="182">
        <v>0.00017</v>
      </c>
      <c r="R155" s="182">
        <f>Q155*H155</f>
        <v>0.10361500000000001</v>
      </c>
      <c r="S155" s="182">
        <v>0</v>
      </c>
      <c r="T155" s="18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4" t="s">
        <v>311</v>
      </c>
      <c r="AT155" s="184" t="s">
        <v>210</v>
      </c>
      <c r="AU155" s="184" t="s">
        <v>89</v>
      </c>
      <c r="AY155" s="18" t="s">
        <v>147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8" t="s">
        <v>87</v>
      </c>
      <c r="BK155" s="185">
        <f>ROUND(I155*H155,2)</f>
        <v>0</v>
      </c>
      <c r="BL155" s="18" t="s">
        <v>287</v>
      </c>
      <c r="BM155" s="184" t="s">
        <v>1138</v>
      </c>
    </row>
    <row r="156" spans="1:51" s="13" customFormat="1" ht="12">
      <c r="A156" s="13"/>
      <c r="B156" s="191"/>
      <c r="C156" s="13"/>
      <c r="D156" s="192" t="s">
        <v>206</v>
      </c>
      <c r="E156" s="193" t="s">
        <v>1</v>
      </c>
      <c r="F156" s="194" t="s">
        <v>1139</v>
      </c>
      <c r="G156" s="13"/>
      <c r="H156" s="195">
        <v>609.5</v>
      </c>
      <c r="I156" s="196"/>
      <c r="J156" s="13"/>
      <c r="K156" s="13"/>
      <c r="L156" s="191"/>
      <c r="M156" s="197"/>
      <c r="N156" s="198"/>
      <c r="O156" s="198"/>
      <c r="P156" s="198"/>
      <c r="Q156" s="198"/>
      <c r="R156" s="198"/>
      <c r="S156" s="198"/>
      <c r="T156" s="19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3" t="s">
        <v>206</v>
      </c>
      <c r="AU156" s="193" t="s">
        <v>89</v>
      </c>
      <c r="AV156" s="13" t="s">
        <v>89</v>
      </c>
      <c r="AW156" s="13" t="s">
        <v>34</v>
      </c>
      <c r="AX156" s="13" t="s">
        <v>87</v>
      </c>
      <c r="AY156" s="193" t="s">
        <v>147</v>
      </c>
    </row>
    <row r="157" spans="1:65" s="2" customFormat="1" ht="33" customHeight="1">
      <c r="A157" s="37"/>
      <c r="B157" s="171"/>
      <c r="C157" s="172" t="s">
        <v>7</v>
      </c>
      <c r="D157" s="172" t="s">
        <v>150</v>
      </c>
      <c r="E157" s="173" t="s">
        <v>1140</v>
      </c>
      <c r="F157" s="174" t="s">
        <v>1141</v>
      </c>
      <c r="G157" s="175" t="s">
        <v>343</v>
      </c>
      <c r="H157" s="176">
        <v>330</v>
      </c>
      <c r="I157" s="177"/>
      <c r="J157" s="178">
        <f>ROUND(I157*H157,2)</f>
        <v>0</v>
      </c>
      <c r="K157" s="179"/>
      <c r="L157" s="38"/>
      <c r="M157" s="180" t="s">
        <v>1</v>
      </c>
      <c r="N157" s="181" t="s">
        <v>44</v>
      </c>
      <c r="O157" s="76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4" t="s">
        <v>287</v>
      </c>
      <c r="AT157" s="184" t="s">
        <v>150</v>
      </c>
      <c r="AU157" s="184" t="s">
        <v>89</v>
      </c>
      <c r="AY157" s="18" t="s">
        <v>147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8" t="s">
        <v>87</v>
      </c>
      <c r="BK157" s="185">
        <f>ROUND(I157*H157,2)</f>
        <v>0</v>
      </c>
      <c r="BL157" s="18" t="s">
        <v>287</v>
      </c>
      <c r="BM157" s="184" t="s">
        <v>1142</v>
      </c>
    </row>
    <row r="158" spans="1:65" s="2" customFormat="1" ht="24.15" customHeight="1">
      <c r="A158" s="37"/>
      <c r="B158" s="171"/>
      <c r="C158" s="208" t="s">
        <v>317</v>
      </c>
      <c r="D158" s="208" t="s">
        <v>210</v>
      </c>
      <c r="E158" s="209" t="s">
        <v>1143</v>
      </c>
      <c r="F158" s="210" t="s">
        <v>1144</v>
      </c>
      <c r="G158" s="211" t="s">
        <v>343</v>
      </c>
      <c r="H158" s="212">
        <v>379.5</v>
      </c>
      <c r="I158" s="213"/>
      <c r="J158" s="214">
        <f>ROUND(I158*H158,2)</f>
        <v>0</v>
      </c>
      <c r="K158" s="215"/>
      <c r="L158" s="216"/>
      <c r="M158" s="217" t="s">
        <v>1</v>
      </c>
      <c r="N158" s="218" t="s">
        <v>44</v>
      </c>
      <c r="O158" s="76"/>
      <c r="P158" s="182">
        <f>O158*H158</f>
        <v>0</v>
      </c>
      <c r="Q158" s="182">
        <v>0.00025</v>
      </c>
      <c r="R158" s="182">
        <f>Q158*H158</f>
        <v>0.094875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311</v>
      </c>
      <c r="AT158" s="184" t="s">
        <v>210</v>
      </c>
      <c r="AU158" s="184" t="s">
        <v>89</v>
      </c>
      <c r="AY158" s="18" t="s">
        <v>147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8" t="s">
        <v>87</v>
      </c>
      <c r="BK158" s="185">
        <f>ROUND(I158*H158,2)</f>
        <v>0</v>
      </c>
      <c r="BL158" s="18" t="s">
        <v>287</v>
      </c>
      <c r="BM158" s="184" t="s">
        <v>1145</v>
      </c>
    </row>
    <row r="159" spans="1:51" s="13" customFormat="1" ht="12">
      <c r="A159" s="13"/>
      <c r="B159" s="191"/>
      <c r="C159" s="13"/>
      <c r="D159" s="192" t="s">
        <v>206</v>
      </c>
      <c r="E159" s="193" t="s">
        <v>1</v>
      </c>
      <c r="F159" s="194" t="s">
        <v>1146</v>
      </c>
      <c r="G159" s="13"/>
      <c r="H159" s="195">
        <v>379.5</v>
      </c>
      <c r="I159" s="196"/>
      <c r="J159" s="13"/>
      <c r="K159" s="13"/>
      <c r="L159" s="191"/>
      <c r="M159" s="197"/>
      <c r="N159" s="198"/>
      <c r="O159" s="198"/>
      <c r="P159" s="198"/>
      <c r="Q159" s="198"/>
      <c r="R159" s="198"/>
      <c r="S159" s="198"/>
      <c r="T159" s="19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3" t="s">
        <v>206</v>
      </c>
      <c r="AU159" s="193" t="s">
        <v>89</v>
      </c>
      <c r="AV159" s="13" t="s">
        <v>89</v>
      </c>
      <c r="AW159" s="13" t="s">
        <v>34</v>
      </c>
      <c r="AX159" s="13" t="s">
        <v>87</v>
      </c>
      <c r="AY159" s="193" t="s">
        <v>147</v>
      </c>
    </row>
    <row r="160" spans="1:65" s="2" customFormat="1" ht="24.15" customHeight="1">
      <c r="A160" s="37"/>
      <c r="B160" s="171"/>
      <c r="C160" s="172" t="s">
        <v>327</v>
      </c>
      <c r="D160" s="172" t="s">
        <v>150</v>
      </c>
      <c r="E160" s="173" t="s">
        <v>1147</v>
      </c>
      <c r="F160" s="174" t="s">
        <v>1148</v>
      </c>
      <c r="G160" s="175" t="s">
        <v>343</v>
      </c>
      <c r="H160" s="176">
        <v>280</v>
      </c>
      <c r="I160" s="177"/>
      <c r="J160" s="178">
        <f>ROUND(I160*H160,2)</f>
        <v>0</v>
      </c>
      <c r="K160" s="179"/>
      <c r="L160" s="38"/>
      <c r="M160" s="180" t="s">
        <v>1</v>
      </c>
      <c r="N160" s="181" t="s">
        <v>44</v>
      </c>
      <c r="O160" s="76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4" t="s">
        <v>287</v>
      </c>
      <c r="AT160" s="184" t="s">
        <v>150</v>
      </c>
      <c r="AU160" s="184" t="s">
        <v>89</v>
      </c>
      <c r="AY160" s="18" t="s">
        <v>147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8" t="s">
        <v>87</v>
      </c>
      <c r="BK160" s="185">
        <f>ROUND(I160*H160,2)</f>
        <v>0</v>
      </c>
      <c r="BL160" s="18" t="s">
        <v>287</v>
      </c>
      <c r="BM160" s="184" t="s">
        <v>1149</v>
      </c>
    </row>
    <row r="161" spans="1:65" s="2" customFormat="1" ht="24.15" customHeight="1">
      <c r="A161" s="37"/>
      <c r="B161" s="171"/>
      <c r="C161" s="208" t="s">
        <v>333</v>
      </c>
      <c r="D161" s="208" t="s">
        <v>210</v>
      </c>
      <c r="E161" s="209" t="s">
        <v>1150</v>
      </c>
      <c r="F161" s="210" t="s">
        <v>1151</v>
      </c>
      <c r="G161" s="211" t="s">
        <v>343</v>
      </c>
      <c r="H161" s="212">
        <v>241.5</v>
      </c>
      <c r="I161" s="213"/>
      <c r="J161" s="214">
        <f>ROUND(I161*H161,2)</f>
        <v>0</v>
      </c>
      <c r="K161" s="215"/>
      <c r="L161" s="216"/>
      <c r="M161" s="217" t="s">
        <v>1</v>
      </c>
      <c r="N161" s="218" t="s">
        <v>44</v>
      </c>
      <c r="O161" s="76"/>
      <c r="P161" s="182">
        <f>O161*H161</f>
        <v>0</v>
      </c>
      <c r="Q161" s="182">
        <v>0.00034</v>
      </c>
      <c r="R161" s="182">
        <f>Q161*H161</f>
        <v>0.08211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311</v>
      </c>
      <c r="AT161" s="184" t="s">
        <v>210</v>
      </c>
      <c r="AU161" s="184" t="s">
        <v>89</v>
      </c>
      <c r="AY161" s="18" t="s">
        <v>147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8" t="s">
        <v>87</v>
      </c>
      <c r="BK161" s="185">
        <f>ROUND(I161*H161,2)</f>
        <v>0</v>
      </c>
      <c r="BL161" s="18" t="s">
        <v>287</v>
      </c>
      <c r="BM161" s="184" t="s">
        <v>1152</v>
      </c>
    </row>
    <row r="162" spans="1:51" s="13" customFormat="1" ht="12">
      <c r="A162" s="13"/>
      <c r="B162" s="191"/>
      <c r="C162" s="13"/>
      <c r="D162" s="192" t="s">
        <v>206</v>
      </c>
      <c r="E162" s="193" t="s">
        <v>1</v>
      </c>
      <c r="F162" s="194" t="s">
        <v>1153</v>
      </c>
      <c r="G162" s="13"/>
      <c r="H162" s="195">
        <v>241.5</v>
      </c>
      <c r="I162" s="196"/>
      <c r="J162" s="13"/>
      <c r="K162" s="13"/>
      <c r="L162" s="191"/>
      <c r="M162" s="197"/>
      <c r="N162" s="198"/>
      <c r="O162" s="198"/>
      <c r="P162" s="198"/>
      <c r="Q162" s="198"/>
      <c r="R162" s="198"/>
      <c r="S162" s="198"/>
      <c r="T162" s="19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3" t="s">
        <v>206</v>
      </c>
      <c r="AU162" s="193" t="s">
        <v>89</v>
      </c>
      <c r="AV162" s="13" t="s">
        <v>89</v>
      </c>
      <c r="AW162" s="13" t="s">
        <v>34</v>
      </c>
      <c r="AX162" s="13" t="s">
        <v>87</v>
      </c>
      <c r="AY162" s="193" t="s">
        <v>147</v>
      </c>
    </row>
    <row r="163" spans="1:65" s="2" customFormat="1" ht="24.15" customHeight="1">
      <c r="A163" s="37"/>
      <c r="B163" s="171"/>
      <c r="C163" s="208" t="s">
        <v>340</v>
      </c>
      <c r="D163" s="208" t="s">
        <v>210</v>
      </c>
      <c r="E163" s="209" t="s">
        <v>1154</v>
      </c>
      <c r="F163" s="210" t="s">
        <v>1155</v>
      </c>
      <c r="G163" s="211" t="s">
        <v>343</v>
      </c>
      <c r="H163" s="212">
        <v>80.5</v>
      </c>
      <c r="I163" s="213"/>
      <c r="J163" s="214">
        <f>ROUND(I163*H163,2)</f>
        <v>0</v>
      </c>
      <c r="K163" s="215"/>
      <c r="L163" s="216"/>
      <c r="M163" s="217" t="s">
        <v>1</v>
      </c>
      <c r="N163" s="218" t="s">
        <v>44</v>
      </c>
      <c r="O163" s="76"/>
      <c r="P163" s="182">
        <f>O163*H163</f>
        <v>0</v>
      </c>
      <c r="Q163" s="182">
        <v>0.00053</v>
      </c>
      <c r="R163" s="182">
        <f>Q163*H163</f>
        <v>0.042665</v>
      </c>
      <c r="S163" s="182">
        <v>0</v>
      </c>
      <c r="T163" s="18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4" t="s">
        <v>311</v>
      </c>
      <c r="AT163" s="184" t="s">
        <v>210</v>
      </c>
      <c r="AU163" s="184" t="s">
        <v>89</v>
      </c>
      <c r="AY163" s="18" t="s">
        <v>147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8" t="s">
        <v>87</v>
      </c>
      <c r="BK163" s="185">
        <f>ROUND(I163*H163,2)</f>
        <v>0</v>
      </c>
      <c r="BL163" s="18" t="s">
        <v>287</v>
      </c>
      <c r="BM163" s="184" t="s">
        <v>1156</v>
      </c>
    </row>
    <row r="164" spans="1:51" s="13" customFormat="1" ht="12">
      <c r="A164" s="13"/>
      <c r="B164" s="191"/>
      <c r="C164" s="13"/>
      <c r="D164" s="192" t="s">
        <v>206</v>
      </c>
      <c r="E164" s="193" t="s">
        <v>1</v>
      </c>
      <c r="F164" s="194" t="s">
        <v>1157</v>
      </c>
      <c r="G164" s="13"/>
      <c r="H164" s="195">
        <v>80.5</v>
      </c>
      <c r="I164" s="196"/>
      <c r="J164" s="13"/>
      <c r="K164" s="13"/>
      <c r="L164" s="191"/>
      <c r="M164" s="197"/>
      <c r="N164" s="198"/>
      <c r="O164" s="198"/>
      <c r="P164" s="198"/>
      <c r="Q164" s="198"/>
      <c r="R164" s="198"/>
      <c r="S164" s="198"/>
      <c r="T164" s="19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3" t="s">
        <v>206</v>
      </c>
      <c r="AU164" s="193" t="s">
        <v>89</v>
      </c>
      <c r="AV164" s="13" t="s">
        <v>89</v>
      </c>
      <c r="AW164" s="13" t="s">
        <v>34</v>
      </c>
      <c r="AX164" s="13" t="s">
        <v>87</v>
      </c>
      <c r="AY164" s="193" t="s">
        <v>147</v>
      </c>
    </row>
    <row r="165" spans="1:65" s="2" customFormat="1" ht="24.15" customHeight="1">
      <c r="A165" s="37"/>
      <c r="B165" s="171"/>
      <c r="C165" s="172" t="s">
        <v>345</v>
      </c>
      <c r="D165" s="172" t="s">
        <v>150</v>
      </c>
      <c r="E165" s="173" t="s">
        <v>1158</v>
      </c>
      <c r="F165" s="174" t="s">
        <v>1159</v>
      </c>
      <c r="G165" s="175" t="s">
        <v>343</v>
      </c>
      <c r="H165" s="176">
        <v>35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44</v>
      </c>
      <c r="O165" s="76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287</v>
      </c>
      <c r="AT165" s="184" t="s">
        <v>150</v>
      </c>
      <c r="AU165" s="184" t="s">
        <v>89</v>
      </c>
      <c r="AY165" s="18" t="s">
        <v>147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8" t="s">
        <v>87</v>
      </c>
      <c r="BK165" s="185">
        <f>ROUND(I165*H165,2)</f>
        <v>0</v>
      </c>
      <c r="BL165" s="18" t="s">
        <v>287</v>
      </c>
      <c r="BM165" s="184" t="s">
        <v>1160</v>
      </c>
    </row>
    <row r="166" spans="1:65" s="2" customFormat="1" ht="24.15" customHeight="1">
      <c r="A166" s="37"/>
      <c r="B166" s="171"/>
      <c r="C166" s="208" t="s">
        <v>355</v>
      </c>
      <c r="D166" s="208" t="s">
        <v>210</v>
      </c>
      <c r="E166" s="209" t="s">
        <v>1161</v>
      </c>
      <c r="F166" s="210" t="s">
        <v>1162</v>
      </c>
      <c r="G166" s="211" t="s">
        <v>343</v>
      </c>
      <c r="H166" s="212">
        <v>40.25</v>
      </c>
      <c r="I166" s="213"/>
      <c r="J166" s="214">
        <f>ROUND(I166*H166,2)</f>
        <v>0</v>
      </c>
      <c r="K166" s="215"/>
      <c r="L166" s="216"/>
      <c r="M166" s="217" t="s">
        <v>1</v>
      </c>
      <c r="N166" s="218" t="s">
        <v>44</v>
      </c>
      <c r="O166" s="76"/>
      <c r="P166" s="182">
        <f>O166*H166</f>
        <v>0</v>
      </c>
      <c r="Q166" s="182">
        <v>0.00077</v>
      </c>
      <c r="R166" s="182">
        <f>Q166*H166</f>
        <v>0.0309925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311</v>
      </c>
      <c r="AT166" s="184" t="s">
        <v>210</v>
      </c>
      <c r="AU166" s="184" t="s">
        <v>89</v>
      </c>
      <c r="AY166" s="18" t="s">
        <v>147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8" t="s">
        <v>87</v>
      </c>
      <c r="BK166" s="185">
        <f>ROUND(I166*H166,2)</f>
        <v>0</v>
      </c>
      <c r="BL166" s="18" t="s">
        <v>287</v>
      </c>
      <c r="BM166" s="184" t="s">
        <v>1163</v>
      </c>
    </row>
    <row r="167" spans="1:51" s="13" customFormat="1" ht="12">
      <c r="A167" s="13"/>
      <c r="B167" s="191"/>
      <c r="C167" s="13"/>
      <c r="D167" s="192" t="s">
        <v>206</v>
      </c>
      <c r="E167" s="193" t="s">
        <v>1</v>
      </c>
      <c r="F167" s="194" t="s">
        <v>1164</v>
      </c>
      <c r="G167" s="13"/>
      <c r="H167" s="195">
        <v>40.25</v>
      </c>
      <c r="I167" s="196"/>
      <c r="J167" s="13"/>
      <c r="K167" s="13"/>
      <c r="L167" s="191"/>
      <c r="M167" s="197"/>
      <c r="N167" s="198"/>
      <c r="O167" s="198"/>
      <c r="P167" s="198"/>
      <c r="Q167" s="198"/>
      <c r="R167" s="198"/>
      <c r="S167" s="198"/>
      <c r="T167" s="19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3" t="s">
        <v>206</v>
      </c>
      <c r="AU167" s="193" t="s">
        <v>89</v>
      </c>
      <c r="AV167" s="13" t="s">
        <v>89</v>
      </c>
      <c r="AW167" s="13" t="s">
        <v>34</v>
      </c>
      <c r="AX167" s="13" t="s">
        <v>87</v>
      </c>
      <c r="AY167" s="193" t="s">
        <v>147</v>
      </c>
    </row>
    <row r="168" spans="1:65" s="2" customFormat="1" ht="24.15" customHeight="1">
      <c r="A168" s="37"/>
      <c r="B168" s="171"/>
      <c r="C168" s="172" t="s">
        <v>362</v>
      </c>
      <c r="D168" s="172" t="s">
        <v>150</v>
      </c>
      <c r="E168" s="173" t="s">
        <v>1165</v>
      </c>
      <c r="F168" s="174" t="s">
        <v>1166</v>
      </c>
      <c r="G168" s="175" t="s">
        <v>343</v>
      </c>
      <c r="H168" s="176">
        <v>30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44</v>
      </c>
      <c r="O168" s="76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287</v>
      </c>
      <c r="AT168" s="184" t="s">
        <v>150</v>
      </c>
      <c r="AU168" s="184" t="s">
        <v>89</v>
      </c>
      <c r="AY168" s="18" t="s">
        <v>147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8" t="s">
        <v>87</v>
      </c>
      <c r="BK168" s="185">
        <f>ROUND(I168*H168,2)</f>
        <v>0</v>
      </c>
      <c r="BL168" s="18" t="s">
        <v>287</v>
      </c>
      <c r="BM168" s="184" t="s">
        <v>1167</v>
      </c>
    </row>
    <row r="169" spans="1:65" s="2" customFormat="1" ht="24.15" customHeight="1">
      <c r="A169" s="37"/>
      <c r="B169" s="171"/>
      <c r="C169" s="208" t="s">
        <v>366</v>
      </c>
      <c r="D169" s="208" t="s">
        <v>210</v>
      </c>
      <c r="E169" s="209" t="s">
        <v>1168</v>
      </c>
      <c r="F169" s="210" t="s">
        <v>1169</v>
      </c>
      <c r="G169" s="211" t="s">
        <v>343</v>
      </c>
      <c r="H169" s="212">
        <v>34.5</v>
      </c>
      <c r="I169" s="213"/>
      <c r="J169" s="214">
        <f>ROUND(I169*H169,2)</f>
        <v>0</v>
      </c>
      <c r="K169" s="215"/>
      <c r="L169" s="216"/>
      <c r="M169" s="217" t="s">
        <v>1</v>
      </c>
      <c r="N169" s="218" t="s">
        <v>44</v>
      </c>
      <c r="O169" s="76"/>
      <c r="P169" s="182">
        <f>O169*H169</f>
        <v>0</v>
      </c>
      <c r="Q169" s="182">
        <v>0.00295</v>
      </c>
      <c r="R169" s="182">
        <f>Q169*H169</f>
        <v>0.101775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311</v>
      </c>
      <c r="AT169" s="184" t="s">
        <v>210</v>
      </c>
      <c r="AU169" s="184" t="s">
        <v>89</v>
      </c>
      <c r="AY169" s="18" t="s">
        <v>147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8" t="s">
        <v>87</v>
      </c>
      <c r="BK169" s="185">
        <f>ROUND(I169*H169,2)</f>
        <v>0</v>
      </c>
      <c r="BL169" s="18" t="s">
        <v>287</v>
      </c>
      <c r="BM169" s="184" t="s">
        <v>1170</v>
      </c>
    </row>
    <row r="170" spans="1:51" s="13" customFormat="1" ht="12">
      <c r="A170" s="13"/>
      <c r="B170" s="191"/>
      <c r="C170" s="13"/>
      <c r="D170" s="192" t="s">
        <v>206</v>
      </c>
      <c r="E170" s="193" t="s">
        <v>1</v>
      </c>
      <c r="F170" s="194" t="s">
        <v>1171</v>
      </c>
      <c r="G170" s="13"/>
      <c r="H170" s="195">
        <v>34.5</v>
      </c>
      <c r="I170" s="196"/>
      <c r="J170" s="13"/>
      <c r="K170" s="13"/>
      <c r="L170" s="191"/>
      <c r="M170" s="197"/>
      <c r="N170" s="198"/>
      <c r="O170" s="198"/>
      <c r="P170" s="198"/>
      <c r="Q170" s="198"/>
      <c r="R170" s="198"/>
      <c r="S170" s="198"/>
      <c r="T170" s="19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3" t="s">
        <v>206</v>
      </c>
      <c r="AU170" s="193" t="s">
        <v>89</v>
      </c>
      <c r="AV170" s="13" t="s">
        <v>89</v>
      </c>
      <c r="AW170" s="13" t="s">
        <v>34</v>
      </c>
      <c r="AX170" s="13" t="s">
        <v>87</v>
      </c>
      <c r="AY170" s="193" t="s">
        <v>147</v>
      </c>
    </row>
    <row r="171" spans="1:65" s="2" customFormat="1" ht="24.15" customHeight="1">
      <c r="A171" s="37"/>
      <c r="B171" s="171"/>
      <c r="C171" s="172" t="s">
        <v>370</v>
      </c>
      <c r="D171" s="172" t="s">
        <v>150</v>
      </c>
      <c r="E171" s="173" t="s">
        <v>1172</v>
      </c>
      <c r="F171" s="174" t="s">
        <v>1173</v>
      </c>
      <c r="G171" s="175" t="s">
        <v>306</v>
      </c>
      <c r="H171" s="176">
        <v>330</v>
      </c>
      <c r="I171" s="177"/>
      <c r="J171" s="178">
        <f>ROUND(I171*H171,2)</f>
        <v>0</v>
      </c>
      <c r="K171" s="179"/>
      <c r="L171" s="38"/>
      <c r="M171" s="180" t="s">
        <v>1</v>
      </c>
      <c r="N171" s="181" t="s">
        <v>44</v>
      </c>
      <c r="O171" s="76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287</v>
      </c>
      <c r="AT171" s="184" t="s">
        <v>150</v>
      </c>
      <c r="AU171" s="184" t="s">
        <v>89</v>
      </c>
      <c r="AY171" s="18" t="s">
        <v>147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8" t="s">
        <v>87</v>
      </c>
      <c r="BK171" s="185">
        <f>ROUND(I171*H171,2)</f>
        <v>0</v>
      </c>
      <c r="BL171" s="18" t="s">
        <v>287</v>
      </c>
      <c r="BM171" s="184" t="s">
        <v>1174</v>
      </c>
    </row>
    <row r="172" spans="1:65" s="2" customFormat="1" ht="24.15" customHeight="1">
      <c r="A172" s="37"/>
      <c r="B172" s="171"/>
      <c r="C172" s="172" t="s">
        <v>374</v>
      </c>
      <c r="D172" s="172" t="s">
        <v>150</v>
      </c>
      <c r="E172" s="173" t="s">
        <v>1175</v>
      </c>
      <c r="F172" s="174" t="s">
        <v>1176</v>
      </c>
      <c r="G172" s="175" t="s">
        <v>306</v>
      </c>
      <c r="H172" s="176">
        <v>72</v>
      </c>
      <c r="I172" s="177"/>
      <c r="J172" s="178">
        <f>ROUND(I172*H172,2)</f>
        <v>0</v>
      </c>
      <c r="K172" s="179"/>
      <c r="L172" s="38"/>
      <c r="M172" s="180" t="s">
        <v>1</v>
      </c>
      <c r="N172" s="181" t="s">
        <v>44</v>
      </c>
      <c r="O172" s="76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287</v>
      </c>
      <c r="AT172" s="184" t="s">
        <v>150</v>
      </c>
      <c r="AU172" s="184" t="s">
        <v>89</v>
      </c>
      <c r="AY172" s="18" t="s">
        <v>147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8" t="s">
        <v>87</v>
      </c>
      <c r="BK172" s="185">
        <f>ROUND(I172*H172,2)</f>
        <v>0</v>
      </c>
      <c r="BL172" s="18" t="s">
        <v>287</v>
      </c>
      <c r="BM172" s="184" t="s">
        <v>1177</v>
      </c>
    </row>
    <row r="173" spans="1:65" s="2" customFormat="1" ht="24.15" customHeight="1">
      <c r="A173" s="37"/>
      <c r="B173" s="171"/>
      <c r="C173" s="172" t="s">
        <v>311</v>
      </c>
      <c r="D173" s="172" t="s">
        <v>150</v>
      </c>
      <c r="E173" s="173" t="s">
        <v>1178</v>
      </c>
      <c r="F173" s="174" t="s">
        <v>1179</v>
      </c>
      <c r="G173" s="175" t="s">
        <v>306</v>
      </c>
      <c r="H173" s="176">
        <v>20</v>
      </c>
      <c r="I173" s="177"/>
      <c r="J173" s="178">
        <f>ROUND(I173*H173,2)</f>
        <v>0</v>
      </c>
      <c r="K173" s="179"/>
      <c r="L173" s="38"/>
      <c r="M173" s="180" t="s">
        <v>1</v>
      </c>
      <c r="N173" s="181" t="s">
        <v>44</v>
      </c>
      <c r="O173" s="76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4" t="s">
        <v>287</v>
      </c>
      <c r="AT173" s="184" t="s">
        <v>150</v>
      </c>
      <c r="AU173" s="184" t="s">
        <v>89</v>
      </c>
      <c r="AY173" s="18" t="s">
        <v>147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8" t="s">
        <v>87</v>
      </c>
      <c r="BK173" s="185">
        <f>ROUND(I173*H173,2)</f>
        <v>0</v>
      </c>
      <c r="BL173" s="18" t="s">
        <v>287</v>
      </c>
      <c r="BM173" s="184" t="s">
        <v>1180</v>
      </c>
    </row>
    <row r="174" spans="1:65" s="2" customFormat="1" ht="24.15" customHeight="1">
      <c r="A174" s="37"/>
      <c r="B174" s="171"/>
      <c r="C174" s="172" t="s">
        <v>381</v>
      </c>
      <c r="D174" s="172" t="s">
        <v>150</v>
      </c>
      <c r="E174" s="173" t="s">
        <v>1181</v>
      </c>
      <c r="F174" s="174" t="s">
        <v>1182</v>
      </c>
      <c r="G174" s="175" t="s">
        <v>306</v>
      </c>
      <c r="H174" s="176">
        <v>10</v>
      </c>
      <c r="I174" s="177"/>
      <c r="J174" s="178">
        <f>ROUND(I174*H174,2)</f>
        <v>0</v>
      </c>
      <c r="K174" s="179"/>
      <c r="L174" s="38"/>
      <c r="M174" s="180" t="s">
        <v>1</v>
      </c>
      <c r="N174" s="181" t="s">
        <v>44</v>
      </c>
      <c r="O174" s="76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4" t="s">
        <v>287</v>
      </c>
      <c r="AT174" s="184" t="s">
        <v>150</v>
      </c>
      <c r="AU174" s="184" t="s">
        <v>89</v>
      </c>
      <c r="AY174" s="18" t="s">
        <v>147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8" t="s">
        <v>87</v>
      </c>
      <c r="BK174" s="185">
        <f>ROUND(I174*H174,2)</f>
        <v>0</v>
      </c>
      <c r="BL174" s="18" t="s">
        <v>287</v>
      </c>
      <c r="BM174" s="184" t="s">
        <v>1183</v>
      </c>
    </row>
    <row r="175" spans="1:65" s="2" customFormat="1" ht="24.15" customHeight="1">
      <c r="A175" s="37"/>
      <c r="B175" s="171"/>
      <c r="C175" s="172" t="s">
        <v>389</v>
      </c>
      <c r="D175" s="172" t="s">
        <v>150</v>
      </c>
      <c r="E175" s="173" t="s">
        <v>1184</v>
      </c>
      <c r="F175" s="174" t="s">
        <v>1185</v>
      </c>
      <c r="G175" s="175" t="s">
        <v>306</v>
      </c>
      <c r="H175" s="176">
        <v>2</v>
      </c>
      <c r="I175" s="177"/>
      <c r="J175" s="178">
        <f>ROUND(I175*H175,2)</f>
        <v>0</v>
      </c>
      <c r="K175" s="179"/>
      <c r="L175" s="38"/>
      <c r="M175" s="180" t="s">
        <v>1</v>
      </c>
      <c r="N175" s="181" t="s">
        <v>44</v>
      </c>
      <c r="O175" s="76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4" t="s">
        <v>287</v>
      </c>
      <c r="AT175" s="184" t="s">
        <v>150</v>
      </c>
      <c r="AU175" s="184" t="s">
        <v>89</v>
      </c>
      <c r="AY175" s="18" t="s">
        <v>147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8" t="s">
        <v>87</v>
      </c>
      <c r="BK175" s="185">
        <f>ROUND(I175*H175,2)</f>
        <v>0</v>
      </c>
      <c r="BL175" s="18" t="s">
        <v>287</v>
      </c>
      <c r="BM175" s="184" t="s">
        <v>1186</v>
      </c>
    </row>
    <row r="176" spans="1:65" s="2" customFormat="1" ht="16.5" customHeight="1">
      <c r="A176" s="37"/>
      <c r="B176" s="171"/>
      <c r="C176" s="208" t="s">
        <v>393</v>
      </c>
      <c r="D176" s="208" t="s">
        <v>210</v>
      </c>
      <c r="E176" s="209" t="s">
        <v>1187</v>
      </c>
      <c r="F176" s="210" t="s">
        <v>1188</v>
      </c>
      <c r="G176" s="211" t="s">
        <v>153</v>
      </c>
      <c r="H176" s="212">
        <v>1</v>
      </c>
      <c r="I176" s="213"/>
      <c r="J176" s="214">
        <f>ROUND(I176*H176,2)</f>
        <v>0</v>
      </c>
      <c r="K176" s="215"/>
      <c r="L176" s="216"/>
      <c r="M176" s="217" t="s">
        <v>1</v>
      </c>
      <c r="N176" s="218" t="s">
        <v>44</v>
      </c>
      <c r="O176" s="76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4" t="s">
        <v>311</v>
      </c>
      <c r="AT176" s="184" t="s">
        <v>210</v>
      </c>
      <c r="AU176" s="184" t="s">
        <v>89</v>
      </c>
      <c r="AY176" s="18" t="s">
        <v>147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8" t="s">
        <v>87</v>
      </c>
      <c r="BK176" s="185">
        <f>ROUND(I176*H176,2)</f>
        <v>0</v>
      </c>
      <c r="BL176" s="18" t="s">
        <v>287</v>
      </c>
      <c r="BM176" s="184" t="s">
        <v>1189</v>
      </c>
    </row>
    <row r="177" spans="1:65" s="2" customFormat="1" ht="24.15" customHeight="1">
      <c r="A177" s="37"/>
      <c r="B177" s="171"/>
      <c r="C177" s="208" t="s">
        <v>397</v>
      </c>
      <c r="D177" s="208" t="s">
        <v>210</v>
      </c>
      <c r="E177" s="209" t="s">
        <v>1190</v>
      </c>
      <c r="F177" s="210" t="s">
        <v>1191</v>
      </c>
      <c r="G177" s="211" t="s">
        <v>153</v>
      </c>
      <c r="H177" s="212">
        <v>1</v>
      </c>
      <c r="I177" s="213"/>
      <c r="J177" s="214">
        <f>ROUND(I177*H177,2)</f>
        <v>0</v>
      </c>
      <c r="K177" s="215"/>
      <c r="L177" s="216"/>
      <c r="M177" s="217" t="s">
        <v>1</v>
      </c>
      <c r="N177" s="218" t="s">
        <v>44</v>
      </c>
      <c r="O177" s="76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4" t="s">
        <v>311</v>
      </c>
      <c r="AT177" s="184" t="s">
        <v>210</v>
      </c>
      <c r="AU177" s="184" t="s">
        <v>89</v>
      </c>
      <c r="AY177" s="18" t="s">
        <v>147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8" t="s">
        <v>87</v>
      </c>
      <c r="BK177" s="185">
        <f>ROUND(I177*H177,2)</f>
        <v>0</v>
      </c>
      <c r="BL177" s="18" t="s">
        <v>287</v>
      </c>
      <c r="BM177" s="184" t="s">
        <v>1192</v>
      </c>
    </row>
    <row r="178" spans="1:65" s="2" customFormat="1" ht="16.5" customHeight="1">
      <c r="A178" s="37"/>
      <c r="B178" s="171"/>
      <c r="C178" s="172" t="s">
        <v>407</v>
      </c>
      <c r="D178" s="172" t="s">
        <v>150</v>
      </c>
      <c r="E178" s="173" t="s">
        <v>1193</v>
      </c>
      <c r="F178" s="174" t="s">
        <v>1194</v>
      </c>
      <c r="G178" s="175" t="s">
        <v>306</v>
      </c>
      <c r="H178" s="176">
        <v>4</v>
      </c>
      <c r="I178" s="177"/>
      <c r="J178" s="178">
        <f>ROUND(I178*H178,2)</f>
        <v>0</v>
      </c>
      <c r="K178" s="179"/>
      <c r="L178" s="38"/>
      <c r="M178" s="180" t="s">
        <v>1</v>
      </c>
      <c r="N178" s="181" t="s">
        <v>44</v>
      </c>
      <c r="O178" s="76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4" t="s">
        <v>287</v>
      </c>
      <c r="AT178" s="184" t="s">
        <v>150</v>
      </c>
      <c r="AU178" s="184" t="s">
        <v>89</v>
      </c>
      <c r="AY178" s="18" t="s">
        <v>147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8" t="s">
        <v>87</v>
      </c>
      <c r="BK178" s="185">
        <f>ROUND(I178*H178,2)</f>
        <v>0</v>
      </c>
      <c r="BL178" s="18" t="s">
        <v>287</v>
      </c>
      <c r="BM178" s="184" t="s">
        <v>1195</v>
      </c>
    </row>
    <row r="179" spans="1:65" s="2" customFormat="1" ht="24.15" customHeight="1">
      <c r="A179" s="37"/>
      <c r="B179" s="171"/>
      <c r="C179" s="172" t="s">
        <v>411</v>
      </c>
      <c r="D179" s="172" t="s">
        <v>150</v>
      </c>
      <c r="E179" s="173" t="s">
        <v>1196</v>
      </c>
      <c r="F179" s="174" t="s">
        <v>1197</v>
      </c>
      <c r="G179" s="175" t="s">
        <v>306</v>
      </c>
      <c r="H179" s="176">
        <v>14</v>
      </c>
      <c r="I179" s="177"/>
      <c r="J179" s="178">
        <f>ROUND(I179*H179,2)</f>
        <v>0</v>
      </c>
      <c r="K179" s="179"/>
      <c r="L179" s="38"/>
      <c r="M179" s="180" t="s">
        <v>1</v>
      </c>
      <c r="N179" s="181" t="s">
        <v>44</v>
      </c>
      <c r="O179" s="76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4" t="s">
        <v>287</v>
      </c>
      <c r="AT179" s="184" t="s">
        <v>150</v>
      </c>
      <c r="AU179" s="184" t="s">
        <v>89</v>
      </c>
      <c r="AY179" s="18" t="s">
        <v>147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8" t="s">
        <v>87</v>
      </c>
      <c r="BK179" s="185">
        <f>ROUND(I179*H179,2)</f>
        <v>0</v>
      </c>
      <c r="BL179" s="18" t="s">
        <v>287</v>
      </c>
      <c r="BM179" s="184" t="s">
        <v>1198</v>
      </c>
    </row>
    <row r="180" spans="1:51" s="13" customFormat="1" ht="12">
      <c r="A180" s="13"/>
      <c r="B180" s="191"/>
      <c r="C180" s="13"/>
      <c r="D180" s="192" t="s">
        <v>206</v>
      </c>
      <c r="E180" s="193" t="s">
        <v>1</v>
      </c>
      <c r="F180" s="194" t="s">
        <v>1199</v>
      </c>
      <c r="G180" s="13"/>
      <c r="H180" s="195">
        <v>2</v>
      </c>
      <c r="I180" s="196"/>
      <c r="J180" s="13"/>
      <c r="K180" s="13"/>
      <c r="L180" s="191"/>
      <c r="M180" s="197"/>
      <c r="N180" s="198"/>
      <c r="O180" s="198"/>
      <c r="P180" s="198"/>
      <c r="Q180" s="198"/>
      <c r="R180" s="198"/>
      <c r="S180" s="198"/>
      <c r="T180" s="19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3" t="s">
        <v>206</v>
      </c>
      <c r="AU180" s="193" t="s">
        <v>89</v>
      </c>
      <c r="AV180" s="13" t="s">
        <v>89</v>
      </c>
      <c r="AW180" s="13" t="s">
        <v>34</v>
      </c>
      <c r="AX180" s="13" t="s">
        <v>79</v>
      </c>
      <c r="AY180" s="193" t="s">
        <v>147</v>
      </c>
    </row>
    <row r="181" spans="1:51" s="13" customFormat="1" ht="12">
      <c r="A181" s="13"/>
      <c r="B181" s="191"/>
      <c r="C181" s="13"/>
      <c r="D181" s="192" t="s">
        <v>206</v>
      </c>
      <c r="E181" s="193" t="s">
        <v>1</v>
      </c>
      <c r="F181" s="194" t="s">
        <v>1200</v>
      </c>
      <c r="G181" s="13"/>
      <c r="H181" s="195">
        <v>12</v>
      </c>
      <c r="I181" s="196"/>
      <c r="J181" s="13"/>
      <c r="K181" s="13"/>
      <c r="L181" s="191"/>
      <c r="M181" s="197"/>
      <c r="N181" s="198"/>
      <c r="O181" s="198"/>
      <c r="P181" s="198"/>
      <c r="Q181" s="198"/>
      <c r="R181" s="198"/>
      <c r="S181" s="198"/>
      <c r="T181" s="19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3" t="s">
        <v>206</v>
      </c>
      <c r="AU181" s="193" t="s">
        <v>89</v>
      </c>
      <c r="AV181" s="13" t="s">
        <v>89</v>
      </c>
      <c r="AW181" s="13" t="s">
        <v>34</v>
      </c>
      <c r="AX181" s="13" t="s">
        <v>79</v>
      </c>
      <c r="AY181" s="193" t="s">
        <v>147</v>
      </c>
    </row>
    <row r="182" spans="1:51" s="14" customFormat="1" ht="12">
      <c r="A182" s="14"/>
      <c r="B182" s="200"/>
      <c r="C182" s="14"/>
      <c r="D182" s="192" t="s">
        <v>206</v>
      </c>
      <c r="E182" s="201" t="s">
        <v>1</v>
      </c>
      <c r="F182" s="202" t="s">
        <v>209</v>
      </c>
      <c r="G182" s="14"/>
      <c r="H182" s="203">
        <v>14</v>
      </c>
      <c r="I182" s="204"/>
      <c r="J182" s="14"/>
      <c r="K182" s="14"/>
      <c r="L182" s="200"/>
      <c r="M182" s="205"/>
      <c r="N182" s="206"/>
      <c r="O182" s="206"/>
      <c r="P182" s="206"/>
      <c r="Q182" s="206"/>
      <c r="R182" s="206"/>
      <c r="S182" s="206"/>
      <c r="T182" s="20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01" t="s">
        <v>206</v>
      </c>
      <c r="AU182" s="201" t="s">
        <v>89</v>
      </c>
      <c r="AV182" s="14" t="s">
        <v>166</v>
      </c>
      <c r="AW182" s="14" t="s">
        <v>34</v>
      </c>
      <c r="AX182" s="14" t="s">
        <v>87</v>
      </c>
      <c r="AY182" s="201" t="s">
        <v>147</v>
      </c>
    </row>
    <row r="183" spans="1:65" s="2" customFormat="1" ht="16.5" customHeight="1">
      <c r="A183" s="37"/>
      <c r="B183" s="171"/>
      <c r="C183" s="208" t="s">
        <v>416</v>
      </c>
      <c r="D183" s="208" t="s">
        <v>210</v>
      </c>
      <c r="E183" s="209" t="s">
        <v>1201</v>
      </c>
      <c r="F183" s="210" t="s">
        <v>1202</v>
      </c>
      <c r="G183" s="211" t="s">
        <v>306</v>
      </c>
      <c r="H183" s="212">
        <v>14</v>
      </c>
      <c r="I183" s="213"/>
      <c r="J183" s="214">
        <f>ROUND(I183*H183,2)</f>
        <v>0</v>
      </c>
      <c r="K183" s="215"/>
      <c r="L183" s="216"/>
      <c r="M183" s="217" t="s">
        <v>1</v>
      </c>
      <c r="N183" s="218" t="s">
        <v>44</v>
      </c>
      <c r="O183" s="76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4" t="s">
        <v>311</v>
      </c>
      <c r="AT183" s="184" t="s">
        <v>210</v>
      </c>
      <c r="AU183" s="184" t="s">
        <v>89</v>
      </c>
      <c r="AY183" s="18" t="s">
        <v>147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8" t="s">
        <v>87</v>
      </c>
      <c r="BK183" s="185">
        <f>ROUND(I183*H183,2)</f>
        <v>0</v>
      </c>
      <c r="BL183" s="18" t="s">
        <v>287</v>
      </c>
      <c r="BM183" s="184" t="s">
        <v>1203</v>
      </c>
    </row>
    <row r="184" spans="1:65" s="2" customFormat="1" ht="21.75" customHeight="1">
      <c r="A184" s="37"/>
      <c r="B184" s="171"/>
      <c r="C184" s="208" t="s">
        <v>420</v>
      </c>
      <c r="D184" s="208" t="s">
        <v>210</v>
      </c>
      <c r="E184" s="209" t="s">
        <v>1204</v>
      </c>
      <c r="F184" s="210" t="s">
        <v>1205</v>
      </c>
      <c r="G184" s="211" t="s">
        <v>306</v>
      </c>
      <c r="H184" s="212">
        <v>14</v>
      </c>
      <c r="I184" s="213"/>
      <c r="J184" s="214">
        <f>ROUND(I184*H184,2)</f>
        <v>0</v>
      </c>
      <c r="K184" s="215"/>
      <c r="L184" s="216"/>
      <c r="M184" s="217" t="s">
        <v>1</v>
      </c>
      <c r="N184" s="218" t="s">
        <v>44</v>
      </c>
      <c r="O184" s="76"/>
      <c r="P184" s="182">
        <f>O184*H184</f>
        <v>0</v>
      </c>
      <c r="Q184" s="182">
        <v>2E-05</v>
      </c>
      <c r="R184" s="182">
        <f>Q184*H184</f>
        <v>0.00028000000000000003</v>
      </c>
      <c r="S184" s="182">
        <v>0</v>
      </c>
      <c r="T184" s="183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4" t="s">
        <v>311</v>
      </c>
      <c r="AT184" s="184" t="s">
        <v>210</v>
      </c>
      <c r="AU184" s="184" t="s">
        <v>89</v>
      </c>
      <c r="AY184" s="18" t="s">
        <v>147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8" t="s">
        <v>87</v>
      </c>
      <c r="BK184" s="185">
        <f>ROUND(I184*H184,2)</f>
        <v>0</v>
      </c>
      <c r="BL184" s="18" t="s">
        <v>287</v>
      </c>
      <c r="BM184" s="184" t="s">
        <v>1206</v>
      </c>
    </row>
    <row r="185" spans="1:65" s="2" customFormat="1" ht="21.75" customHeight="1">
      <c r="A185" s="37"/>
      <c r="B185" s="171"/>
      <c r="C185" s="208" t="s">
        <v>427</v>
      </c>
      <c r="D185" s="208" t="s">
        <v>210</v>
      </c>
      <c r="E185" s="209" t="s">
        <v>1207</v>
      </c>
      <c r="F185" s="210" t="s">
        <v>1208</v>
      </c>
      <c r="G185" s="211" t="s">
        <v>306</v>
      </c>
      <c r="H185" s="212">
        <v>14</v>
      </c>
      <c r="I185" s="213"/>
      <c r="J185" s="214">
        <f>ROUND(I185*H185,2)</f>
        <v>0</v>
      </c>
      <c r="K185" s="215"/>
      <c r="L185" s="216"/>
      <c r="M185" s="217" t="s">
        <v>1</v>
      </c>
      <c r="N185" s="218" t="s">
        <v>44</v>
      </c>
      <c r="O185" s="76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4" t="s">
        <v>311</v>
      </c>
      <c r="AT185" s="184" t="s">
        <v>210</v>
      </c>
      <c r="AU185" s="184" t="s">
        <v>89</v>
      </c>
      <c r="AY185" s="18" t="s">
        <v>147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8" t="s">
        <v>87</v>
      </c>
      <c r="BK185" s="185">
        <f>ROUND(I185*H185,2)</f>
        <v>0</v>
      </c>
      <c r="BL185" s="18" t="s">
        <v>287</v>
      </c>
      <c r="BM185" s="184" t="s">
        <v>1209</v>
      </c>
    </row>
    <row r="186" spans="1:65" s="2" customFormat="1" ht="24.15" customHeight="1">
      <c r="A186" s="37"/>
      <c r="B186" s="171"/>
      <c r="C186" s="172" t="s">
        <v>431</v>
      </c>
      <c r="D186" s="172" t="s">
        <v>150</v>
      </c>
      <c r="E186" s="173" t="s">
        <v>1210</v>
      </c>
      <c r="F186" s="174" t="s">
        <v>1211</v>
      </c>
      <c r="G186" s="175" t="s">
        <v>306</v>
      </c>
      <c r="H186" s="176">
        <v>6</v>
      </c>
      <c r="I186" s="177"/>
      <c r="J186" s="178">
        <f>ROUND(I186*H186,2)</f>
        <v>0</v>
      </c>
      <c r="K186" s="179"/>
      <c r="L186" s="38"/>
      <c r="M186" s="180" t="s">
        <v>1</v>
      </c>
      <c r="N186" s="181" t="s">
        <v>44</v>
      </c>
      <c r="O186" s="76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4" t="s">
        <v>287</v>
      </c>
      <c r="AT186" s="184" t="s">
        <v>150</v>
      </c>
      <c r="AU186" s="184" t="s">
        <v>89</v>
      </c>
      <c r="AY186" s="18" t="s">
        <v>147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8" t="s">
        <v>87</v>
      </c>
      <c r="BK186" s="185">
        <f>ROUND(I186*H186,2)</f>
        <v>0</v>
      </c>
      <c r="BL186" s="18" t="s">
        <v>287</v>
      </c>
      <c r="BM186" s="184" t="s">
        <v>1212</v>
      </c>
    </row>
    <row r="187" spans="1:51" s="13" customFormat="1" ht="12">
      <c r="A187" s="13"/>
      <c r="B187" s="191"/>
      <c r="C187" s="13"/>
      <c r="D187" s="192" t="s">
        <v>206</v>
      </c>
      <c r="E187" s="193" t="s">
        <v>1</v>
      </c>
      <c r="F187" s="194" t="s">
        <v>1199</v>
      </c>
      <c r="G187" s="13"/>
      <c r="H187" s="195">
        <v>2</v>
      </c>
      <c r="I187" s="196"/>
      <c r="J187" s="13"/>
      <c r="K187" s="13"/>
      <c r="L187" s="191"/>
      <c r="M187" s="197"/>
      <c r="N187" s="198"/>
      <c r="O187" s="198"/>
      <c r="P187" s="198"/>
      <c r="Q187" s="198"/>
      <c r="R187" s="198"/>
      <c r="S187" s="198"/>
      <c r="T187" s="19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3" t="s">
        <v>206</v>
      </c>
      <c r="AU187" s="193" t="s">
        <v>89</v>
      </c>
      <c r="AV187" s="13" t="s">
        <v>89</v>
      </c>
      <c r="AW187" s="13" t="s">
        <v>34</v>
      </c>
      <c r="AX187" s="13" t="s">
        <v>79</v>
      </c>
      <c r="AY187" s="193" t="s">
        <v>147</v>
      </c>
    </row>
    <row r="188" spans="1:51" s="13" customFormat="1" ht="12">
      <c r="A188" s="13"/>
      <c r="B188" s="191"/>
      <c r="C188" s="13"/>
      <c r="D188" s="192" t="s">
        <v>206</v>
      </c>
      <c r="E188" s="193" t="s">
        <v>1</v>
      </c>
      <c r="F188" s="194" t="s">
        <v>1213</v>
      </c>
      <c r="G188" s="13"/>
      <c r="H188" s="195">
        <v>4</v>
      </c>
      <c r="I188" s="196"/>
      <c r="J188" s="13"/>
      <c r="K188" s="13"/>
      <c r="L188" s="191"/>
      <c r="M188" s="197"/>
      <c r="N188" s="198"/>
      <c r="O188" s="198"/>
      <c r="P188" s="198"/>
      <c r="Q188" s="198"/>
      <c r="R188" s="198"/>
      <c r="S188" s="198"/>
      <c r="T188" s="19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3" t="s">
        <v>206</v>
      </c>
      <c r="AU188" s="193" t="s">
        <v>89</v>
      </c>
      <c r="AV188" s="13" t="s">
        <v>89</v>
      </c>
      <c r="AW188" s="13" t="s">
        <v>34</v>
      </c>
      <c r="AX188" s="13" t="s">
        <v>79</v>
      </c>
      <c r="AY188" s="193" t="s">
        <v>147</v>
      </c>
    </row>
    <row r="189" spans="1:51" s="14" customFormat="1" ht="12">
      <c r="A189" s="14"/>
      <c r="B189" s="200"/>
      <c r="C189" s="14"/>
      <c r="D189" s="192" t="s">
        <v>206</v>
      </c>
      <c r="E189" s="201" t="s">
        <v>1</v>
      </c>
      <c r="F189" s="202" t="s">
        <v>209</v>
      </c>
      <c r="G189" s="14"/>
      <c r="H189" s="203">
        <v>6</v>
      </c>
      <c r="I189" s="204"/>
      <c r="J189" s="14"/>
      <c r="K189" s="14"/>
      <c r="L189" s="200"/>
      <c r="M189" s="205"/>
      <c r="N189" s="206"/>
      <c r="O189" s="206"/>
      <c r="P189" s="206"/>
      <c r="Q189" s="206"/>
      <c r="R189" s="206"/>
      <c r="S189" s="206"/>
      <c r="T189" s="20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01" t="s">
        <v>206</v>
      </c>
      <c r="AU189" s="201" t="s">
        <v>89</v>
      </c>
      <c r="AV189" s="14" t="s">
        <v>166</v>
      </c>
      <c r="AW189" s="14" t="s">
        <v>34</v>
      </c>
      <c r="AX189" s="14" t="s">
        <v>87</v>
      </c>
      <c r="AY189" s="201" t="s">
        <v>147</v>
      </c>
    </row>
    <row r="190" spans="1:65" s="2" customFormat="1" ht="16.5" customHeight="1">
      <c r="A190" s="37"/>
      <c r="B190" s="171"/>
      <c r="C190" s="208" t="s">
        <v>437</v>
      </c>
      <c r="D190" s="208" t="s">
        <v>210</v>
      </c>
      <c r="E190" s="209" t="s">
        <v>1214</v>
      </c>
      <c r="F190" s="210" t="s">
        <v>1215</v>
      </c>
      <c r="G190" s="211" t="s">
        <v>306</v>
      </c>
      <c r="H190" s="212">
        <v>6</v>
      </c>
      <c r="I190" s="213"/>
      <c r="J190" s="214">
        <f>ROUND(I190*H190,2)</f>
        <v>0</v>
      </c>
      <c r="K190" s="215"/>
      <c r="L190" s="216"/>
      <c r="M190" s="217" t="s">
        <v>1</v>
      </c>
      <c r="N190" s="218" t="s">
        <v>44</v>
      </c>
      <c r="O190" s="76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4" t="s">
        <v>311</v>
      </c>
      <c r="AT190" s="184" t="s">
        <v>210</v>
      </c>
      <c r="AU190" s="184" t="s">
        <v>89</v>
      </c>
      <c r="AY190" s="18" t="s">
        <v>147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8" t="s">
        <v>87</v>
      </c>
      <c r="BK190" s="185">
        <f>ROUND(I190*H190,2)</f>
        <v>0</v>
      </c>
      <c r="BL190" s="18" t="s">
        <v>287</v>
      </c>
      <c r="BM190" s="184" t="s">
        <v>1216</v>
      </c>
    </row>
    <row r="191" spans="1:65" s="2" customFormat="1" ht="21.75" customHeight="1">
      <c r="A191" s="37"/>
      <c r="B191" s="171"/>
      <c r="C191" s="208" t="s">
        <v>444</v>
      </c>
      <c r="D191" s="208" t="s">
        <v>210</v>
      </c>
      <c r="E191" s="209" t="s">
        <v>1204</v>
      </c>
      <c r="F191" s="210" t="s">
        <v>1205</v>
      </c>
      <c r="G191" s="211" t="s">
        <v>306</v>
      </c>
      <c r="H191" s="212">
        <v>6</v>
      </c>
      <c r="I191" s="213"/>
      <c r="J191" s="214">
        <f>ROUND(I191*H191,2)</f>
        <v>0</v>
      </c>
      <c r="K191" s="215"/>
      <c r="L191" s="216"/>
      <c r="M191" s="217" t="s">
        <v>1</v>
      </c>
      <c r="N191" s="218" t="s">
        <v>44</v>
      </c>
      <c r="O191" s="76"/>
      <c r="P191" s="182">
        <f>O191*H191</f>
        <v>0</v>
      </c>
      <c r="Q191" s="182">
        <v>2E-05</v>
      </c>
      <c r="R191" s="182">
        <f>Q191*H191</f>
        <v>0.00012000000000000002</v>
      </c>
      <c r="S191" s="182">
        <v>0</v>
      </c>
      <c r="T191" s="18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4" t="s">
        <v>311</v>
      </c>
      <c r="AT191" s="184" t="s">
        <v>210</v>
      </c>
      <c r="AU191" s="184" t="s">
        <v>89</v>
      </c>
      <c r="AY191" s="18" t="s">
        <v>147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8" t="s">
        <v>87</v>
      </c>
      <c r="BK191" s="185">
        <f>ROUND(I191*H191,2)</f>
        <v>0</v>
      </c>
      <c r="BL191" s="18" t="s">
        <v>287</v>
      </c>
      <c r="BM191" s="184" t="s">
        <v>1217</v>
      </c>
    </row>
    <row r="192" spans="1:65" s="2" customFormat="1" ht="21.75" customHeight="1">
      <c r="A192" s="37"/>
      <c r="B192" s="171"/>
      <c r="C192" s="208" t="s">
        <v>449</v>
      </c>
      <c r="D192" s="208" t="s">
        <v>210</v>
      </c>
      <c r="E192" s="209" t="s">
        <v>1207</v>
      </c>
      <c r="F192" s="210" t="s">
        <v>1208</v>
      </c>
      <c r="G192" s="211" t="s">
        <v>306</v>
      </c>
      <c r="H192" s="212">
        <v>6</v>
      </c>
      <c r="I192" s="213"/>
      <c r="J192" s="214">
        <f>ROUND(I192*H192,2)</f>
        <v>0</v>
      </c>
      <c r="K192" s="215"/>
      <c r="L192" s="216"/>
      <c r="M192" s="217" t="s">
        <v>1</v>
      </c>
      <c r="N192" s="218" t="s">
        <v>44</v>
      </c>
      <c r="O192" s="76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311</v>
      </c>
      <c r="AT192" s="184" t="s">
        <v>210</v>
      </c>
      <c r="AU192" s="184" t="s">
        <v>89</v>
      </c>
      <c r="AY192" s="18" t="s">
        <v>147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8" t="s">
        <v>87</v>
      </c>
      <c r="BK192" s="185">
        <f>ROUND(I192*H192,2)</f>
        <v>0</v>
      </c>
      <c r="BL192" s="18" t="s">
        <v>287</v>
      </c>
      <c r="BM192" s="184" t="s">
        <v>1218</v>
      </c>
    </row>
    <row r="193" spans="1:65" s="2" customFormat="1" ht="24.15" customHeight="1">
      <c r="A193" s="37"/>
      <c r="B193" s="171"/>
      <c r="C193" s="172" t="s">
        <v>454</v>
      </c>
      <c r="D193" s="172" t="s">
        <v>150</v>
      </c>
      <c r="E193" s="173" t="s">
        <v>1219</v>
      </c>
      <c r="F193" s="174" t="s">
        <v>1220</v>
      </c>
      <c r="G193" s="175" t="s">
        <v>306</v>
      </c>
      <c r="H193" s="176">
        <v>2</v>
      </c>
      <c r="I193" s="177"/>
      <c r="J193" s="178">
        <f>ROUND(I193*H193,2)</f>
        <v>0</v>
      </c>
      <c r="K193" s="179"/>
      <c r="L193" s="38"/>
      <c r="M193" s="180" t="s">
        <v>1</v>
      </c>
      <c r="N193" s="181" t="s">
        <v>44</v>
      </c>
      <c r="O193" s="76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4" t="s">
        <v>287</v>
      </c>
      <c r="AT193" s="184" t="s">
        <v>150</v>
      </c>
      <c r="AU193" s="184" t="s">
        <v>89</v>
      </c>
      <c r="AY193" s="18" t="s">
        <v>147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18" t="s">
        <v>87</v>
      </c>
      <c r="BK193" s="185">
        <f>ROUND(I193*H193,2)</f>
        <v>0</v>
      </c>
      <c r="BL193" s="18" t="s">
        <v>287</v>
      </c>
      <c r="BM193" s="184" t="s">
        <v>1221</v>
      </c>
    </row>
    <row r="194" spans="1:51" s="13" customFormat="1" ht="12">
      <c r="A194" s="13"/>
      <c r="B194" s="191"/>
      <c r="C194" s="13"/>
      <c r="D194" s="192" t="s">
        <v>206</v>
      </c>
      <c r="E194" s="193" t="s">
        <v>1</v>
      </c>
      <c r="F194" s="194" t="s">
        <v>1222</v>
      </c>
      <c r="G194" s="13"/>
      <c r="H194" s="195">
        <v>2</v>
      </c>
      <c r="I194" s="196"/>
      <c r="J194" s="13"/>
      <c r="K194" s="13"/>
      <c r="L194" s="191"/>
      <c r="M194" s="197"/>
      <c r="N194" s="198"/>
      <c r="O194" s="198"/>
      <c r="P194" s="198"/>
      <c r="Q194" s="198"/>
      <c r="R194" s="198"/>
      <c r="S194" s="198"/>
      <c r="T194" s="19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3" t="s">
        <v>206</v>
      </c>
      <c r="AU194" s="193" t="s">
        <v>89</v>
      </c>
      <c r="AV194" s="13" t="s">
        <v>89</v>
      </c>
      <c r="AW194" s="13" t="s">
        <v>34</v>
      </c>
      <c r="AX194" s="13" t="s">
        <v>87</v>
      </c>
      <c r="AY194" s="193" t="s">
        <v>147</v>
      </c>
    </row>
    <row r="195" spans="1:65" s="2" customFormat="1" ht="24.15" customHeight="1">
      <c r="A195" s="37"/>
      <c r="B195" s="171"/>
      <c r="C195" s="208" t="s">
        <v>458</v>
      </c>
      <c r="D195" s="208" t="s">
        <v>210</v>
      </c>
      <c r="E195" s="209" t="s">
        <v>1223</v>
      </c>
      <c r="F195" s="210" t="s">
        <v>1224</v>
      </c>
      <c r="G195" s="211" t="s">
        <v>306</v>
      </c>
      <c r="H195" s="212">
        <v>2</v>
      </c>
      <c r="I195" s="213"/>
      <c r="J195" s="214">
        <f>ROUND(I195*H195,2)</f>
        <v>0</v>
      </c>
      <c r="K195" s="215"/>
      <c r="L195" s="216"/>
      <c r="M195" s="217" t="s">
        <v>1</v>
      </c>
      <c r="N195" s="218" t="s">
        <v>44</v>
      </c>
      <c r="O195" s="76"/>
      <c r="P195" s="182">
        <f>O195*H195</f>
        <v>0</v>
      </c>
      <c r="Q195" s="182">
        <v>5E-05</v>
      </c>
      <c r="R195" s="182">
        <f>Q195*H195</f>
        <v>0.0001</v>
      </c>
      <c r="S195" s="182">
        <v>0</v>
      </c>
      <c r="T195" s="18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4" t="s">
        <v>311</v>
      </c>
      <c r="AT195" s="184" t="s">
        <v>210</v>
      </c>
      <c r="AU195" s="184" t="s">
        <v>89</v>
      </c>
      <c r="AY195" s="18" t="s">
        <v>147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8" t="s">
        <v>87</v>
      </c>
      <c r="BK195" s="185">
        <f>ROUND(I195*H195,2)</f>
        <v>0</v>
      </c>
      <c r="BL195" s="18" t="s">
        <v>287</v>
      </c>
      <c r="BM195" s="184" t="s">
        <v>1225</v>
      </c>
    </row>
    <row r="196" spans="1:65" s="2" customFormat="1" ht="16.5" customHeight="1">
      <c r="A196" s="37"/>
      <c r="B196" s="171"/>
      <c r="C196" s="208" t="s">
        <v>464</v>
      </c>
      <c r="D196" s="208" t="s">
        <v>210</v>
      </c>
      <c r="E196" s="209" t="s">
        <v>1226</v>
      </c>
      <c r="F196" s="210" t="s">
        <v>1227</v>
      </c>
      <c r="G196" s="211" t="s">
        <v>306</v>
      </c>
      <c r="H196" s="212">
        <v>2</v>
      </c>
      <c r="I196" s="213"/>
      <c r="J196" s="214">
        <f>ROUND(I196*H196,2)</f>
        <v>0</v>
      </c>
      <c r="K196" s="215"/>
      <c r="L196" s="216"/>
      <c r="M196" s="217" t="s">
        <v>1</v>
      </c>
      <c r="N196" s="218" t="s">
        <v>44</v>
      </c>
      <c r="O196" s="76"/>
      <c r="P196" s="182">
        <f>O196*H196</f>
        <v>0</v>
      </c>
      <c r="Q196" s="182">
        <v>3E-05</v>
      </c>
      <c r="R196" s="182">
        <f>Q196*H196</f>
        <v>6E-05</v>
      </c>
      <c r="S196" s="182">
        <v>0</v>
      </c>
      <c r="T196" s="183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4" t="s">
        <v>311</v>
      </c>
      <c r="AT196" s="184" t="s">
        <v>210</v>
      </c>
      <c r="AU196" s="184" t="s">
        <v>89</v>
      </c>
      <c r="AY196" s="18" t="s">
        <v>147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8" t="s">
        <v>87</v>
      </c>
      <c r="BK196" s="185">
        <f>ROUND(I196*H196,2)</f>
        <v>0</v>
      </c>
      <c r="BL196" s="18" t="s">
        <v>287</v>
      </c>
      <c r="BM196" s="184" t="s">
        <v>1228</v>
      </c>
    </row>
    <row r="197" spans="1:65" s="2" customFormat="1" ht="21.75" customHeight="1">
      <c r="A197" s="37"/>
      <c r="B197" s="171"/>
      <c r="C197" s="208" t="s">
        <v>469</v>
      </c>
      <c r="D197" s="208" t="s">
        <v>210</v>
      </c>
      <c r="E197" s="209" t="s">
        <v>1207</v>
      </c>
      <c r="F197" s="210" t="s">
        <v>1208</v>
      </c>
      <c r="G197" s="211" t="s">
        <v>306</v>
      </c>
      <c r="H197" s="212">
        <v>2</v>
      </c>
      <c r="I197" s="213"/>
      <c r="J197" s="214">
        <f>ROUND(I197*H197,2)</f>
        <v>0</v>
      </c>
      <c r="K197" s="215"/>
      <c r="L197" s="216"/>
      <c r="M197" s="217" t="s">
        <v>1</v>
      </c>
      <c r="N197" s="218" t="s">
        <v>44</v>
      </c>
      <c r="O197" s="76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4" t="s">
        <v>311</v>
      </c>
      <c r="AT197" s="184" t="s">
        <v>210</v>
      </c>
      <c r="AU197" s="184" t="s">
        <v>89</v>
      </c>
      <c r="AY197" s="18" t="s">
        <v>147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8" t="s">
        <v>87</v>
      </c>
      <c r="BK197" s="185">
        <f>ROUND(I197*H197,2)</f>
        <v>0</v>
      </c>
      <c r="BL197" s="18" t="s">
        <v>287</v>
      </c>
      <c r="BM197" s="184" t="s">
        <v>1229</v>
      </c>
    </row>
    <row r="198" spans="1:65" s="2" customFormat="1" ht="24.15" customHeight="1">
      <c r="A198" s="37"/>
      <c r="B198" s="171"/>
      <c r="C198" s="172" t="s">
        <v>473</v>
      </c>
      <c r="D198" s="172" t="s">
        <v>150</v>
      </c>
      <c r="E198" s="173" t="s">
        <v>1230</v>
      </c>
      <c r="F198" s="174" t="s">
        <v>1231</v>
      </c>
      <c r="G198" s="175" t="s">
        <v>306</v>
      </c>
      <c r="H198" s="176">
        <v>6</v>
      </c>
      <c r="I198" s="177"/>
      <c r="J198" s="178">
        <f>ROUND(I198*H198,2)</f>
        <v>0</v>
      </c>
      <c r="K198" s="179"/>
      <c r="L198" s="38"/>
      <c r="M198" s="180" t="s">
        <v>1</v>
      </c>
      <c r="N198" s="181" t="s">
        <v>44</v>
      </c>
      <c r="O198" s="76"/>
      <c r="P198" s="182">
        <f>O198*H198</f>
        <v>0</v>
      </c>
      <c r="Q198" s="182">
        <v>0</v>
      </c>
      <c r="R198" s="182">
        <f>Q198*H198</f>
        <v>0</v>
      </c>
      <c r="S198" s="182">
        <v>0</v>
      </c>
      <c r="T198" s="183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4" t="s">
        <v>287</v>
      </c>
      <c r="AT198" s="184" t="s">
        <v>150</v>
      </c>
      <c r="AU198" s="184" t="s">
        <v>89</v>
      </c>
      <c r="AY198" s="18" t="s">
        <v>147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8" t="s">
        <v>87</v>
      </c>
      <c r="BK198" s="185">
        <f>ROUND(I198*H198,2)</f>
        <v>0</v>
      </c>
      <c r="BL198" s="18" t="s">
        <v>287</v>
      </c>
      <c r="BM198" s="184" t="s">
        <v>1232</v>
      </c>
    </row>
    <row r="199" spans="1:65" s="2" customFormat="1" ht="16.5" customHeight="1">
      <c r="A199" s="37"/>
      <c r="B199" s="171"/>
      <c r="C199" s="208" t="s">
        <v>477</v>
      </c>
      <c r="D199" s="208" t="s">
        <v>210</v>
      </c>
      <c r="E199" s="209" t="s">
        <v>1233</v>
      </c>
      <c r="F199" s="210" t="s">
        <v>1234</v>
      </c>
      <c r="G199" s="211" t="s">
        <v>306</v>
      </c>
      <c r="H199" s="212">
        <v>6</v>
      </c>
      <c r="I199" s="213"/>
      <c r="J199" s="214">
        <f>ROUND(I199*H199,2)</f>
        <v>0</v>
      </c>
      <c r="K199" s="215"/>
      <c r="L199" s="216"/>
      <c r="M199" s="217" t="s">
        <v>1</v>
      </c>
      <c r="N199" s="218" t="s">
        <v>44</v>
      </c>
      <c r="O199" s="76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4" t="s">
        <v>311</v>
      </c>
      <c r="AT199" s="184" t="s">
        <v>210</v>
      </c>
      <c r="AU199" s="184" t="s">
        <v>89</v>
      </c>
      <c r="AY199" s="18" t="s">
        <v>147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18" t="s">
        <v>87</v>
      </c>
      <c r="BK199" s="185">
        <f>ROUND(I199*H199,2)</f>
        <v>0</v>
      </c>
      <c r="BL199" s="18" t="s">
        <v>287</v>
      </c>
      <c r="BM199" s="184" t="s">
        <v>1235</v>
      </c>
    </row>
    <row r="200" spans="1:65" s="2" customFormat="1" ht="21.75" customHeight="1">
      <c r="A200" s="37"/>
      <c r="B200" s="171"/>
      <c r="C200" s="172" t="s">
        <v>481</v>
      </c>
      <c r="D200" s="172" t="s">
        <v>150</v>
      </c>
      <c r="E200" s="173" t="s">
        <v>1236</v>
      </c>
      <c r="F200" s="174" t="s">
        <v>1237</v>
      </c>
      <c r="G200" s="175" t="s">
        <v>306</v>
      </c>
      <c r="H200" s="176">
        <v>6</v>
      </c>
      <c r="I200" s="177"/>
      <c r="J200" s="178">
        <f>ROUND(I200*H200,2)</f>
        <v>0</v>
      </c>
      <c r="K200" s="179"/>
      <c r="L200" s="38"/>
      <c r="M200" s="180" t="s">
        <v>1</v>
      </c>
      <c r="N200" s="181" t="s">
        <v>44</v>
      </c>
      <c r="O200" s="76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4" t="s">
        <v>287</v>
      </c>
      <c r="AT200" s="184" t="s">
        <v>150</v>
      </c>
      <c r="AU200" s="184" t="s">
        <v>89</v>
      </c>
      <c r="AY200" s="18" t="s">
        <v>147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8" t="s">
        <v>87</v>
      </c>
      <c r="BK200" s="185">
        <f>ROUND(I200*H200,2)</f>
        <v>0</v>
      </c>
      <c r="BL200" s="18" t="s">
        <v>287</v>
      </c>
      <c r="BM200" s="184" t="s">
        <v>1238</v>
      </c>
    </row>
    <row r="201" spans="1:65" s="2" customFormat="1" ht="16.5" customHeight="1">
      <c r="A201" s="37"/>
      <c r="B201" s="171"/>
      <c r="C201" s="208" t="s">
        <v>487</v>
      </c>
      <c r="D201" s="208" t="s">
        <v>210</v>
      </c>
      <c r="E201" s="209" t="s">
        <v>1239</v>
      </c>
      <c r="F201" s="210" t="s">
        <v>1240</v>
      </c>
      <c r="G201" s="211" t="s">
        <v>306</v>
      </c>
      <c r="H201" s="212">
        <v>6</v>
      </c>
      <c r="I201" s="213"/>
      <c r="J201" s="214">
        <f>ROUND(I201*H201,2)</f>
        <v>0</v>
      </c>
      <c r="K201" s="215"/>
      <c r="L201" s="216"/>
      <c r="M201" s="217" t="s">
        <v>1</v>
      </c>
      <c r="N201" s="218" t="s">
        <v>44</v>
      </c>
      <c r="O201" s="76"/>
      <c r="P201" s="182">
        <f>O201*H201</f>
        <v>0</v>
      </c>
      <c r="Q201" s="182">
        <v>0</v>
      </c>
      <c r="R201" s="182">
        <f>Q201*H201</f>
        <v>0</v>
      </c>
      <c r="S201" s="182">
        <v>0</v>
      </c>
      <c r="T201" s="18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4" t="s">
        <v>311</v>
      </c>
      <c r="AT201" s="184" t="s">
        <v>210</v>
      </c>
      <c r="AU201" s="184" t="s">
        <v>89</v>
      </c>
      <c r="AY201" s="18" t="s">
        <v>147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8" t="s">
        <v>87</v>
      </c>
      <c r="BK201" s="185">
        <f>ROUND(I201*H201,2)</f>
        <v>0</v>
      </c>
      <c r="BL201" s="18" t="s">
        <v>287</v>
      </c>
      <c r="BM201" s="184" t="s">
        <v>1241</v>
      </c>
    </row>
    <row r="202" spans="1:65" s="2" customFormat="1" ht="24.15" customHeight="1">
      <c r="A202" s="37"/>
      <c r="B202" s="171"/>
      <c r="C202" s="172" t="s">
        <v>492</v>
      </c>
      <c r="D202" s="172" t="s">
        <v>150</v>
      </c>
      <c r="E202" s="173" t="s">
        <v>1242</v>
      </c>
      <c r="F202" s="174" t="s">
        <v>1243</v>
      </c>
      <c r="G202" s="175" t="s">
        <v>306</v>
      </c>
      <c r="H202" s="176">
        <v>15</v>
      </c>
      <c r="I202" s="177"/>
      <c r="J202" s="178">
        <f>ROUND(I202*H202,2)</f>
        <v>0</v>
      </c>
      <c r="K202" s="179"/>
      <c r="L202" s="38"/>
      <c r="M202" s="180" t="s">
        <v>1</v>
      </c>
      <c r="N202" s="181" t="s">
        <v>44</v>
      </c>
      <c r="O202" s="76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4" t="s">
        <v>287</v>
      </c>
      <c r="AT202" s="184" t="s">
        <v>150</v>
      </c>
      <c r="AU202" s="184" t="s">
        <v>89</v>
      </c>
      <c r="AY202" s="18" t="s">
        <v>147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18" t="s">
        <v>87</v>
      </c>
      <c r="BK202" s="185">
        <f>ROUND(I202*H202,2)</f>
        <v>0</v>
      </c>
      <c r="BL202" s="18" t="s">
        <v>287</v>
      </c>
      <c r="BM202" s="184" t="s">
        <v>1244</v>
      </c>
    </row>
    <row r="203" spans="1:51" s="13" customFormat="1" ht="12">
      <c r="A203" s="13"/>
      <c r="B203" s="191"/>
      <c r="C203" s="13"/>
      <c r="D203" s="192" t="s">
        <v>206</v>
      </c>
      <c r="E203" s="193" t="s">
        <v>1</v>
      </c>
      <c r="F203" s="194" t="s">
        <v>1245</v>
      </c>
      <c r="G203" s="13"/>
      <c r="H203" s="195">
        <v>15</v>
      </c>
      <c r="I203" s="196"/>
      <c r="J203" s="13"/>
      <c r="K203" s="13"/>
      <c r="L203" s="191"/>
      <c r="M203" s="197"/>
      <c r="N203" s="198"/>
      <c r="O203" s="198"/>
      <c r="P203" s="198"/>
      <c r="Q203" s="198"/>
      <c r="R203" s="198"/>
      <c r="S203" s="198"/>
      <c r="T203" s="19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3" t="s">
        <v>206</v>
      </c>
      <c r="AU203" s="193" t="s">
        <v>89</v>
      </c>
      <c r="AV203" s="13" t="s">
        <v>89</v>
      </c>
      <c r="AW203" s="13" t="s">
        <v>34</v>
      </c>
      <c r="AX203" s="13" t="s">
        <v>87</v>
      </c>
      <c r="AY203" s="193" t="s">
        <v>147</v>
      </c>
    </row>
    <row r="204" spans="1:65" s="2" customFormat="1" ht="16.5" customHeight="1">
      <c r="A204" s="37"/>
      <c r="B204" s="171"/>
      <c r="C204" s="208" t="s">
        <v>497</v>
      </c>
      <c r="D204" s="208" t="s">
        <v>210</v>
      </c>
      <c r="E204" s="209" t="s">
        <v>1246</v>
      </c>
      <c r="F204" s="210" t="s">
        <v>1247</v>
      </c>
      <c r="G204" s="211" t="s">
        <v>306</v>
      </c>
      <c r="H204" s="212">
        <v>15</v>
      </c>
      <c r="I204" s="213"/>
      <c r="J204" s="214">
        <f>ROUND(I204*H204,2)</f>
        <v>0</v>
      </c>
      <c r="K204" s="215"/>
      <c r="L204" s="216"/>
      <c r="M204" s="217" t="s">
        <v>1</v>
      </c>
      <c r="N204" s="218" t="s">
        <v>44</v>
      </c>
      <c r="O204" s="76"/>
      <c r="P204" s="182">
        <f>O204*H204</f>
        <v>0</v>
      </c>
      <c r="Q204" s="182">
        <v>7E-05</v>
      </c>
      <c r="R204" s="182">
        <f>Q204*H204</f>
        <v>0.00105</v>
      </c>
      <c r="S204" s="182">
        <v>0</v>
      </c>
      <c r="T204" s="183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4" t="s">
        <v>311</v>
      </c>
      <c r="AT204" s="184" t="s">
        <v>210</v>
      </c>
      <c r="AU204" s="184" t="s">
        <v>89</v>
      </c>
      <c r="AY204" s="18" t="s">
        <v>147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8" t="s">
        <v>87</v>
      </c>
      <c r="BK204" s="185">
        <f>ROUND(I204*H204,2)</f>
        <v>0</v>
      </c>
      <c r="BL204" s="18" t="s">
        <v>287</v>
      </c>
      <c r="BM204" s="184" t="s">
        <v>1248</v>
      </c>
    </row>
    <row r="205" spans="1:65" s="2" customFormat="1" ht="21.75" customHeight="1">
      <c r="A205" s="37"/>
      <c r="B205" s="171"/>
      <c r="C205" s="208" t="s">
        <v>502</v>
      </c>
      <c r="D205" s="208" t="s">
        <v>210</v>
      </c>
      <c r="E205" s="209" t="s">
        <v>1207</v>
      </c>
      <c r="F205" s="210" t="s">
        <v>1208</v>
      </c>
      <c r="G205" s="211" t="s">
        <v>306</v>
      </c>
      <c r="H205" s="212">
        <v>15</v>
      </c>
      <c r="I205" s="213"/>
      <c r="J205" s="214">
        <f>ROUND(I205*H205,2)</f>
        <v>0</v>
      </c>
      <c r="K205" s="215"/>
      <c r="L205" s="216"/>
      <c r="M205" s="217" t="s">
        <v>1</v>
      </c>
      <c r="N205" s="218" t="s">
        <v>44</v>
      </c>
      <c r="O205" s="76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4" t="s">
        <v>311</v>
      </c>
      <c r="AT205" s="184" t="s">
        <v>210</v>
      </c>
      <c r="AU205" s="184" t="s">
        <v>89</v>
      </c>
      <c r="AY205" s="18" t="s">
        <v>147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8" t="s">
        <v>87</v>
      </c>
      <c r="BK205" s="185">
        <f>ROUND(I205*H205,2)</f>
        <v>0</v>
      </c>
      <c r="BL205" s="18" t="s">
        <v>287</v>
      </c>
      <c r="BM205" s="184" t="s">
        <v>1249</v>
      </c>
    </row>
    <row r="206" spans="1:65" s="2" customFormat="1" ht="24.15" customHeight="1">
      <c r="A206" s="37"/>
      <c r="B206" s="171"/>
      <c r="C206" s="172" t="s">
        <v>508</v>
      </c>
      <c r="D206" s="172" t="s">
        <v>150</v>
      </c>
      <c r="E206" s="173" t="s">
        <v>1250</v>
      </c>
      <c r="F206" s="174" t="s">
        <v>1251</v>
      </c>
      <c r="G206" s="175" t="s">
        <v>306</v>
      </c>
      <c r="H206" s="176">
        <v>3</v>
      </c>
      <c r="I206" s="177"/>
      <c r="J206" s="178">
        <f>ROUND(I206*H206,2)</f>
        <v>0</v>
      </c>
      <c r="K206" s="179"/>
      <c r="L206" s="38"/>
      <c r="M206" s="180" t="s">
        <v>1</v>
      </c>
      <c r="N206" s="181" t="s">
        <v>44</v>
      </c>
      <c r="O206" s="76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4" t="s">
        <v>287</v>
      </c>
      <c r="AT206" s="184" t="s">
        <v>150</v>
      </c>
      <c r="AU206" s="184" t="s">
        <v>89</v>
      </c>
      <c r="AY206" s="18" t="s">
        <v>147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8" t="s">
        <v>87</v>
      </c>
      <c r="BK206" s="185">
        <f>ROUND(I206*H206,2)</f>
        <v>0</v>
      </c>
      <c r="BL206" s="18" t="s">
        <v>287</v>
      </c>
      <c r="BM206" s="184" t="s">
        <v>1252</v>
      </c>
    </row>
    <row r="207" spans="1:65" s="2" customFormat="1" ht="24.15" customHeight="1">
      <c r="A207" s="37"/>
      <c r="B207" s="171"/>
      <c r="C207" s="208" t="s">
        <v>513</v>
      </c>
      <c r="D207" s="208" t="s">
        <v>210</v>
      </c>
      <c r="E207" s="209" t="s">
        <v>1253</v>
      </c>
      <c r="F207" s="210" t="s">
        <v>1254</v>
      </c>
      <c r="G207" s="211" t="s">
        <v>306</v>
      </c>
      <c r="H207" s="212">
        <v>3</v>
      </c>
      <c r="I207" s="213"/>
      <c r="J207" s="214">
        <f>ROUND(I207*H207,2)</f>
        <v>0</v>
      </c>
      <c r="K207" s="215"/>
      <c r="L207" s="216"/>
      <c r="M207" s="217" t="s">
        <v>1</v>
      </c>
      <c r="N207" s="218" t="s">
        <v>44</v>
      </c>
      <c r="O207" s="76"/>
      <c r="P207" s="182">
        <f>O207*H207</f>
        <v>0</v>
      </c>
      <c r="Q207" s="182">
        <v>0.00014</v>
      </c>
      <c r="R207" s="182">
        <f>Q207*H207</f>
        <v>0.00041999999999999996</v>
      </c>
      <c r="S207" s="182">
        <v>0</v>
      </c>
      <c r="T207" s="18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4" t="s">
        <v>311</v>
      </c>
      <c r="AT207" s="184" t="s">
        <v>210</v>
      </c>
      <c r="AU207" s="184" t="s">
        <v>89</v>
      </c>
      <c r="AY207" s="18" t="s">
        <v>147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8" t="s">
        <v>87</v>
      </c>
      <c r="BK207" s="185">
        <f>ROUND(I207*H207,2)</f>
        <v>0</v>
      </c>
      <c r="BL207" s="18" t="s">
        <v>287</v>
      </c>
      <c r="BM207" s="184" t="s">
        <v>1255</v>
      </c>
    </row>
    <row r="208" spans="1:65" s="2" customFormat="1" ht="21.75" customHeight="1">
      <c r="A208" s="37"/>
      <c r="B208" s="171"/>
      <c r="C208" s="208" t="s">
        <v>518</v>
      </c>
      <c r="D208" s="208" t="s">
        <v>210</v>
      </c>
      <c r="E208" s="209" t="s">
        <v>1207</v>
      </c>
      <c r="F208" s="210" t="s">
        <v>1208</v>
      </c>
      <c r="G208" s="211" t="s">
        <v>306</v>
      </c>
      <c r="H208" s="212">
        <v>3</v>
      </c>
      <c r="I208" s="213"/>
      <c r="J208" s="214">
        <f>ROUND(I208*H208,2)</f>
        <v>0</v>
      </c>
      <c r="K208" s="215"/>
      <c r="L208" s="216"/>
      <c r="M208" s="217" t="s">
        <v>1</v>
      </c>
      <c r="N208" s="218" t="s">
        <v>44</v>
      </c>
      <c r="O208" s="76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4" t="s">
        <v>311</v>
      </c>
      <c r="AT208" s="184" t="s">
        <v>210</v>
      </c>
      <c r="AU208" s="184" t="s">
        <v>89</v>
      </c>
      <c r="AY208" s="18" t="s">
        <v>147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8" t="s">
        <v>87</v>
      </c>
      <c r="BK208" s="185">
        <f>ROUND(I208*H208,2)</f>
        <v>0</v>
      </c>
      <c r="BL208" s="18" t="s">
        <v>287</v>
      </c>
      <c r="BM208" s="184" t="s">
        <v>1256</v>
      </c>
    </row>
    <row r="209" spans="1:65" s="2" customFormat="1" ht="24.15" customHeight="1">
      <c r="A209" s="37"/>
      <c r="B209" s="171"/>
      <c r="C209" s="172" t="s">
        <v>522</v>
      </c>
      <c r="D209" s="172" t="s">
        <v>150</v>
      </c>
      <c r="E209" s="173" t="s">
        <v>1257</v>
      </c>
      <c r="F209" s="174" t="s">
        <v>1258</v>
      </c>
      <c r="G209" s="175" t="s">
        <v>306</v>
      </c>
      <c r="H209" s="176">
        <v>21</v>
      </c>
      <c r="I209" s="177"/>
      <c r="J209" s="178">
        <f>ROUND(I209*H209,2)</f>
        <v>0</v>
      </c>
      <c r="K209" s="179"/>
      <c r="L209" s="38"/>
      <c r="M209" s="180" t="s">
        <v>1</v>
      </c>
      <c r="N209" s="181" t="s">
        <v>44</v>
      </c>
      <c r="O209" s="76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3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4" t="s">
        <v>287</v>
      </c>
      <c r="AT209" s="184" t="s">
        <v>150</v>
      </c>
      <c r="AU209" s="184" t="s">
        <v>89</v>
      </c>
      <c r="AY209" s="18" t="s">
        <v>147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8" t="s">
        <v>87</v>
      </c>
      <c r="BK209" s="185">
        <f>ROUND(I209*H209,2)</f>
        <v>0</v>
      </c>
      <c r="BL209" s="18" t="s">
        <v>287</v>
      </c>
      <c r="BM209" s="184" t="s">
        <v>1259</v>
      </c>
    </row>
    <row r="210" spans="1:51" s="13" customFormat="1" ht="12">
      <c r="A210" s="13"/>
      <c r="B210" s="191"/>
      <c r="C210" s="13"/>
      <c r="D210" s="192" t="s">
        <v>206</v>
      </c>
      <c r="E210" s="193" t="s">
        <v>1</v>
      </c>
      <c r="F210" s="194" t="s">
        <v>1260</v>
      </c>
      <c r="G210" s="13"/>
      <c r="H210" s="195">
        <v>6</v>
      </c>
      <c r="I210" s="196"/>
      <c r="J210" s="13"/>
      <c r="K210" s="13"/>
      <c r="L210" s="191"/>
      <c r="M210" s="197"/>
      <c r="N210" s="198"/>
      <c r="O210" s="198"/>
      <c r="P210" s="198"/>
      <c r="Q210" s="198"/>
      <c r="R210" s="198"/>
      <c r="S210" s="198"/>
      <c r="T210" s="19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3" t="s">
        <v>206</v>
      </c>
      <c r="AU210" s="193" t="s">
        <v>89</v>
      </c>
      <c r="AV210" s="13" t="s">
        <v>89</v>
      </c>
      <c r="AW210" s="13" t="s">
        <v>34</v>
      </c>
      <c r="AX210" s="13" t="s">
        <v>79</v>
      </c>
      <c r="AY210" s="193" t="s">
        <v>147</v>
      </c>
    </row>
    <row r="211" spans="1:51" s="13" customFormat="1" ht="12">
      <c r="A211" s="13"/>
      <c r="B211" s="191"/>
      <c r="C211" s="13"/>
      <c r="D211" s="192" t="s">
        <v>206</v>
      </c>
      <c r="E211" s="193" t="s">
        <v>1</v>
      </c>
      <c r="F211" s="194" t="s">
        <v>1245</v>
      </c>
      <c r="G211" s="13"/>
      <c r="H211" s="195">
        <v>15</v>
      </c>
      <c r="I211" s="196"/>
      <c r="J211" s="13"/>
      <c r="K211" s="13"/>
      <c r="L211" s="191"/>
      <c r="M211" s="197"/>
      <c r="N211" s="198"/>
      <c r="O211" s="198"/>
      <c r="P211" s="198"/>
      <c r="Q211" s="198"/>
      <c r="R211" s="198"/>
      <c r="S211" s="198"/>
      <c r="T211" s="19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3" t="s">
        <v>206</v>
      </c>
      <c r="AU211" s="193" t="s">
        <v>89</v>
      </c>
      <c r="AV211" s="13" t="s">
        <v>89</v>
      </c>
      <c r="AW211" s="13" t="s">
        <v>34</v>
      </c>
      <c r="AX211" s="13" t="s">
        <v>79</v>
      </c>
      <c r="AY211" s="193" t="s">
        <v>147</v>
      </c>
    </row>
    <row r="212" spans="1:51" s="14" customFormat="1" ht="12">
      <c r="A212" s="14"/>
      <c r="B212" s="200"/>
      <c r="C212" s="14"/>
      <c r="D212" s="192" t="s">
        <v>206</v>
      </c>
      <c r="E212" s="201" t="s">
        <v>1</v>
      </c>
      <c r="F212" s="202" t="s">
        <v>209</v>
      </c>
      <c r="G212" s="14"/>
      <c r="H212" s="203">
        <v>21</v>
      </c>
      <c r="I212" s="204"/>
      <c r="J212" s="14"/>
      <c r="K212" s="14"/>
      <c r="L212" s="200"/>
      <c r="M212" s="205"/>
      <c r="N212" s="206"/>
      <c r="O212" s="206"/>
      <c r="P212" s="206"/>
      <c r="Q212" s="206"/>
      <c r="R212" s="206"/>
      <c r="S212" s="206"/>
      <c r="T212" s="20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01" t="s">
        <v>206</v>
      </c>
      <c r="AU212" s="201" t="s">
        <v>89</v>
      </c>
      <c r="AV212" s="14" t="s">
        <v>166</v>
      </c>
      <c r="AW212" s="14" t="s">
        <v>34</v>
      </c>
      <c r="AX212" s="14" t="s">
        <v>87</v>
      </c>
      <c r="AY212" s="201" t="s">
        <v>147</v>
      </c>
    </row>
    <row r="213" spans="1:65" s="2" customFormat="1" ht="16.5" customHeight="1">
      <c r="A213" s="37"/>
      <c r="B213" s="171"/>
      <c r="C213" s="208" t="s">
        <v>528</v>
      </c>
      <c r="D213" s="208" t="s">
        <v>210</v>
      </c>
      <c r="E213" s="209" t="s">
        <v>1261</v>
      </c>
      <c r="F213" s="210" t="s">
        <v>1262</v>
      </c>
      <c r="G213" s="211" t="s">
        <v>306</v>
      </c>
      <c r="H213" s="212">
        <v>21</v>
      </c>
      <c r="I213" s="213"/>
      <c r="J213" s="214">
        <f>ROUND(I213*H213,2)</f>
        <v>0</v>
      </c>
      <c r="K213" s="215"/>
      <c r="L213" s="216"/>
      <c r="M213" s="217" t="s">
        <v>1</v>
      </c>
      <c r="N213" s="218" t="s">
        <v>44</v>
      </c>
      <c r="O213" s="76"/>
      <c r="P213" s="182">
        <f>O213*H213</f>
        <v>0</v>
      </c>
      <c r="Q213" s="182">
        <v>7E-05</v>
      </c>
      <c r="R213" s="182">
        <f>Q213*H213</f>
        <v>0.00147</v>
      </c>
      <c r="S213" s="182">
        <v>0</v>
      </c>
      <c r="T213" s="183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4" t="s">
        <v>311</v>
      </c>
      <c r="AT213" s="184" t="s">
        <v>210</v>
      </c>
      <c r="AU213" s="184" t="s">
        <v>89</v>
      </c>
      <c r="AY213" s="18" t="s">
        <v>147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8" t="s">
        <v>87</v>
      </c>
      <c r="BK213" s="185">
        <f>ROUND(I213*H213,2)</f>
        <v>0</v>
      </c>
      <c r="BL213" s="18" t="s">
        <v>287</v>
      </c>
      <c r="BM213" s="184" t="s">
        <v>1263</v>
      </c>
    </row>
    <row r="214" spans="1:65" s="2" customFormat="1" ht="21.75" customHeight="1">
      <c r="A214" s="37"/>
      <c r="B214" s="171"/>
      <c r="C214" s="208" t="s">
        <v>532</v>
      </c>
      <c r="D214" s="208" t="s">
        <v>210</v>
      </c>
      <c r="E214" s="209" t="s">
        <v>1207</v>
      </c>
      <c r="F214" s="210" t="s">
        <v>1208</v>
      </c>
      <c r="G214" s="211" t="s">
        <v>306</v>
      </c>
      <c r="H214" s="212">
        <v>21</v>
      </c>
      <c r="I214" s="213"/>
      <c r="J214" s="214">
        <f>ROUND(I214*H214,2)</f>
        <v>0</v>
      </c>
      <c r="K214" s="215"/>
      <c r="L214" s="216"/>
      <c r="M214" s="217" t="s">
        <v>1</v>
      </c>
      <c r="N214" s="218" t="s">
        <v>44</v>
      </c>
      <c r="O214" s="76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4" t="s">
        <v>311</v>
      </c>
      <c r="AT214" s="184" t="s">
        <v>210</v>
      </c>
      <c r="AU214" s="184" t="s">
        <v>89</v>
      </c>
      <c r="AY214" s="18" t="s">
        <v>147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8" t="s">
        <v>87</v>
      </c>
      <c r="BK214" s="185">
        <f>ROUND(I214*H214,2)</f>
        <v>0</v>
      </c>
      <c r="BL214" s="18" t="s">
        <v>287</v>
      </c>
      <c r="BM214" s="184" t="s">
        <v>1264</v>
      </c>
    </row>
    <row r="215" spans="1:65" s="2" customFormat="1" ht="24.15" customHeight="1">
      <c r="A215" s="37"/>
      <c r="B215" s="171"/>
      <c r="C215" s="172" t="s">
        <v>536</v>
      </c>
      <c r="D215" s="172" t="s">
        <v>150</v>
      </c>
      <c r="E215" s="173" t="s">
        <v>1265</v>
      </c>
      <c r="F215" s="174" t="s">
        <v>1266</v>
      </c>
      <c r="G215" s="175" t="s">
        <v>306</v>
      </c>
      <c r="H215" s="176">
        <v>5</v>
      </c>
      <c r="I215" s="177"/>
      <c r="J215" s="178">
        <f>ROUND(I215*H215,2)</f>
        <v>0</v>
      </c>
      <c r="K215" s="179"/>
      <c r="L215" s="38"/>
      <c r="M215" s="180" t="s">
        <v>1</v>
      </c>
      <c r="N215" s="181" t="s">
        <v>44</v>
      </c>
      <c r="O215" s="76"/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3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4" t="s">
        <v>287</v>
      </c>
      <c r="AT215" s="184" t="s">
        <v>150</v>
      </c>
      <c r="AU215" s="184" t="s">
        <v>89</v>
      </c>
      <c r="AY215" s="18" t="s">
        <v>147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8" t="s">
        <v>87</v>
      </c>
      <c r="BK215" s="185">
        <f>ROUND(I215*H215,2)</f>
        <v>0</v>
      </c>
      <c r="BL215" s="18" t="s">
        <v>287</v>
      </c>
      <c r="BM215" s="184" t="s">
        <v>1267</v>
      </c>
    </row>
    <row r="216" spans="1:51" s="13" customFormat="1" ht="12">
      <c r="A216" s="13"/>
      <c r="B216" s="191"/>
      <c r="C216" s="13"/>
      <c r="D216" s="192" t="s">
        <v>206</v>
      </c>
      <c r="E216" s="193" t="s">
        <v>1</v>
      </c>
      <c r="F216" s="194" t="s">
        <v>1268</v>
      </c>
      <c r="G216" s="13"/>
      <c r="H216" s="195">
        <v>5</v>
      </c>
      <c r="I216" s="196"/>
      <c r="J216" s="13"/>
      <c r="K216" s="13"/>
      <c r="L216" s="191"/>
      <c r="M216" s="197"/>
      <c r="N216" s="198"/>
      <c r="O216" s="198"/>
      <c r="P216" s="198"/>
      <c r="Q216" s="198"/>
      <c r="R216" s="198"/>
      <c r="S216" s="198"/>
      <c r="T216" s="19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3" t="s">
        <v>206</v>
      </c>
      <c r="AU216" s="193" t="s">
        <v>89</v>
      </c>
      <c r="AV216" s="13" t="s">
        <v>89</v>
      </c>
      <c r="AW216" s="13" t="s">
        <v>34</v>
      </c>
      <c r="AX216" s="13" t="s">
        <v>87</v>
      </c>
      <c r="AY216" s="193" t="s">
        <v>147</v>
      </c>
    </row>
    <row r="217" spans="1:65" s="2" customFormat="1" ht="24.15" customHeight="1">
      <c r="A217" s="37"/>
      <c r="B217" s="171"/>
      <c r="C217" s="208" t="s">
        <v>542</v>
      </c>
      <c r="D217" s="208" t="s">
        <v>210</v>
      </c>
      <c r="E217" s="209" t="s">
        <v>1269</v>
      </c>
      <c r="F217" s="210" t="s">
        <v>1270</v>
      </c>
      <c r="G217" s="211" t="s">
        <v>306</v>
      </c>
      <c r="H217" s="212">
        <v>5</v>
      </c>
      <c r="I217" s="213"/>
      <c r="J217" s="214">
        <f>ROUND(I217*H217,2)</f>
        <v>0</v>
      </c>
      <c r="K217" s="215"/>
      <c r="L217" s="216"/>
      <c r="M217" s="217" t="s">
        <v>1</v>
      </c>
      <c r="N217" s="218" t="s">
        <v>44</v>
      </c>
      <c r="O217" s="76"/>
      <c r="P217" s="182">
        <f>O217*H217</f>
        <v>0</v>
      </c>
      <c r="Q217" s="182">
        <v>0.00035</v>
      </c>
      <c r="R217" s="182">
        <f>Q217*H217</f>
        <v>0.00175</v>
      </c>
      <c r="S217" s="182">
        <v>0</v>
      </c>
      <c r="T217" s="183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4" t="s">
        <v>311</v>
      </c>
      <c r="AT217" s="184" t="s">
        <v>210</v>
      </c>
      <c r="AU217" s="184" t="s">
        <v>89</v>
      </c>
      <c r="AY217" s="18" t="s">
        <v>147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8" t="s">
        <v>87</v>
      </c>
      <c r="BK217" s="185">
        <f>ROUND(I217*H217,2)</f>
        <v>0</v>
      </c>
      <c r="BL217" s="18" t="s">
        <v>287</v>
      </c>
      <c r="BM217" s="184" t="s">
        <v>1271</v>
      </c>
    </row>
    <row r="218" spans="1:65" s="2" customFormat="1" ht="24.15" customHeight="1">
      <c r="A218" s="37"/>
      <c r="B218" s="171"/>
      <c r="C218" s="172" t="s">
        <v>547</v>
      </c>
      <c r="D218" s="172" t="s">
        <v>150</v>
      </c>
      <c r="E218" s="173" t="s">
        <v>1272</v>
      </c>
      <c r="F218" s="174" t="s">
        <v>1273</v>
      </c>
      <c r="G218" s="175" t="s">
        <v>306</v>
      </c>
      <c r="H218" s="176">
        <v>21</v>
      </c>
      <c r="I218" s="177"/>
      <c r="J218" s="178">
        <f>ROUND(I218*H218,2)</f>
        <v>0</v>
      </c>
      <c r="K218" s="179"/>
      <c r="L218" s="38"/>
      <c r="M218" s="180" t="s">
        <v>1</v>
      </c>
      <c r="N218" s="181" t="s">
        <v>44</v>
      </c>
      <c r="O218" s="76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4" t="s">
        <v>287</v>
      </c>
      <c r="AT218" s="184" t="s">
        <v>150</v>
      </c>
      <c r="AU218" s="184" t="s">
        <v>89</v>
      </c>
      <c r="AY218" s="18" t="s">
        <v>147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8" t="s">
        <v>87</v>
      </c>
      <c r="BK218" s="185">
        <f>ROUND(I218*H218,2)</f>
        <v>0</v>
      </c>
      <c r="BL218" s="18" t="s">
        <v>287</v>
      </c>
      <c r="BM218" s="184" t="s">
        <v>1274</v>
      </c>
    </row>
    <row r="219" spans="1:51" s="13" customFormat="1" ht="12">
      <c r="A219" s="13"/>
      <c r="B219" s="191"/>
      <c r="C219" s="13"/>
      <c r="D219" s="192" t="s">
        <v>206</v>
      </c>
      <c r="E219" s="193" t="s">
        <v>1</v>
      </c>
      <c r="F219" s="194" t="s">
        <v>1275</v>
      </c>
      <c r="G219" s="13"/>
      <c r="H219" s="195">
        <v>3</v>
      </c>
      <c r="I219" s="196"/>
      <c r="J219" s="13"/>
      <c r="K219" s="13"/>
      <c r="L219" s="191"/>
      <c r="M219" s="197"/>
      <c r="N219" s="198"/>
      <c r="O219" s="198"/>
      <c r="P219" s="198"/>
      <c r="Q219" s="198"/>
      <c r="R219" s="198"/>
      <c r="S219" s="198"/>
      <c r="T219" s="19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3" t="s">
        <v>206</v>
      </c>
      <c r="AU219" s="193" t="s">
        <v>89</v>
      </c>
      <c r="AV219" s="13" t="s">
        <v>89</v>
      </c>
      <c r="AW219" s="13" t="s">
        <v>34</v>
      </c>
      <c r="AX219" s="13" t="s">
        <v>79</v>
      </c>
      <c r="AY219" s="193" t="s">
        <v>147</v>
      </c>
    </row>
    <row r="220" spans="1:51" s="13" customFormat="1" ht="12">
      <c r="A220" s="13"/>
      <c r="B220" s="191"/>
      <c r="C220" s="13"/>
      <c r="D220" s="192" t="s">
        <v>206</v>
      </c>
      <c r="E220" s="193" t="s">
        <v>1</v>
      </c>
      <c r="F220" s="194" t="s">
        <v>1276</v>
      </c>
      <c r="G220" s="13"/>
      <c r="H220" s="195">
        <v>18</v>
      </c>
      <c r="I220" s="196"/>
      <c r="J220" s="13"/>
      <c r="K220" s="13"/>
      <c r="L220" s="191"/>
      <c r="M220" s="197"/>
      <c r="N220" s="198"/>
      <c r="O220" s="198"/>
      <c r="P220" s="198"/>
      <c r="Q220" s="198"/>
      <c r="R220" s="198"/>
      <c r="S220" s="198"/>
      <c r="T220" s="19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3" t="s">
        <v>206</v>
      </c>
      <c r="AU220" s="193" t="s">
        <v>89</v>
      </c>
      <c r="AV220" s="13" t="s">
        <v>89</v>
      </c>
      <c r="AW220" s="13" t="s">
        <v>34</v>
      </c>
      <c r="AX220" s="13" t="s">
        <v>79</v>
      </c>
      <c r="AY220" s="193" t="s">
        <v>147</v>
      </c>
    </row>
    <row r="221" spans="1:51" s="14" customFormat="1" ht="12">
      <c r="A221" s="14"/>
      <c r="B221" s="200"/>
      <c r="C221" s="14"/>
      <c r="D221" s="192" t="s">
        <v>206</v>
      </c>
      <c r="E221" s="201" t="s">
        <v>1</v>
      </c>
      <c r="F221" s="202" t="s">
        <v>209</v>
      </c>
      <c r="G221" s="14"/>
      <c r="H221" s="203">
        <v>21</v>
      </c>
      <c r="I221" s="204"/>
      <c r="J221" s="14"/>
      <c r="K221" s="14"/>
      <c r="L221" s="200"/>
      <c r="M221" s="205"/>
      <c r="N221" s="206"/>
      <c r="O221" s="206"/>
      <c r="P221" s="206"/>
      <c r="Q221" s="206"/>
      <c r="R221" s="206"/>
      <c r="S221" s="206"/>
      <c r="T221" s="20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01" t="s">
        <v>206</v>
      </c>
      <c r="AU221" s="201" t="s">
        <v>89</v>
      </c>
      <c r="AV221" s="14" t="s">
        <v>166</v>
      </c>
      <c r="AW221" s="14" t="s">
        <v>34</v>
      </c>
      <c r="AX221" s="14" t="s">
        <v>87</v>
      </c>
      <c r="AY221" s="201" t="s">
        <v>147</v>
      </c>
    </row>
    <row r="222" spans="1:65" s="2" customFormat="1" ht="16.5" customHeight="1">
      <c r="A222" s="37"/>
      <c r="B222" s="171"/>
      <c r="C222" s="208" t="s">
        <v>517</v>
      </c>
      <c r="D222" s="208" t="s">
        <v>210</v>
      </c>
      <c r="E222" s="209" t="s">
        <v>1277</v>
      </c>
      <c r="F222" s="210" t="s">
        <v>1278</v>
      </c>
      <c r="G222" s="211" t="s">
        <v>306</v>
      </c>
      <c r="H222" s="212">
        <v>21</v>
      </c>
      <c r="I222" s="213"/>
      <c r="J222" s="214">
        <f>ROUND(I222*H222,2)</f>
        <v>0</v>
      </c>
      <c r="K222" s="215"/>
      <c r="L222" s="216"/>
      <c r="M222" s="217" t="s">
        <v>1</v>
      </c>
      <c r="N222" s="218" t="s">
        <v>44</v>
      </c>
      <c r="O222" s="76"/>
      <c r="P222" s="182">
        <f>O222*H222</f>
        <v>0</v>
      </c>
      <c r="Q222" s="182">
        <v>0</v>
      </c>
      <c r="R222" s="182">
        <f>Q222*H222</f>
        <v>0</v>
      </c>
      <c r="S222" s="182">
        <v>0</v>
      </c>
      <c r="T222" s="183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4" t="s">
        <v>311</v>
      </c>
      <c r="AT222" s="184" t="s">
        <v>210</v>
      </c>
      <c r="AU222" s="184" t="s">
        <v>89</v>
      </c>
      <c r="AY222" s="18" t="s">
        <v>147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8" t="s">
        <v>87</v>
      </c>
      <c r="BK222" s="185">
        <f>ROUND(I222*H222,2)</f>
        <v>0</v>
      </c>
      <c r="BL222" s="18" t="s">
        <v>287</v>
      </c>
      <c r="BM222" s="184" t="s">
        <v>1279</v>
      </c>
    </row>
    <row r="223" spans="1:65" s="2" customFormat="1" ht="24.15" customHeight="1">
      <c r="A223" s="37"/>
      <c r="B223" s="171"/>
      <c r="C223" s="172" t="s">
        <v>556</v>
      </c>
      <c r="D223" s="172" t="s">
        <v>150</v>
      </c>
      <c r="E223" s="173" t="s">
        <v>1280</v>
      </c>
      <c r="F223" s="174" t="s">
        <v>1281</v>
      </c>
      <c r="G223" s="175" t="s">
        <v>306</v>
      </c>
      <c r="H223" s="176">
        <v>2</v>
      </c>
      <c r="I223" s="177"/>
      <c r="J223" s="178">
        <f>ROUND(I223*H223,2)</f>
        <v>0</v>
      </c>
      <c r="K223" s="179"/>
      <c r="L223" s="38"/>
      <c r="M223" s="180" t="s">
        <v>1</v>
      </c>
      <c r="N223" s="181" t="s">
        <v>44</v>
      </c>
      <c r="O223" s="76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4" t="s">
        <v>287</v>
      </c>
      <c r="AT223" s="184" t="s">
        <v>150</v>
      </c>
      <c r="AU223" s="184" t="s">
        <v>89</v>
      </c>
      <c r="AY223" s="18" t="s">
        <v>147</v>
      </c>
      <c r="BE223" s="185">
        <f>IF(N223="základní",J223,0)</f>
        <v>0</v>
      </c>
      <c r="BF223" s="185">
        <f>IF(N223="snížená",J223,0)</f>
        <v>0</v>
      </c>
      <c r="BG223" s="185">
        <f>IF(N223="zákl. přenesená",J223,0)</f>
        <v>0</v>
      </c>
      <c r="BH223" s="185">
        <f>IF(N223="sníž. přenesená",J223,0)</f>
        <v>0</v>
      </c>
      <c r="BI223" s="185">
        <f>IF(N223="nulová",J223,0)</f>
        <v>0</v>
      </c>
      <c r="BJ223" s="18" t="s">
        <v>87</v>
      </c>
      <c r="BK223" s="185">
        <f>ROUND(I223*H223,2)</f>
        <v>0</v>
      </c>
      <c r="BL223" s="18" t="s">
        <v>287</v>
      </c>
      <c r="BM223" s="184" t="s">
        <v>1282</v>
      </c>
    </row>
    <row r="224" spans="1:51" s="13" customFormat="1" ht="12">
      <c r="A224" s="13"/>
      <c r="B224" s="191"/>
      <c r="C224" s="13"/>
      <c r="D224" s="192" t="s">
        <v>206</v>
      </c>
      <c r="E224" s="193" t="s">
        <v>1</v>
      </c>
      <c r="F224" s="194" t="s">
        <v>1283</v>
      </c>
      <c r="G224" s="13"/>
      <c r="H224" s="195">
        <v>1</v>
      </c>
      <c r="I224" s="196"/>
      <c r="J224" s="13"/>
      <c r="K224" s="13"/>
      <c r="L224" s="191"/>
      <c r="M224" s="197"/>
      <c r="N224" s="198"/>
      <c r="O224" s="198"/>
      <c r="P224" s="198"/>
      <c r="Q224" s="198"/>
      <c r="R224" s="198"/>
      <c r="S224" s="198"/>
      <c r="T224" s="19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3" t="s">
        <v>206</v>
      </c>
      <c r="AU224" s="193" t="s">
        <v>89</v>
      </c>
      <c r="AV224" s="13" t="s">
        <v>89</v>
      </c>
      <c r="AW224" s="13" t="s">
        <v>34</v>
      </c>
      <c r="AX224" s="13" t="s">
        <v>79</v>
      </c>
      <c r="AY224" s="193" t="s">
        <v>147</v>
      </c>
    </row>
    <row r="225" spans="1:51" s="13" customFormat="1" ht="12">
      <c r="A225" s="13"/>
      <c r="B225" s="191"/>
      <c r="C225" s="13"/>
      <c r="D225" s="192" t="s">
        <v>206</v>
      </c>
      <c r="E225" s="193" t="s">
        <v>1</v>
      </c>
      <c r="F225" s="194" t="s">
        <v>1284</v>
      </c>
      <c r="G225" s="13"/>
      <c r="H225" s="195">
        <v>1</v>
      </c>
      <c r="I225" s="196"/>
      <c r="J225" s="13"/>
      <c r="K225" s="13"/>
      <c r="L225" s="191"/>
      <c r="M225" s="197"/>
      <c r="N225" s="198"/>
      <c r="O225" s="198"/>
      <c r="P225" s="198"/>
      <c r="Q225" s="198"/>
      <c r="R225" s="198"/>
      <c r="S225" s="198"/>
      <c r="T225" s="19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3" t="s">
        <v>206</v>
      </c>
      <c r="AU225" s="193" t="s">
        <v>89</v>
      </c>
      <c r="AV225" s="13" t="s">
        <v>89</v>
      </c>
      <c r="AW225" s="13" t="s">
        <v>34</v>
      </c>
      <c r="AX225" s="13" t="s">
        <v>79</v>
      </c>
      <c r="AY225" s="193" t="s">
        <v>147</v>
      </c>
    </row>
    <row r="226" spans="1:51" s="14" customFormat="1" ht="12">
      <c r="A226" s="14"/>
      <c r="B226" s="200"/>
      <c r="C226" s="14"/>
      <c r="D226" s="192" t="s">
        <v>206</v>
      </c>
      <c r="E226" s="201" t="s">
        <v>1</v>
      </c>
      <c r="F226" s="202" t="s">
        <v>209</v>
      </c>
      <c r="G226" s="14"/>
      <c r="H226" s="203">
        <v>2</v>
      </c>
      <c r="I226" s="204"/>
      <c r="J226" s="14"/>
      <c r="K226" s="14"/>
      <c r="L226" s="200"/>
      <c r="M226" s="205"/>
      <c r="N226" s="206"/>
      <c r="O226" s="206"/>
      <c r="P226" s="206"/>
      <c r="Q226" s="206"/>
      <c r="R226" s="206"/>
      <c r="S226" s="206"/>
      <c r="T226" s="20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01" t="s">
        <v>206</v>
      </c>
      <c r="AU226" s="201" t="s">
        <v>89</v>
      </c>
      <c r="AV226" s="14" t="s">
        <v>166</v>
      </c>
      <c r="AW226" s="14" t="s">
        <v>34</v>
      </c>
      <c r="AX226" s="14" t="s">
        <v>87</v>
      </c>
      <c r="AY226" s="201" t="s">
        <v>147</v>
      </c>
    </row>
    <row r="227" spans="1:65" s="2" customFormat="1" ht="16.5" customHeight="1">
      <c r="A227" s="37"/>
      <c r="B227" s="171"/>
      <c r="C227" s="208" t="s">
        <v>561</v>
      </c>
      <c r="D227" s="208" t="s">
        <v>210</v>
      </c>
      <c r="E227" s="209" t="s">
        <v>1285</v>
      </c>
      <c r="F227" s="210" t="s">
        <v>1286</v>
      </c>
      <c r="G227" s="211" t="s">
        <v>306</v>
      </c>
      <c r="H227" s="212">
        <v>2</v>
      </c>
      <c r="I227" s="213"/>
      <c r="J227" s="214">
        <f>ROUND(I227*H227,2)</f>
        <v>0</v>
      </c>
      <c r="K227" s="215"/>
      <c r="L227" s="216"/>
      <c r="M227" s="217" t="s">
        <v>1</v>
      </c>
      <c r="N227" s="218" t="s">
        <v>44</v>
      </c>
      <c r="O227" s="76"/>
      <c r="P227" s="182">
        <f>O227*H227</f>
        <v>0</v>
      </c>
      <c r="Q227" s="182">
        <v>0</v>
      </c>
      <c r="R227" s="182">
        <f>Q227*H227</f>
        <v>0</v>
      </c>
      <c r="S227" s="182">
        <v>0</v>
      </c>
      <c r="T227" s="183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4" t="s">
        <v>311</v>
      </c>
      <c r="AT227" s="184" t="s">
        <v>210</v>
      </c>
      <c r="AU227" s="184" t="s">
        <v>89</v>
      </c>
      <c r="AY227" s="18" t="s">
        <v>147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18" t="s">
        <v>87</v>
      </c>
      <c r="BK227" s="185">
        <f>ROUND(I227*H227,2)</f>
        <v>0</v>
      </c>
      <c r="BL227" s="18" t="s">
        <v>287</v>
      </c>
      <c r="BM227" s="184" t="s">
        <v>1287</v>
      </c>
    </row>
    <row r="228" spans="1:51" s="13" customFormat="1" ht="12">
      <c r="A228" s="13"/>
      <c r="B228" s="191"/>
      <c r="C228" s="13"/>
      <c r="D228" s="192" t="s">
        <v>206</v>
      </c>
      <c r="E228" s="193" t="s">
        <v>1</v>
      </c>
      <c r="F228" s="194" t="s">
        <v>1288</v>
      </c>
      <c r="G228" s="13"/>
      <c r="H228" s="195">
        <v>1</v>
      </c>
      <c r="I228" s="196"/>
      <c r="J228" s="13"/>
      <c r="K228" s="13"/>
      <c r="L228" s="191"/>
      <c r="M228" s="197"/>
      <c r="N228" s="198"/>
      <c r="O228" s="198"/>
      <c r="P228" s="198"/>
      <c r="Q228" s="198"/>
      <c r="R228" s="198"/>
      <c r="S228" s="198"/>
      <c r="T228" s="19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3" t="s">
        <v>206</v>
      </c>
      <c r="AU228" s="193" t="s">
        <v>89</v>
      </c>
      <c r="AV228" s="13" t="s">
        <v>89</v>
      </c>
      <c r="AW228" s="13" t="s">
        <v>34</v>
      </c>
      <c r="AX228" s="13" t="s">
        <v>79</v>
      </c>
      <c r="AY228" s="193" t="s">
        <v>147</v>
      </c>
    </row>
    <row r="229" spans="1:51" s="13" customFormat="1" ht="12">
      <c r="A229" s="13"/>
      <c r="B229" s="191"/>
      <c r="C229" s="13"/>
      <c r="D229" s="192" t="s">
        <v>206</v>
      </c>
      <c r="E229" s="193" t="s">
        <v>1</v>
      </c>
      <c r="F229" s="194" t="s">
        <v>1289</v>
      </c>
      <c r="G229" s="13"/>
      <c r="H229" s="195">
        <v>1</v>
      </c>
      <c r="I229" s="196"/>
      <c r="J229" s="13"/>
      <c r="K229" s="13"/>
      <c r="L229" s="191"/>
      <c r="M229" s="197"/>
      <c r="N229" s="198"/>
      <c r="O229" s="198"/>
      <c r="P229" s="198"/>
      <c r="Q229" s="198"/>
      <c r="R229" s="198"/>
      <c r="S229" s="198"/>
      <c r="T229" s="19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3" t="s">
        <v>206</v>
      </c>
      <c r="AU229" s="193" t="s">
        <v>89</v>
      </c>
      <c r="AV229" s="13" t="s">
        <v>89</v>
      </c>
      <c r="AW229" s="13" t="s">
        <v>34</v>
      </c>
      <c r="AX229" s="13" t="s">
        <v>79</v>
      </c>
      <c r="AY229" s="193" t="s">
        <v>147</v>
      </c>
    </row>
    <row r="230" spans="1:51" s="14" customFormat="1" ht="12">
      <c r="A230" s="14"/>
      <c r="B230" s="200"/>
      <c r="C230" s="14"/>
      <c r="D230" s="192" t="s">
        <v>206</v>
      </c>
      <c r="E230" s="201" t="s">
        <v>1</v>
      </c>
      <c r="F230" s="202" t="s">
        <v>209</v>
      </c>
      <c r="G230" s="14"/>
      <c r="H230" s="203">
        <v>2</v>
      </c>
      <c r="I230" s="204"/>
      <c r="J230" s="14"/>
      <c r="K230" s="14"/>
      <c r="L230" s="200"/>
      <c r="M230" s="205"/>
      <c r="N230" s="206"/>
      <c r="O230" s="206"/>
      <c r="P230" s="206"/>
      <c r="Q230" s="206"/>
      <c r="R230" s="206"/>
      <c r="S230" s="206"/>
      <c r="T230" s="20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1" t="s">
        <v>206</v>
      </c>
      <c r="AU230" s="201" t="s">
        <v>89</v>
      </c>
      <c r="AV230" s="14" t="s">
        <v>166</v>
      </c>
      <c r="AW230" s="14" t="s">
        <v>34</v>
      </c>
      <c r="AX230" s="14" t="s">
        <v>87</v>
      </c>
      <c r="AY230" s="201" t="s">
        <v>147</v>
      </c>
    </row>
    <row r="231" spans="1:65" s="2" customFormat="1" ht="24.15" customHeight="1">
      <c r="A231" s="37"/>
      <c r="B231" s="171"/>
      <c r="C231" s="172" t="s">
        <v>566</v>
      </c>
      <c r="D231" s="172" t="s">
        <v>150</v>
      </c>
      <c r="E231" s="173" t="s">
        <v>1290</v>
      </c>
      <c r="F231" s="174" t="s">
        <v>1291</v>
      </c>
      <c r="G231" s="175" t="s">
        <v>306</v>
      </c>
      <c r="H231" s="176">
        <v>28</v>
      </c>
      <c r="I231" s="177"/>
      <c r="J231" s="178">
        <f>ROUND(I231*H231,2)</f>
        <v>0</v>
      </c>
      <c r="K231" s="179"/>
      <c r="L231" s="38"/>
      <c r="M231" s="180" t="s">
        <v>1</v>
      </c>
      <c r="N231" s="181" t="s">
        <v>44</v>
      </c>
      <c r="O231" s="76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4" t="s">
        <v>287</v>
      </c>
      <c r="AT231" s="184" t="s">
        <v>150</v>
      </c>
      <c r="AU231" s="184" t="s">
        <v>89</v>
      </c>
      <c r="AY231" s="18" t="s">
        <v>147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8" t="s">
        <v>87</v>
      </c>
      <c r="BK231" s="185">
        <f>ROUND(I231*H231,2)</f>
        <v>0</v>
      </c>
      <c r="BL231" s="18" t="s">
        <v>287</v>
      </c>
      <c r="BM231" s="184" t="s">
        <v>1292</v>
      </c>
    </row>
    <row r="232" spans="1:51" s="13" customFormat="1" ht="12">
      <c r="A232" s="13"/>
      <c r="B232" s="191"/>
      <c r="C232" s="13"/>
      <c r="D232" s="192" t="s">
        <v>206</v>
      </c>
      <c r="E232" s="193" t="s">
        <v>1</v>
      </c>
      <c r="F232" s="194" t="s">
        <v>1293</v>
      </c>
      <c r="G232" s="13"/>
      <c r="H232" s="195">
        <v>4</v>
      </c>
      <c r="I232" s="196"/>
      <c r="J232" s="13"/>
      <c r="K232" s="13"/>
      <c r="L232" s="191"/>
      <c r="M232" s="197"/>
      <c r="N232" s="198"/>
      <c r="O232" s="198"/>
      <c r="P232" s="198"/>
      <c r="Q232" s="198"/>
      <c r="R232" s="198"/>
      <c r="S232" s="198"/>
      <c r="T232" s="19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3" t="s">
        <v>206</v>
      </c>
      <c r="AU232" s="193" t="s">
        <v>89</v>
      </c>
      <c r="AV232" s="13" t="s">
        <v>89</v>
      </c>
      <c r="AW232" s="13" t="s">
        <v>34</v>
      </c>
      <c r="AX232" s="13" t="s">
        <v>79</v>
      </c>
      <c r="AY232" s="193" t="s">
        <v>147</v>
      </c>
    </row>
    <row r="233" spans="1:51" s="13" customFormat="1" ht="12">
      <c r="A233" s="13"/>
      <c r="B233" s="191"/>
      <c r="C233" s="13"/>
      <c r="D233" s="192" t="s">
        <v>206</v>
      </c>
      <c r="E233" s="193" t="s">
        <v>1</v>
      </c>
      <c r="F233" s="194" t="s">
        <v>1294</v>
      </c>
      <c r="G233" s="13"/>
      <c r="H233" s="195">
        <v>3</v>
      </c>
      <c r="I233" s="196"/>
      <c r="J233" s="13"/>
      <c r="K233" s="13"/>
      <c r="L233" s="191"/>
      <c r="M233" s="197"/>
      <c r="N233" s="198"/>
      <c r="O233" s="198"/>
      <c r="P233" s="198"/>
      <c r="Q233" s="198"/>
      <c r="R233" s="198"/>
      <c r="S233" s="198"/>
      <c r="T233" s="19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3" t="s">
        <v>206</v>
      </c>
      <c r="AU233" s="193" t="s">
        <v>89</v>
      </c>
      <c r="AV233" s="13" t="s">
        <v>89</v>
      </c>
      <c r="AW233" s="13" t="s">
        <v>34</v>
      </c>
      <c r="AX233" s="13" t="s">
        <v>79</v>
      </c>
      <c r="AY233" s="193" t="s">
        <v>147</v>
      </c>
    </row>
    <row r="234" spans="1:51" s="13" customFormat="1" ht="12">
      <c r="A234" s="13"/>
      <c r="B234" s="191"/>
      <c r="C234" s="13"/>
      <c r="D234" s="192" t="s">
        <v>206</v>
      </c>
      <c r="E234" s="193" t="s">
        <v>1</v>
      </c>
      <c r="F234" s="194" t="s">
        <v>1295</v>
      </c>
      <c r="G234" s="13"/>
      <c r="H234" s="195">
        <v>11</v>
      </c>
      <c r="I234" s="196"/>
      <c r="J234" s="13"/>
      <c r="K234" s="13"/>
      <c r="L234" s="191"/>
      <c r="M234" s="197"/>
      <c r="N234" s="198"/>
      <c r="O234" s="198"/>
      <c r="P234" s="198"/>
      <c r="Q234" s="198"/>
      <c r="R234" s="198"/>
      <c r="S234" s="198"/>
      <c r="T234" s="19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3" t="s">
        <v>206</v>
      </c>
      <c r="AU234" s="193" t="s">
        <v>89</v>
      </c>
      <c r="AV234" s="13" t="s">
        <v>89</v>
      </c>
      <c r="AW234" s="13" t="s">
        <v>34</v>
      </c>
      <c r="AX234" s="13" t="s">
        <v>79</v>
      </c>
      <c r="AY234" s="193" t="s">
        <v>147</v>
      </c>
    </row>
    <row r="235" spans="1:51" s="13" customFormat="1" ht="12">
      <c r="A235" s="13"/>
      <c r="B235" s="191"/>
      <c r="C235" s="13"/>
      <c r="D235" s="192" t="s">
        <v>206</v>
      </c>
      <c r="E235" s="193" t="s">
        <v>1</v>
      </c>
      <c r="F235" s="194" t="s">
        <v>1296</v>
      </c>
      <c r="G235" s="13"/>
      <c r="H235" s="195">
        <v>10</v>
      </c>
      <c r="I235" s="196"/>
      <c r="J235" s="13"/>
      <c r="K235" s="13"/>
      <c r="L235" s="191"/>
      <c r="M235" s="197"/>
      <c r="N235" s="198"/>
      <c r="O235" s="198"/>
      <c r="P235" s="198"/>
      <c r="Q235" s="198"/>
      <c r="R235" s="198"/>
      <c r="S235" s="198"/>
      <c r="T235" s="19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3" t="s">
        <v>206</v>
      </c>
      <c r="AU235" s="193" t="s">
        <v>89</v>
      </c>
      <c r="AV235" s="13" t="s">
        <v>89</v>
      </c>
      <c r="AW235" s="13" t="s">
        <v>34</v>
      </c>
      <c r="AX235" s="13" t="s">
        <v>79</v>
      </c>
      <c r="AY235" s="193" t="s">
        <v>147</v>
      </c>
    </row>
    <row r="236" spans="1:51" s="14" customFormat="1" ht="12">
      <c r="A236" s="14"/>
      <c r="B236" s="200"/>
      <c r="C236" s="14"/>
      <c r="D236" s="192" t="s">
        <v>206</v>
      </c>
      <c r="E236" s="201" t="s">
        <v>1</v>
      </c>
      <c r="F236" s="202" t="s">
        <v>209</v>
      </c>
      <c r="G236" s="14"/>
      <c r="H236" s="203">
        <v>28</v>
      </c>
      <c r="I236" s="204"/>
      <c r="J236" s="14"/>
      <c r="K236" s="14"/>
      <c r="L236" s="200"/>
      <c r="M236" s="205"/>
      <c r="N236" s="206"/>
      <c r="O236" s="206"/>
      <c r="P236" s="206"/>
      <c r="Q236" s="206"/>
      <c r="R236" s="206"/>
      <c r="S236" s="206"/>
      <c r="T236" s="20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01" t="s">
        <v>206</v>
      </c>
      <c r="AU236" s="201" t="s">
        <v>89</v>
      </c>
      <c r="AV236" s="14" t="s">
        <v>166</v>
      </c>
      <c r="AW236" s="14" t="s">
        <v>34</v>
      </c>
      <c r="AX236" s="14" t="s">
        <v>87</v>
      </c>
      <c r="AY236" s="201" t="s">
        <v>147</v>
      </c>
    </row>
    <row r="237" spans="1:65" s="2" customFormat="1" ht="49.05" customHeight="1">
      <c r="A237" s="37"/>
      <c r="B237" s="171"/>
      <c r="C237" s="208" t="s">
        <v>571</v>
      </c>
      <c r="D237" s="208" t="s">
        <v>210</v>
      </c>
      <c r="E237" s="209" t="s">
        <v>1297</v>
      </c>
      <c r="F237" s="210" t="s">
        <v>1298</v>
      </c>
      <c r="G237" s="211" t="s">
        <v>306</v>
      </c>
      <c r="H237" s="212">
        <v>4</v>
      </c>
      <c r="I237" s="213"/>
      <c r="J237" s="214">
        <f>ROUND(I237*H237,2)</f>
        <v>0</v>
      </c>
      <c r="K237" s="215"/>
      <c r="L237" s="216"/>
      <c r="M237" s="217" t="s">
        <v>1</v>
      </c>
      <c r="N237" s="218" t="s">
        <v>44</v>
      </c>
      <c r="O237" s="76"/>
      <c r="P237" s="182">
        <f>O237*H237</f>
        <v>0</v>
      </c>
      <c r="Q237" s="182">
        <v>0</v>
      </c>
      <c r="R237" s="182">
        <f>Q237*H237</f>
        <v>0</v>
      </c>
      <c r="S237" s="182">
        <v>0</v>
      </c>
      <c r="T237" s="183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4" t="s">
        <v>311</v>
      </c>
      <c r="AT237" s="184" t="s">
        <v>210</v>
      </c>
      <c r="AU237" s="184" t="s">
        <v>89</v>
      </c>
      <c r="AY237" s="18" t="s">
        <v>147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8" t="s">
        <v>87</v>
      </c>
      <c r="BK237" s="185">
        <f>ROUND(I237*H237,2)</f>
        <v>0</v>
      </c>
      <c r="BL237" s="18" t="s">
        <v>287</v>
      </c>
      <c r="BM237" s="184" t="s">
        <v>1299</v>
      </c>
    </row>
    <row r="238" spans="1:51" s="13" customFormat="1" ht="12">
      <c r="A238" s="13"/>
      <c r="B238" s="191"/>
      <c r="C238" s="13"/>
      <c r="D238" s="192" t="s">
        <v>206</v>
      </c>
      <c r="E238" s="193" t="s">
        <v>1</v>
      </c>
      <c r="F238" s="194" t="s">
        <v>1293</v>
      </c>
      <c r="G238" s="13"/>
      <c r="H238" s="195">
        <v>4</v>
      </c>
      <c r="I238" s="196"/>
      <c r="J238" s="13"/>
      <c r="K238" s="13"/>
      <c r="L238" s="191"/>
      <c r="M238" s="197"/>
      <c r="N238" s="198"/>
      <c r="O238" s="198"/>
      <c r="P238" s="198"/>
      <c r="Q238" s="198"/>
      <c r="R238" s="198"/>
      <c r="S238" s="198"/>
      <c r="T238" s="19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3" t="s">
        <v>206</v>
      </c>
      <c r="AU238" s="193" t="s">
        <v>89</v>
      </c>
      <c r="AV238" s="13" t="s">
        <v>89</v>
      </c>
      <c r="AW238" s="13" t="s">
        <v>34</v>
      </c>
      <c r="AX238" s="13" t="s">
        <v>87</v>
      </c>
      <c r="AY238" s="193" t="s">
        <v>147</v>
      </c>
    </row>
    <row r="239" spans="1:65" s="2" customFormat="1" ht="44.25" customHeight="1">
      <c r="A239" s="37"/>
      <c r="B239" s="171"/>
      <c r="C239" s="208" t="s">
        <v>576</v>
      </c>
      <c r="D239" s="208" t="s">
        <v>210</v>
      </c>
      <c r="E239" s="209" t="s">
        <v>1300</v>
      </c>
      <c r="F239" s="210" t="s">
        <v>1301</v>
      </c>
      <c r="G239" s="211" t="s">
        <v>306</v>
      </c>
      <c r="H239" s="212">
        <v>14</v>
      </c>
      <c r="I239" s="213"/>
      <c r="J239" s="214">
        <f>ROUND(I239*H239,2)</f>
        <v>0</v>
      </c>
      <c r="K239" s="215"/>
      <c r="L239" s="216"/>
      <c r="M239" s="217" t="s">
        <v>1</v>
      </c>
      <c r="N239" s="218" t="s">
        <v>44</v>
      </c>
      <c r="O239" s="76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4" t="s">
        <v>311</v>
      </c>
      <c r="AT239" s="184" t="s">
        <v>210</v>
      </c>
      <c r="AU239" s="184" t="s">
        <v>89</v>
      </c>
      <c r="AY239" s="18" t="s">
        <v>147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8" t="s">
        <v>87</v>
      </c>
      <c r="BK239" s="185">
        <f>ROUND(I239*H239,2)</f>
        <v>0</v>
      </c>
      <c r="BL239" s="18" t="s">
        <v>287</v>
      </c>
      <c r="BM239" s="184" t="s">
        <v>1302</v>
      </c>
    </row>
    <row r="240" spans="1:51" s="13" customFormat="1" ht="12">
      <c r="A240" s="13"/>
      <c r="B240" s="191"/>
      <c r="C240" s="13"/>
      <c r="D240" s="192" t="s">
        <v>206</v>
      </c>
      <c r="E240" s="193" t="s">
        <v>1</v>
      </c>
      <c r="F240" s="194" t="s">
        <v>1294</v>
      </c>
      <c r="G240" s="13"/>
      <c r="H240" s="195">
        <v>3</v>
      </c>
      <c r="I240" s="196"/>
      <c r="J240" s="13"/>
      <c r="K240" s="13"/>
      <c r="L240" s="191"/>
      <c r="M240" s="197"/>
      <c r="N240" s="198"/>
      <c r="O240" s="198"/>
      <c r="P240" s="198"/>
      <c r="Q240" s="198"/>
      <c r="R240" s="198"/>
      <c r="S240" s="198"/>
      <c r="T240" s="19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3" t="s">
        <v>206</v>
      </c>
      <c r="AU240" s="193" t="s">
        <v>89</v>
      </c>
      <c r="AV240" s="13" t="s">
        <v>89</v>
      </c>
      <c r="AW240" s="13" t="s">
        <v>34</v>
      </c>
      <c r="AX240" s="13" t="s">
        <v>79</v>
      </c>
      <c r="AY240" s="193" t="s">
        <v>147</v>
      </c>
    </row>
    <row r="241" spans="1:51" s="13" customFormat="1" ht="12">
      <c r="A241" s="13"/>
      <c r="B241" s="191"/>
      <c r="C241" s="13"/>
      <c r="D241" s="192" t="s">
        <v>206</v>
      </c>
      <c r="E241" s="193" t="s">
        <v>1</v>
      </c>
      <c r="F241" s="194" t="s">
        <v>1295</v>
      </c>
      <c r="G241" s="13"/>
      <c r="H241" s="195">
        <v>11</v>
      </c>
      <c r="I241" s="196"/>
      <c r="J241" s="13"/>
      <c r="K241" s="13"/>
      <c r="L241" s="191"/>
      <c r="M241" s="197"/>
      <c r="N241" s="198"/>
      <c r="O241" s="198"/>
      <c r="P241" s="198"/>
      <c r="Q241" s="198"/>
      <c r="R241" s="198"/>
      <c r="S241" s="198"/>
      <c r="T241" s="19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3" t="s">
        <v>206</v>
      </c>
      <c r="AU241" s="193" t="s">
        <v>89</v>
      </c>
      <c r="AV241" s="13" t="s">
        <v>89</v>
      </c>
      <c r="AW241" s="13" t="s">
        <v>34</v>
      </c>
      <c r="AX241" s="13" t="s">
        <v>79</v>
      </c>
      <c r="AY241" s="193" t="s">
        <v>147</v>
      </c>
    </row>
    <row r="242" spans="1:51" s="14" customFormat="1" ht="12">
      <c r="A242" s="14"/>
      <c r="B242" s="200"/>
      <c r="C242" s="14"/>
      <c r="D242" s="192" t="s">
        <v>206</v>
      </c>
      <c r="E242" s="201" t="s">
        <v>1</v>
      </c>
      <c r="F242" s="202" t="s">
        <v>209</v>
      </c>
      <c r="G242" s="14"/>
      <c r="H242" s="203">
        <v>14</v>
      </c>
      <c r="I242" s="204"/>
      <c r="J242" s="14"/>
      <c r="K242" s="14"/>
      <c r="L242" s="200"/>
      <c r="M242" s="205"/>
      <c r="N242" s="206"/>
      <c r="O242" s="206"/>
      <c r="P242" s="206"/>
      <c r="Q242" s="206"/>
      <c r="R242" s="206"/>
      <c r="S242" s="206"/>
      <c r="T242" s="20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01" t="s">
        <v>206</v>
      </c>
      <c r="AU242" s="201" t="s">
        <v>89</v>
      </c>
      <c r="AV242" s="14" t="s">
        <v>166</v>
      </c>
      <c r="AW242" s="14" t="s">
        <v>34</v>
      </c>
      <c r="AX242" s="14" t="s">
        <v>87</v>
      </c>
      <c r="AY242" s="201" t="s">
        <v>147</v>
      </c>
    </row>
    <row r="243" spans="1:65" s="2" customFormat="1" ht="55.5" customHeight="1">
      <c r="A243" s="37"/>
      <c r="B243" s="171"/>
      <c r="C243" s="208" t="s">
        <v>581</v>
      </c>
      <c r="D243" s="208" t="s">
        <v>210</v>
      </c>
      <c r="E243" s="209" t="s">
        <v>1303</v>
      </c>
      <c r="F243" s="210" t="s">
        <v>1304</v>
      </c>
      <c r="G243" s="211" t="s">
        <v>306</v>
      </c>
      <c r="H243" s="212">
        <v>10</v>
      </c>
      <c r="I243" s="213"/>
      <c r="J243" s="214">
        <f>ROUND(I243*H243,2)</f>
        <v>0</v>
      </c>
      <c r="K243" s="215"/>
      <c r="L243" s="216"/>
      <c r="M243" s="217" t="s">
        <v>1</v>
      </c>
      <c r="N243" s="218" t="s">
        <v>44</v>
      </c>
      <c r="O243" s="76"/>
      <c r="P243" s="182">
        <f>O243*H243</f>
        <v>0</v>
      </c>
      <c r="Q243" s="182">
        <v>0</v>
      </c>
      <c r="R243" s="182">
        <f>Q243*H243</f>
        <v>0</v>
      </c>
      <c r="S243" s="182">
        <v>0</v>
      </c>
      <c r="T243" s="183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4" t="s">
        <v>311</v>
      </c>
      <c r="AT243" s="184" t="s">
        <v>210</v>
      </c>
      <c r="AU243" s="184" t="s">
        <v>89</v>
      </c>
      <c r="AY243" s="18" t="s">
        <v>147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8" t="s">
        <v>87</v>
      </c>
      <c r="BK243" s="185">
        <f>ROUND(I243*H243,2)</f>
        <v>0</v>
      </c>
      <c r="BL243" s="18" t="s">
        <v>287</v>
      </c>
      <c r="BM243" s="184" t="s">
        <v>1305</v>
      </c>
    </row>
    <row r="244" spans="1:51" s="13" customFormat="1" ht="12">
      <c r="A244" s="13"/>
      <c r="B244" s="191"/>
      <c r="C244" s="13"/>
      <c r="D244" s="192" t="s">
        <v>206</v>
      </c>
      <c r="E244" s="193" t="s">
        <v>1</v>
      </c>
      <c r="F244" s="194" t="s">
        <v>1306</v>
      </c>
      <c r="G244" s="13"/>
      <c r="H244" s="195">
        <v>10</v>
      </c>
      <c r="I244" s="196"/>
      <c r="J244" s="13"/>
      <c r="K244" s="13"/>
      <c r="L244" s="191"/>
      <c r="M244" s="197"/>
      <c r="N244" s="198"/>
      <c r="O244" s="198"/>
      <c r="P244" s="198"/>
      <c r="Q244" s="198"/>
      <c r="R244" s="198"/>
      <c r="S244" s="198"/>
      <c r="T244" s="19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3" t="s">
        <v>206</v>
      </c>
      <c r="AU244" s="193" t="s">
        <v>89</v>
      </c>
      <c r="AV244" s="13" t="s">
        <v>89</v>
      </c>
      <c r="AW244" s="13" t="s">
        <v>34</v>
      </c>
      <c r="AX244" s="13" t="s">
        <v>87</v>
      </c>
      <c r="AY244" s="193" t="s">
        <v>147</v>
      </c>
    </row>
    <row r="245" spans="1:65" s="2" customFormat="1" ht="24.15" customHeight="1">
      <c r="A245" s="37"/>
      <c r="B245" s="171"/>
      <c r="C245" s="172" t="s">
        <v>586</v>
      </c>
      <c r="D245" s="172" t="s">
        <v>150</v>
      </c>
      <c r="E245" s="173" t="s">
        <v>1307</v>
      </c>
      <c r="F245" s="174" t="s">
        <v>1308</v>
      </c>
      <c r="G245" s="175" t="s">
        <v>306</v>
      </c>
      <c r="H245" s="176">
        <v>10</v>
      </c>
      <c r="I245" s="177"/>
      <c r="J245" s="178">
        <f>ROUND(I245*H245,2)</f>
        <v>0</v>
      </c>
      <c r="K245" s="179"/>
      <c r="L245" s="38"/>
      <c r="M245" s="180" t="s">
        <v>1</v>
      </c>
      <c r="N245" s="181" t="s">
        <v>44</v>
      </c>
      <c r="O245" s="76"/>
      <c r="P245" s="182">
        <f>O245*H245</f>
        <v>0</v>
      </c>
      <c r="Q245" s="182">
        <v>0</v>
      </c>
      <c r="R245" s="182">
        <f>Q245*H245</f>
        <v>0</v>
      </c>
      <c r="S245" s="182">
        <v>0</v>
      </c>
      <c r="T245" s="183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4" t="s">
        <v>287</v>
      </c>
      <c r="AT245" s="184" t="s">
        <v>150</v>
      </c>
      <c r="AU245" s="184" t="s">
        <v>89</v>
      </c>
      <c r="AY245" s="18" t="s">
        <v>147</v>
      </c>
      <c r="BE245" s="185">
        <f>IF(N245="základní",J245,0)</f>
        <v>0</v>
      </c>
      <c r="BF245" s="185">
        <f>IF(N245="snížená",J245,0)</f>
        <v>0</v>
      </c>
      <c r="BG245" s="185">
        <f>IF(N245="zákl. přenesená",J245,0)</f>
        <v>0</v>
      </c>
      <c r="BH245" s="185">
        <f>IF(N245="sníž. přenesená",J245,0)</f>
        <v>0</v>
      </c>
      <c r="BI245" s="185">
        <f>IF(N245="nulová",J245,0)</f>
        <v>0</v>
      </c>
      <c r="BJ245" s="18" t="s">
        <v>87</v>
      </c>
      <c r="BK245" s="185">
        <f>ROUND(I245*H245,2)</f>
        <v>0</v>
      </c>
      <c r="BL245" s="18" t="s">
        <v>287</v>
      </c>
      <c r="BM245" s="184" t="s">
        <v>1309</v>
      </c>
    </row>
    <row r="246" spans="1:65" s="2" customFormat="1" ht="37.8" customHeight="1">
      <c r="A246" s="37"/>
      <c r="B246" s="171"/>
      <c r="C246" s="208" t="s">
        <v>591</v>
      </c>
      <c r="D246" s="208" t="s">
        <v>210</v>
      </c>
      <c r="E246" s="209" t="s">
        <v>1310</v>
      </c>
      <c r="F246" s="210" t="s">
        <v>1311</v>
      </c>
      <c r="G246" s="211" t="s">
        <v>306</v>
      </c>
      <c r="H246" s="212">
        <v>10</v>
      </c>
      <c r="I246" s="213"/>
      <c r="J246" s="214">
        <f>ROUND(I246*H246,2)</f>
        <v>0</v>
      </c>
      <c r="K246" s="215"/>
      <c r="L246" s="216"/>
      <c r="M246" s="217" t="s">
        <v>1</v>
      </c>
      <c r="N246" s="218" t="s">
        <v>44</v>
      </c>
      <c r="O246" s="76"/>
      <c r="P246" s="182">
        <f>O246*H246</f>
        <v>0</v>
      </c>
      <c r="Q246" s="182">
        <v>0</v>
      </c>
      <c r="R246" s="182">
        <f>Q246*H246</f>
        <v>0</v>
      </c>
      <c r="S246" s="182">
        <v>0</v>
      </c>
      <c r="T246" s="183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4" t="s">
        <v>311</v>
      </c>
      <c r="AT246" s="184" t="s">
        <v>210</v>
      </c>
      <c r="AU246" s="184" t="s">
        <v>89</v>
      </c>
      <c r="AY246" s="18" t="s">
        <v>147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8" t="s">
        <v>87</v>
      </c>
      <c r="BK246" s="185">
        <f>ROUND(I246*H246,2)</f>
        <v>0</v>
      </c>
      <c r="BL246" s="18" t="s">
        <v>287</v>
      </c>
      <c r="BM246" s="184" t="s">
        <v>1312</v>
      </c>
    </row>
    <row r="247" spans="1:65" s="2" customFormat="1" ht="24.15" customHeight="1">
      <c r="A247" s="37"/>
      <c r="B247" s="171"/>
      <c r="C247" s="172" t="s">
        <v>595</v>
      </c>
      <c r="D247" s="172" t="s">
        <v>150</v>
      </c>
      <c r="E247" s="173" t="s">
        <v>1313</v>
      </c>
      <c r="F247" s="174" t="s">
        <v>1314</v>
      </c>
      <c r="G247" s="175" t="s">
        <v>306</v>
      </c>
      <c r="H247" s="176">
        <v>9</v>
      </c>
      <c r="I247" s="177"/>
      <c r="J247" s="178">
        <f>ROUND(I247*H247,2)</f>
        <v>0</v>
      </c>
      <c r="K247" s="179"/>
      <c r="L247" s="38"/>
      <c r="M247" s="180" t="s">
        <v>1</v>
      </c>
      <c r="N247" s="181" t="s">
        <v>44</v>
      </c>
      <c r="O247" s="76"/>
      <c r="P247" s="182">
        <f>O247*H247</f>
        <v>0</v>
      </c>
      <c r="Q247" s="182">
        <v>0</v>
      </c>
      <c r="R247" s="182">
        <f>Q247*H247</f>
        <v>0</v>
      </c>
      <c r="S247" s="182">
        <v>0</v>
      </c>
      <c r="T247" s="183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4" t="s">
        <v>287</v>
      </c>
      <c r="AT247" s="184" t="s">
        <v>150</v>
      </c>
      <c r="AU247" s="184" t="s">
        <v>89</v>
      </c>
      <c r="AY247" s="18" t="s">
        <v>147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18" t="s">
        <v>87</v>
      </c>
      <c r="BK247" s="185">
        <f>ROUND(I247*H247,2)</f>
        <v>0</v>
      </c>
      <c r="BL247" s="18" t="s">
        <v>287</v>
      </c>
      <c r="BM247" s="184" t="s">
        <v>1315</v>
      </c>
    </row>
    <row r="248" spans="1:51" s="13" customFormat="1" ht="12">
      <c r="A248" s="13"/>
      <c r="B248" s="191"/>
      <c r="C248" s="13"/>
      <c r="D248" s="192" t="s">
        <v>206</v>
      </c>
      <c r="E248" s="193" t="s">
        <v>1</v>
      </c>
      <c r="F248" s="194" t="s">
        <v>1316</v>
      </c>
      <c r="G248" s="13"/>
      <c r="H248" s="195">
        <v>7</v>
      </c>
      <c r="I248" s="196"/>
      <c r="J248" s="13"/>
      <c r="K248" s="13"/>
      <c r="L248" s="191"/>
      <c r="M248" s="197"/>
      <c r="N248" s="198"/>
      <c r="O248" s="198"/>
      <c r="P248" s="198"/>
      <c r="Q248" s="198"/>
      <c r="R248" s="198"/>
      <c r="S248" s="198"/>
      <c r="T248" s="19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3" t="s">
        <v>206</v>
      </c>
      <c r="AU248" s="193" t="s">
        <v>89</v>
      </c>
      <c r="AV248" s="13" t="s">
        <v>89</v>
      </c>
      <c r="AW248" s="13" t="s">
        <v>34</v>
      </c>
      <c r="AX248" s="13" t="s">
        <v>79</v>
      </c>
      <c r="AY248" s="193" t="s">
        <v>147</v>
      </c>
    </row>
    <row r="249" spans="1:51" s="13" customFormat="1" ht="12">
      <c r="A249" s="13"/>
      <c r="B249" s="191"/>
      <c r="C249" s="13"/>
      <c r="D249" s="192" t="s">
        <v>206</v>
      </c>
      <c r="E249" s="193" t="s">
        <v>1</v>
      </c>
      <c r="F249" s="194" t="s">
        <v>1317</v>
      </c>
      <c r="G249" s="13"/>
      <c r="H249" s="195">
        <v>2</v>
      </c>
      <c r="I249" s="196"/>
      <c r="J249" s="13"/>
      <c r="K249" s="13"/>
      <c r="L249" s="191"/>
      <c r="M249" s="197"/>
      <c r="N249" s="198"/>
      <c r="O249" s="198"/>
      <c r="P249" s="198"/>
      <c r="Q249" s="198"/>
      <c r="R249" s="198"/>
      <c r="S249" s="198"/>
      <c r="T249" s="19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3" t="s">
        <v>206</v>
      </c>
      <c r="AU249" s="193" t="s">
        <v>89</v>
      </c>
      <c r="AV249" s="13" t="s">
        <v>89</v>
      </c>
      <c r="AW249" s="13" t="s">
        <v>34</v>
      </c>
      <c r="AX249" s="13" t="s">
        <v>79</v>
      </c>
      <c r="AY249" s="193" t="s">
        <v>147</v>
      </c>
    </row>
    <row r="250" spans="1:51" s="14" customFormat="1" ht="12">
      <c r="A250" s="14"/>
      <c r="B250" s="200"/>
      <c r="C250" s="14"/>
      <c r="D250" s="192" t="s">
        <v>206</v>
      </c>
      <c r="E250" s="201" t="s">
        <v>1</v>
      </c>
      <c r="F250" s="202" t="s">
        <v>209</v>
      </c>
      <c r="G250" s="14"/>
      <c r="H250" s="203">
        <v>9</v>
      </c>
      <c r="I250" s="204"/>
      <c r="J250" s="14"/>
      <c r="K250" s="14"/>
      <c r="L250" s="200"/>
      <c r="M250" s="205"/>
      <c r="N250" s="206"/>
      <c r="O250" s="206"/>
      <c r="P250" s="206"/>
      <c r="Q250" s="206"/>
      <c r="R250" s="206"/>
      <c r="S250" s="206"/>
      <c r="T250" s="20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01" t="s">
        <v>206</v>
      </c>
      <c r="AU250" s="201" t="s">
        <v>89</v>
      </c>
      <c r="AV250" s="14" t="s">
        <v>166</v>
      </c>
      <c r="AW250" s="14" t="s">
        <v>34</v>
      </c>
      <c r="AX250" s="14" t="s">
        <v>87</v>
      </c>
      <c r="AY250" s="201" t="s">
        <v>147</v>
      </c>
    </row>
    <row r="251" spans="1:65" s="2" customFormat="1" ht="37.8" customHeight="1">
      <c r="A251" s="37"/>
      <c r="B251" s="171"/>
      <c r="C251" s="208" t="s">
        <v>599</v>
      </c>
      <c r="D251" s="208" t="s">
        <v>210</v>
      </c>
      <c r="E251" s="209" t="s">
        <v>1318</v>
      </c>
      <c r="F251" s="210" t="s">
        <v>1319</v>
      </c>
      <c r="G251" s="211" t="s">
        <v>306</v>
      </c>
      <c r="H251" s="212">
        <v>7</v>
      </c>
      <c r="I251" s="213"/>
      <c r="J251" s="214">
        <f>ROUND(I251*H251,2)</f>
        <v>0</v>
      </c>
      <c r="K251" s="215"/>
      <c r="L251" s="216"/>
      <c r="M251" s="217" t="s">
        <v>1</v>
      </c>
      <c r="N251" s="218" t="s">
        <v>44</v>
      </c>
      <c r="O251" s="76"/>
      <c r="P251" s="182">
        <f>O251*H251</f>
        <v>0</v>
      </c>
      <c r="Q251" s="182">
        <v>0</v>
      </c>
      <c r="R251" s="182">
        <f>Q251*H251</f>
        <v>0</v>
      </c>
      <c r="S251" s="182">
        <v>0</v>
      </c>
      <c r="T251" s="183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4" t="s">
        <v>311</v>
      </c>
      <c r="AT251" s="184" t="s">
        <v>210</v>
      </c>
      <c r="AU251" s="184" t="s">
        <v>89</v>
      </c>
      <c r="AY251" s="18" t="s">
        <v>147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18" t="s">
        <v>87</v>
      </c>
      <c r="BK251" s="185">
        <f>ROUND(I251*H251,2)</f>
        <v>0</v>
      </c>
      <c r="BL251" s="18" t="s">
        <v>287</v>
      </c>
      <c r="BM251" s="184" t="s">
        <v>1320</v>
      </c>
    </row>
    <row r="252" spans="1:51" s="13" customFormat="1" ht="12">
      <c r="A252" s="13"/>
      <c r="B252" s="191"/>
      <c r="C252" s="13"/>
      <c r="D252" s="192" t="s">
        <v>206</v>
      </c>
      <c r="E252" s="193" t="s">
        <v>1</v>
      </c>
      <c r="F252" s="194" t="s">
        <v>1321</v>
      </c>
      <c r="G252" s="13"/>
      <c r="H252" s="195">
        <v>7</v>
      </c>
      <c r="I252" s="196"/>
      <c r="J252" s="13"/>
      <c r="K252" s="13"/>
      <c r="L252" s="191"/>
      <c r="M252" s="197"/>
      <c r="N252" s="198"/>
      <c r="O252" s="198"/>
      <c r="P252" s="198"/>
      <c r="Q252" s="198"/>
      <c r="R252" s="198"/>
      <c r="S252" s="198"/>
      <c r="T252" s="19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3" t="s">
        <v>206</v>
      </c>
      <c r="AU252" s="193" t="s">
        <v>89</v>
      </c>
      <c r="AV252" s="13" t="s">
        <v>89</v>
      </c>
      <c r="AW252" s="13" t="s">
        <v>34</v>
      </c>
      <c r="AX252" s="13" t="s">
        <v>87</v>
      </c>
      <c r="AY252" s="193" t="s">
        <v>147</v>
      </c>
    </row>
    <row r="253" spans="1:65" s="2" customFormat="1" ht="66.75" customHeight="1">
      <c r="A253" s="37"/>
      <c r="B253" s="171"/>
      <c r="C253" s="208" t="s">
        <v>605</v>
      </c>
      <c r="D253" s="208" t="s">
        <v>210</v>
      </c>
      <c r="E253" s="209" t="s">
        <v>1322</v>
      </c>
      <c r="F253" s="210" t="s">
        <v>1323</v>
      </c>
      <c r="G253" s="211" t="s">
        <v>306</v>
      </c>
      <c r="H253" s="212">
        <v>2</v>
      </c>
      <c r="I253" s="213"/>
      <c r="J253" s="214">
        <f>ROUND(I253*H253,2)</f>
        <v>0</v>
      </c>
      <c r="K253" s="215"/>
      <c r="L253" s="216"/>
      <c r="M253" s="217" t="s">
        <v>1</v>
      </c>
      <c r="N253" s="218" t="s">
        <v>44</v>
      </c>
      <c r="O253" s="76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4" t="s">
        <v>311</v>
      </c>
      <c r="AT253" s="184" t="s">
        <v>210</v>
      </c>
      <c r="AU253" s="184" t="s">
        <v>89</v>
      </c>
      <c r="AY253" s="18" t="s">
        <v>147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8" t="s">
        <v>87</v>
      </c>
      <c r="BK253" s="185">
        <f>ROUND(I253*H253,2)</f>
        <v>0</v>
      </c>
      <c r="BL253" s="18" t="s">
        <v>287</v>
      </c>
      <c r="BM253" s="184" t="s">
        <v>1324</v>
      </c>
    </row>
    <row r="254" spans="1:51" s="13" customFormat="1" ht="12">
      <c r="A254" s="13"/>
      <c r="B254" s="191"/>
      <c r="C254" s="13"/>
      <c r="D254" s="192" t="s">
        <v>206</v>
      </c>
      <c r="E254" s="193" t="s">
        <v>1</v>
      </c>
      <c r="F254" s="194" t="s">
        <v>1222</v>
      </c>
      <c r="G254" s="13"/>
      <c r="H254" s="195">
        <v>2</v>
      </c>
      <c r="I254" s="196"/>
      <c r="J254" s="13"/>
      <c r="K254" s="13"/>
      <c r="L254" s="191"/>
      <c r="M254" s="197"/>
      <c r="N254" s="198"/>
      <c r="O254" s="198"/>
      <c r="P254" s="198"/>
      <c r="Q254" s="198"/>
      <c r="R254" s="198"/>
      <c r="S254" s="198"/>
      <c r="T254" s="19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3" t="s">
        <v>206</v>
      </c>
      <c r="AU254" s="193" t="s">
        <v>89</v>
      </c>
      <c r="AV254" s="13" t="s">
        <v>89</v>
      </c>
      <c r="AW254" s="13" t="s">
        <v>34</v>
      </c>
      <c r="AX254" s="13" t="s">
        <v>87</v>
      </c>
      <c r="AY254" s="193" t="s">
        <v>147</v>
      </c>
    </row>
    <row r="255" spans="1:65" s="2" customFormat="1" ht="37.8" customHeight="1">
      <c r="A255" s="37"/>
      <c r="B255" s="171"/>
      <c r="C255" s="172" t="s">
        <v>609</v>
      </c>
      <c r="D255" s="172" t="s">
        <v>150</v>
      </c>
      <c r="E255" s="173" t="s">
        <v>1325</v>
      </c>
      <c r="F255" s="174" t="s">
        <v>1326</v>
      </c>
      <c r="G255" s="175" t="s">
        <v>306</v>
      </c>
      <c r="H255" s="176">
        <v>18</v>
      </c>
      <c r="I255" s="177"/>
      <c r="J255" s="178">
        <f>ROUND(I255*H255,2)</f>
        <v>0</v>
      </c>
      <c r="K255" s="179"/>
      <c r="L255" s="38"/>
      <c r="M255" s="180" t="s">
        <v>1</v>
      </c>
      <c r="N255" s="181" t="s">
        <v>44</v>
      </c>
      <c r="O255" s="76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4" t="s">
        <v>287</v>
      </c>
      <c r="AT255" s="184" t="s">
        <v>150</v>
      </c>
      <c r="AU255" s="184" t="s">
        <v>89</v>
      </c>
      <c r="AY255" s="18" t="s">
        <v>147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8" t="s">
        <v>87</v>
      </c>
      <c r="BK255" s="185">
        <f>ROUND(I255*H255,2)</f>
        <v>0</v>
      </c>
      <c r="BL255" s="18" t="s">
        <v>287</v>
      </c>
      <c r="BM255" s="184" t="s">
        <v>1327</v>
      </c>
    </row>
    <row r="256" spans="1:51" s="13" customFormat="1" ht="12">
      <c r="A256" s="13"/>
      <c r="B256" s="191"/>
      <c r="C256" s="13"/>
      <c r="D256" s="192" t="s">
        <v>206</v>
      </c>
      <c r="E256" s="193" t="s">
        <v>1</v>
      </c>
      <c r="F256" s="194" t="s">
        <v>1288</v>
      </c>
      <c r="G256" s="13"/>
      <c r="H256" s="195">
        <v>1</v>
      </c>
      <c r="I256" s="196"/>
      <c r="J256" s="13"/>
      <c r="K256" s="13"/>
      <c r="L256" s="191"/>
      <c r="M256" s="197"/>
      <c r="N256" s="198"/>
      <c r="O256" s="198"/>
      <c r="P256" s="198"/>
      <c r="Q256" s="198"/>
      <c r="R256" s="198"/>
      <c r="S256" s="198"/>
      <c r="T256" s="19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3" t="s">
        <v>206</v>
      </c>
      <c r="AU256" s="193" t="s">
        <v>89</v>
      </c>
      <c r="AV256" s="13" t="s">
        <v>89</v>
      </c>
      <c r="AW256" s="13" t="s">
        <v>34</v>
      </c>
      <c r="AX256" s="13" t="s">
        <v>79</v>
      </c>
      <c r="AY256" s="193" t="s">
        <v>147</v>
      </c>
    </row>
    <row r="257" spans="1:51" s="13" customFormat="1" ht="12">
      <c r="A257" s="13"/>
      <c r="B257" s="191"/>
      <c r="C257" s="13"/>
      <c r="D257" s="192" t="s">
        <v>206</v>
      </c>
      <c r="E257" s="193" t="s">
        <v>1</v>
      </c>
      <c r="F257" s="194" t="s">
        <v>1328</v>
      </c>
      <c r="G257" s="13"/>
      <c r="H257" s="195">
        <v>14</v>
      </c>
      <c r="I257" s="196"/>
      <c r="J257" s="13"/>
      <c r="K257" s="13"/>
      <c r="L257" s="191"/>
      <c r="M257" s="197"/>
      <c r="N257" s="198"/>
      <c r="O257" s="198"/>
      <c r="P257" s="198"/>
      <c r="Q257" s="198"/>
      <c r="R257" s="198"/>
      <c r="S257" s="198"/>
      <c r="T257" s="19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3" t="s">
        <v>206</v>
      </c>
      <c r="AU257" s="193" t="s">
        <v>89</v>
      </c>
      <c r="AV257" s="13" t="s">
        <v>89</v>
      </c>
      <c r="AW257" s="13" t="s">
        <v>34</v>
      </c>
      <c r="AX257" s="13" t="s">
        <v>79</v>
      </c>
      <c r="AY257" s="193" t="s">
        <v>147</v>
      </c>
    </row>
    <row r="258" spans="1:51" s="13" customFormat="1" ht="12">
      <c r="A258" s="13"/>
      <c r="B258" s="191"/>
      <c r="C258" s="13"/>
      <c r="D258" s="192" t="s">
        <v>206</v>
      </c>
      <c r="E258" s="193" t="s">
        <v>1</v>
      </c>
      <c r="F258" s="194" t="s">
        <v>1329</v>
      </c>
      <c r="G258" s="13"/>
      <c r="H258" s="195">
        <v>3</v>
      </c>
      <c r="I258" s="196"/>
      <c r="J258" s="13"/>
      <c r="K258" s="13"/>
      <c r="L258" s="191"/>
      <c r="M258" s="197"/>
      <c r="N258" s="198"/>
      <c r="O258" s="198"/>
      <c r="P258" s="198"/>
      <c r="Q258" s="198"/>
      <c r="R258" s="198"/>
      <c r="S258" s="198"/>
      <c r="T258" s="19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3" t="s">
        <v>206</v>
      </c>
      <c r="AU258" s="193" t="s">
        <v>89</v>
      </c>
      <c r="AV258" s="13" t="s">
        <v>89</v>
      </c>
      <c r="AW258" s="13" t="s">
        <v>34</v>
      </c>
      <c r="AX258" s="13" t="s">
        <v>79</v>
      </c>
      <c r="AY258" s="193" t="s">
        <v>147</v>
      </c>
    </row>
    <row r="259" spans="1:51" s="14" customFormat="1" ht="12">
      <c r="A259" s="14"/>
      <c r="B259" s="200"/>
      <c r="C259" s="14"/>
      <c r="D259" s="192" t="s">
        <v>206</v>
      </c>
      <c r="E259" s="201" t="s">
        <v>1</v>
      </c>
      <c r="F259" s="202" t="s">
        <v>209</v>
      </c>
      <c r="G259" s="14"/>
      <c r="H259" s="203">
        <v>18</v>
      </c>
      <c r="I259" s="204"/>
      <c r="J259" s="14"/>
      <c r="K259" s="14"/>
      <c r="L259" s="200"/>
      <c r="M259" s="205"/>
      <c r="N259" s="206"/>
      <c r="O259" s="206"/>
      <c r="P259" s="206"/>
      <c r="Q259" s="206"/>
      <c r="R259" s="206"/>
      <c r="S259" s="206"/>
      <c r="T259" s="20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01" t="s">
        <v>206</v>
      </c>
      <c r="AU259" s="201" t="s">
        <v>89</v>
      </c>
      <c r="AV259" s="14" t="s">
        <v>166</v>
      </c>
      <c r="AW259" s="14" t="s">
        <v>34</v>
      </c>
      <c r="AX259" s="14" t="s">
        <v>87</v>
      </c>
      <c r="AY259" s="201" t="s">
        <v>147</v>
      </c>
    </row>
    <row r="260" spans="1:65" s="2" customFormat="1" ht="37.8" customHeight="1">
      <c r="A260" s="37"/>
      <c r="B260" s="171"/>
      <c r="C260" s="172" t="s">
        <v>614</v>
      </c>
      <c r="D260" s="172" t="s">
        <v>150</v>
      </c>
      <c r="E260" s="173" t="s">
        <v>1330</v>
      </c>
      <c r="F260" s="174" t="s">
        <v>1331</v>
      </c>
      <c r="G260" s="175" t="s">
        <v>306</v>
      </c>
      <c r="H260" s="176">
        <v>10</v>
      </c>
      <c r="I260" s="177"/>
      <c r="J260" s="178">
        <f>ROUND(I260*H260,2)</f>
        <v>0</v>
      </c>
      <c r="K260" s="179"/>
      <c r="L260" s="38"/>
      <c r="M260" s="180" t="s">
        <v>1</v>
      </c>
      <c r="N260" s="181" t="s">
        <v>44</v>
      </c>
      <c r="O260" s="76"/>
      <c r="P260" s="182">
        <f>O260*H260</f>
        <v>0</v>
      </c>
      <c r="Q260" s="182">
        <v>0</v>
      </c>
      <c r="R260" s="182">
        <f>Q260*H260</f>
        <v>0</v>
      </c>
      <c r="S260" s="182">
        <v>0</v>
      </c>
      <c r="T260" s="183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4" t="s">
        <v>287</v>
      </c>
      <c r="AT260" s="184" t="s">
        <v>150</v>
      </c>
      <c r="AU260" s="184" t="s">
        <v>89</v>
      </c>
      <c r="AY260" s="18" t="s">
        <v>147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8" t="s">
        <v>87</v>
      </c>
      <c r="BK260" s="185">
        <f>ROUND(I260*H260,2)</f>
        <v>0</v>
      </c>
      <c r="BL260" s="18" t="s">
        <v>287</v>
      </c>
      <c r="BM260" s="184" t="s">
        <v>1332</v>
      </c>
    </row>
    <row r="261" spans="1:51" s="13" customFormat="1" ht="12">
      <c r="A261" s="13"/>
      <c r="B261" s="191"/>
      <c r="C261" s="13"/>
      <c r="D261" s="192" t="s">
        <v>206</v>
      </c>
      <c r="E261" s="193" t="s">
        <v>1</v>
      </c>
      <c r="F261" s="194" t="s">
        <v>1288</v>
      </c>
      <c r="G261" s="13"/>
      <c r="H261" s="195">
        <v>1</v>
      </c>
      <c r="I261" s="196"/>
      <c r="J261" s="13"/>
      <c r="K261" s="13"/>
      <c r="L261" s="191"/>
      <c r="M261" s="197"/>
      <c r="N261" s="198"/>
      <c r="O261" s="198"/>
      <c r="P261" s="198"/>
      <c r="Q261" s="198"/>
      <c r="R261" s="198"/>
      <c r="S261" s="198"/>
      <c r="T261" s="19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3" t="s">
        <v>206</v>
      </c>
      <c r="AU261" s="193" t="s">
        <v>89</v>
      </c>
      <c r="AV261" s="13" t="s">
        <v>89</v>
      </c>
      <c r="AW261" s="13" t="s">
        <v>34</v>
      </c>
      <c r="AX261" s="13" t="s">
        <v>79</v>
      </c>
      <c r="AY261" s="193" t="s">
        <v>147</v>
      </c>
    </row>
    <row r="262" spans="1:51" s="13" customFormat="1" ht="12">
      <c r="A262" s="13"/>
      <c r="B262" s="191"/>
      <c r="C262" s="13"/>
      <c r="D262" s="192" t="s">
        <v>206</v>
      </c>
      <c r="E262" s="193" t="s">
        <v>1</v>
      </c>
      <c r="F262" s="194" t="s">
        <v>1333</v>
      </c>
      <c r="G262" s="13"/>
      <c r="H262" s="195">
        <v>9</v>
      </c>
      <c r="I262" s="196"/>
      <c r="J262" s="13"/>
      <c r="K262" s="13"/>
      <c r="L262" s="191"/>
      <c r="M262" s="197"/>
      <c r="N262" s="198"/>
      <c r="O262" s="198"/>
      <c r="P262" s="198"/>
      <c r="Q262" s="198"/>
      <c r="R262" s="198"/>
      <c r="S262" s="198"/>
      <c r="T262" s="19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3" t="s">
        <v>206</v>
      </c>
      <c r="AU262" s="193" t="s">
        <v>89</v>
      </c>
      <c r="AV262" s="13" t="s">
        <v>89</v>
      </c>
      <c r="AW262" s="13" t="s">
        <v>34</v>
      </c>
      <c r="AX262" s="13" t="s">
        <v>79</v>
      </c>
      <c r="AY262" s="193" t="s">
        <v>147</v>
      </c>
    </row>
    <row r="263" spans="1:51" s="14" customFormat="1" ht="12">
      <c r="A263" s="14"/>
      <c r="B263" s="200"/>
      <c r="C263" s="14"/>
      <c r="D263" s="192" t="s">
        <v>206</v>
      </c>
      <c r="E263" s="201" t="s">
        <v>1</v>
      </c>
      <c r="F263" s="202" t="s">
        <v>209</v>
      </c>
      <c r="G263" s="14"/>
      <c r="H263" s="203">
        <v>10</v>
      </c>
      <c r="I263" s="204"/>
      <c r="J263" s="14"/>
      <c r="K263" s="14"/>
      <c r="L263" s="200"/>
      <c r="M263" s="205"/>
      <c r="N263" s="206"/>
      <c r="O263" s="206"/>
      <c r="P263" s="206"/>
      <c r="Q263" s="206"/>
      <c r="R263" s="206"/>
      <c r="S263" s="206"/>
      <c r="T263" s="20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01" t="s">
        <v>206</v>
      </c>
      <c r="AU263" s="201" t="s">
        <v>89</v>
      </c>
      <c r="AV263" s="14" t="s">
        <v>166</v>
      </c>
      <c r="AW263" s="14" t="s">
        <v>34</v>
      </c>
      <c r="AX263" s="14" t="s">
        <v>87</v>
      </c>
      <c r="AY263" s="201" t="s">
        <v>147</v>
      </c>
    </row>
    <row r="264" spans="1:65" s="2" customFormat="1" ht="24.15" customHeight="1">
      <c r="A264" s="37"/>
      <c r="B264" s="171"/>
      <c r="C264" s="172" t="s">
        <v>619</v>
      </c>
      <c r="D264" s="172" t="s">
        <v>150</v>
      </c>
      <c r="E264" s="173" t="s">
        <v>1334</v>
      </c>
      <c r="F264" s="174" t="s">
        <v>1335</v>
      </c>
      <c r="G264" s="175" t="s">
        <v>306</v>
      </c>
      <c r="H264" s="176">
        <v>6</v>
      </c>
      <c r="I264" s="177"/>
      <c r="J264" s="178">
        <f>ROUND(I264*H264,2)</f>
        <v>0</v>
      </c>
      <c r="K264" s="179"/>
      <c r="L264" s="38"/>
      <c r="M264" s="180" t="s">
        <v>1</v>
      </c>
      <c r="N264" s="181" t="s">
        <v>44</v>
      </c>
      <c r="O264" s="76"/>
      <c r="P264" s="182">
        <f>O264*H264</f>
        <v>0</v>
      </c>
      <c r="Q264" s="182">
        <v>0</v>
      </c>
      <c r="R264" s="182">
        <f>Q264*H264</f>
        <v>0</v>
      </c>
      <c r="S264" s="182">
        <v>0</v>
      </c>
      <c r="T264" s="183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4" t="s">
        <v>287</v>
      </c>
      <c r="AT264" s="184" t="s">
        <v>150</v>
      </c>
      <c r="AU264" s="184" t="s">
        <v>89</v>
      </c>
      <c r="AY264" s="18" t="s">
        <v>147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8" t="s">
        <v>87</v>
      </c>
      <c r="BK264" s="185">
        <f>ROUND(I264*H264,2)</f>
        <v>0</v>
      </c>
      <c r="BL264" s="18" t="s">
        <v>287</v>
      </c>
      <c r="BM264" s="184" t="s">
        <v>1336</v>
      </c>
    </row>
    <row r="265" spans="1:51" s="13" customFormat="1" ht="12">
      <c r="A265" s="13"/>
      <c r="B265" s="191"/>
      <c r="C265" s="13"/>
      <c r="D265" s="192" t="s">
        <v>206</v>
      </c>
      <c r="E265" s="193" t="s">
        <v>1</v>
      </c>
      <c r="F265" s="194" t="s">
        <v>1288</v>
      </c>
      <c r="G265" s="13"/>
      <c r="H265" s="195">
        <v>1</v>
      </c>
      <c r="I265" s="196"/>
      <c r="J265" s="13"/>
      <c r="K265" s="13"/>
      <c r="L265" s="191"/>
      <c r="M265" s="197"/>
      <c r="N265" s="198"/>
      <c r="O265" s="198"/>
      <c r="P265" s="198"/>
      <c r="Q265" s="198"/>
      <c r="R265" s="198"/>
      <c r="S265" s="198"/>
      <c r="T265" s="19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3" t="s">
        <v>206</v>
      </c>
      <c r="AU265" s="193" t="s">
        <v>89</v>
      </c>
      <c r="AV265" s="13" t="s">
        <v>89</v>
      </c>
      <c r="AW265" s="13" t="s">
        <v>34</v>
      </c>
      <c r="AX265" s="13" t="s">
        <v>79</v>
      </c>
      <c r="AY265" s="193" t="s">
        <v>147</v>
      </c>
    </row>
    <row r="266" spans="1:51" s="13" customFormat="1" ht="12">
      <c r="A266" s="13"/>
      <c r="B266" s="191"/>
      <c r="C266" s="13"/>
      <c r="D266" s="192" t="s">
        <v>206</v>
      </c>
      <c r="E266" s="193" t="s">
        <v>1</v>
      </c>
      <c r="F266" s="194" t="s">
        <v>1268</v>
      </c>
      <c r="G266" s="13"/>
      <c r="H266" s="195">
        <v>5</v>
      </c>
      <c r="I266" s="196"/>
      <c r="J266" s="13"/>
      <c r="K266" s="13"/>
      <c r="L266" s="191"/>
      <c r="M266" s="197"/>
      <c r="N266" s="198"/>
      <c r="O266" s="198"/>
      <c r="P266" s="198"/>
      <c r="Q266" s="198"/>
      <c r="R266" s="198"/>
      <c r="S266" s="198"/>
      <c r="T266" s="19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3" t="s">
        <v>206</v>
      </c>
      <c r="AU266" s="193" t="s">
        <v>89</v>
      </c>
      <c r="AV266" s="13" t="s">
        <v>89</v>
      </c>
      <c r="AW266" s="13" t="s">
        <v>34</v>
      </c>
      <c r="AX266" s="13" t="s">
        <v>79</v>
      </c>
      <c r="AY266" s="193" t="s">
        <v>147</v>
      </c>
    </row>
    <row r="267" spans="1:51" s="14" customFormat="1" ht="12">
      <c r="A267" s="14"/>
      <c r="B267" s="200"/>
      <c r="C267" s="14"/>
      <c r="D267" s="192" t="s">
        <v>206</v>
      </c>
      <c r="E267" s="201" t="s">
        <v>1</v>
      </c>
      <c r="F267" s="202" t="s">
        <v>209</v>
      </c>
      <c r="G267" s="14"/>
      <c r="H267" s="203">
        <v>6</v>
      </c>
      <c r="I267" s="204"/>
      <c r="J267" s="14"/>
      <c r="K267" s="14"/>
      <c r="L267" s="200"/>
      <c r="M267" s="205"/>
      <c r="N267" s="206"/>
      <c r="O267" s="206"/>
      <c r="P267" s="206"/>
      <c r="Q267" s="206"/>
      <c r="R267" s="206"/>
      <c r="S267" s="206"/>
      <c r="T267" s="20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01" t="s">
        <v>206</v>
      </c>
      <c r="AU267" s="201" t="s">
        <v>89</v>
      </c>
      <c r="AV267" s="14" t="s">
        <v>166</v>
      </c>
      <c r="AW267" s="14" t="s">
        <v>34</v>
      </c>
      <c r="AX267" s="14" t="s">
        <v>87</v>
      </c>
      <c r="AY267" s="201" t="s">
        <v>147</v>
      </c>
    </row>
    <row r="268" spans="1:65" s="2" customFormat="1" ht="16.5" customHeight="1">
      <c r="A268" s="37"/>
      <c r="B268" s="171"/>
      <c r="C268" s="172" t="s">
        <v>623</v>
      </c>
      <c r="D268" s="172" t="s">
        <v>150</v>
      </c>
      <c r="E268" s="173" t="s">
        <v>1337</v>
      </c>
      <c r="F268" s="174" t="s">
        <v>1338</v>
      </c>
      <c r="G268" s="175" t="s">
        <v>153</v>
      </c>
      <c r="H268" s="176">
        <v>1</v>
      </c>
      <c r="I268" s="177"/>
      <c r="J268" s="178">
        <f>ROUND(I268*H268,2)</f>
        <v>0</v>
      </c>
      <c r="K268" s="179"/>
      <c r="L268" s="38"/>
      <c r="M268" s="180" t="s">
        <v>1</v>
      </c>
      <c r="N268" s="181" t="s">
        <v>44</v>
      </c>
      <c r="O268" s="76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4" t="s">
        <v>287</v>
      </c>
      <c r="AT268" s="184" t="s">
        <v>150</v>
      </c>
      <c r="AU268" s="184" t="s">
        <v>89</v>
      </c>
      <c r="AY268" s="18" t="s">
        <v>147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8" t="s">
        <v>87</v>
      </c>
      <c r="BK268" s="185">
        <f>ROUND(I268*H268,2)</f>
        <v>0</v>
      </c>
      <c r="BL268" s="18" t="s">
        <v>287</v>
      </c>
      <c r="BM268" s="184" t="s">
        <v>1339</v>
      </c>
    </row>
    <row r="269" spans="1:65" s="2" customFormat="1" ht="24.15" customHeight="1">
      <c r="A269" s="37"/>
      <c r="B269" s="171"/>
      <c r="C269" s="172" t="s">
        <v>628</v>
      </c>
      <c r="D269" s="172" t="s">
        <v>150</v>
      </c>
      <c r="E269" s="173" t="s">
        <v>1340</v>
      </c>
      <c r="F269" s="174" t="s">
        <v>1341</v>
      </c>
      <c r="G269" s="175" t="s">
        <v>306</v>
      </c>
      <c r="H269" s="176">
        <v>1</v>
      </c>
      <c r="I269" s="177"/>
      <c r="J269" s="178">
        <f>ROUND(I269*H269,2)</f>
        <v>0</v>
      </c>
      <c r="K269" s="179"/>
      <c r="L269" s="38"/>
      <c r="M269" s="180" t="s">
        <v>1</v>
      </c>
      <c r="N269" s="181" t="s">
        <v>44</v>
      </c>
      <c r="O269" s="76"/>
      <c r="P269" s="182">
        <f>O269*H269</f>
        <v>0</v>
      </c>
      <c r="Q269" s="182">
        <v>0</v>
      </c>
      <c r="R269" s="182">
        <f>Q269*H269</f>
        <v>0</v>
      </c>
      <c r="S269" s="182">
        <v>0</v>
      </c>
      <c r="T269" s="183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4" t="s">
        <v>287</v>
      </c>
      <c r="AT269" s="184" t="s">
        <v>150</v>
      </c>
      <c r="AU269" s="184" t="s">
        <v>89</v>
      </c>
      <c r="AY269" s="18" t="s">
        <v>147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8" t="s">
        <v>87</v>
      </c>
      <c r="BK269" s="185">
        <f>ROUND(I269*H269,2)</f>
        <v>0</v>
      </c>
      <c r="BL269" s="18" t="s">
        <v>287</v>
      </c>
      <c r="BM269" s="184" t="s">
        <v>1342</v>
      </c>
    </row>
    <row r="270" spans="1:63" s="12" customFormat="1" ht="22.8" customHeight="1">
      <c r="A270" s="12"/>
      <c r="B270" s="158"/>
      <c r="C270" s="12"/>
      <c r="D270" s="159" t="s">
        <v>78</v>
      </c>
      <c r="E270" s="169" t="s">
        <v>1343</v>
      </c>
      <c r="F270" s="169" t="s">
        <v>1344</v>
      </c>
      <c r="G270" s="12"/>
      <c r="H270" s="12"/>
      <c r="I270" s="161"/>
      <c r="J270" s="170">
        <f>BK270</f>
        <v>0</v>
      </c>
      <c r="K270" s="12"/>
      <c r="L270" s="158"/>
      <c r="M270" s="163"/>
      <c r="N270" s="164"/>
      <c r="O270" s="164"/>
      <c r="P270" s="165">
        <f>SUM(P271:P275)</f>
        <v>0</v>
      </c>
      <c r="Q270" s="164"/>
      <c r="R270" s="165">
        <f>SUM(R271:R275)</f>
        <v>0</v>
      </c>
      <c r="S270" s="164"/>
      <c r="T270" s="166">
        <f>SUM(T271:T275)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159" t="s">
        <v>89</v>
      </c>
      <c r="AT270" s="167" t="s">
        <v>78</v>
      </c>
      <c r="AU270" s="167" t="s">
        <v>87</v>
      </c>
      <c r="AY270" s="159" t="s">
        <v>147</v>
      </c>
      <c r="BK270" s="168">
        <f>SUM(BK271:BK275)</f>
        <v>0</v>
      </c>
    </row>
    <row r="271" spans="1:65" s="2" customFormat="1" ht="24.15" customHeight="1">
      <c r="A271" s="37"/>
      <c r="B271" s="171"/>
      <c r="C271" s="172" t="s">
        <v>632</v>
      </c>
      <c r="D271" s="172" t="s">
        <v>150</v>
      </c>
      <c r="E271" s="173" t="s">
        <v>1345</v>
      </c>
      <c r="F271" s="174" t="s">
        <v>1346</v>
      </c>
      <c r="G271" s="175" t="s">
        <v>343</v>
      </c>
      <c r="H271" s="176">
        <v>220</v>
      </c>
      <c r="I271" s="177"/>
      <c r="J271" s="178">
        <f>ROUND(I271*H271,2)</f>
        <v>0</v>
      </c>
      <c r="K271" s="179"/>
      <c r="L271" s="38"/>
      <c r="M271" s="180" t="s">
        <v>1</v>
      </c>
      <c r="N271" s="181" t="s">
        <v>44</v>
      </c>
      <c r="O271" s="76"/>
      <c r="P271" s="182">
        <f>O271*H271</f>
        <v>0</v>
      </c>
      <c r="Q271" s="182">
        <v>0</v>
      </c>
      <c r="R271" s="182">
        <f>Q271*H271</f>
        <v>0</v>
      </c>
      <c r="S271" s="182">
        <v>0</v>
      </c>
      <c r="T271" s="183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4" t="s">
        <v>287</v>
      </c>
      <c r="AT271" s="184" t="s">
        <v>150</v>
      </c>
      <c r="AU271" s="184" t="s">
        <v>89</v>
      </c>
      <c r="AY271" s="18" t="s">
        <v>147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18" t="s">
        <v>87</v>
      </c>
      <c r="BK271" s="185">
        <f>ROUND(I271*H271,2)</f>
        <v>0</v>
      </c>
      <c r="BL271" s="18" t="s">
        <v>287</v>
      </c>
      <c r="BM271" s="184" t="s">
        <v>1347</v>
      </c>
    </row>
    <row r="272" spans="1:65" s="2" customFormat="1" ht="16.5" customHeight="1">
      <c r="A272" s="37"/>
      <c r="B272" s="171"/>
      <c r="C272" s="208" t="s">
        <v>638</v>
      </c>
      <c r="D272" s="208" t="s">
        <v>210</v>
      </c>
      <c r="E272" s="209" t="s">
        <v>1348</v>
      </c>
      <c r="F272" s="210" t="s">
        <v>1349</v>
      </c>
      <c r="G272" s="211" t="s">
        <v>343</v>
      </c>
      <c r="H272" s="212">
        <v>220</v>
      </c>
      <c r="I272" s="213"/>
      <c r="J272" s="214">
        <f>ROUND(I272*H272,2)</f>
        <v>0</v>
      </c>
      <c r="K272" s="215"/>
      <c r="L272" s="216"/>
      <c r="M272" s="217" t="s">
        <v>1</v>
      </c>
      <c r="N272" s="218" t="s">
        <v>44</v>
      </c>
      <c r="O272" s="76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84" t="s">
        <v>311</v>
      </c>
      <c r="AT272" s="184" t="s">
        <v>210</v>
      </c>
      <c r="AU272" s="184" t="s">
        <v>89</v>
      </c>
      <c r="AY272" s="18" t="s">
        <v>147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8" t="s">
        <v>87</v>
      </c>
      <c r="BK272" s="185">
        <f>ROUND(I272*H272,2)</f>
        <v>0</v>
      </c>
      <c r="BL272" s="18" t="s">
        <v>287</v>
      </c>
      <c r="BM272" s="184" t="s">
        <v>1350</v>
      </c>
    </row>
    <row r="273" spans="1:65" s="2" customFormat="1" ht="16.5" customHeight="1">
      <c r="A273" s="37"/>
      <c r="B273" s="171"/>
      <c r="C273" s="172" t="s">
        <v>643</v>
      </c>
      <c r="D273" s="172" t="s">
        <v>150</v>
      </c>
      <c r="E273" s="173" t="s">
        <v>1351</v>
      </c>
      <c r="F273" s="174" t="s">
        <v>1352</v>
      </c>
      <c r="G273" s="175" t="s">
        <v>306</v>
      </c>
      <c r="H273" s="176">
        <v>2</v>
      </c>
      <c r="I273" s="177"/>
      <c r="J273" s="178">
        <f>ROUND(I273*H273,2)</f>
        <v>0</v>
      </c>
      <c r="K273" s="179"/>
      <c r="L273" s="38"/>
      <c r="M273" s="180" t="s">
        <v>1</v>
      </c>
      <c r="N273" s="181" t="s">
        <v>44</v>
      </c>
      <c r="O273" s="76"/>
      <c r="P273" s="182">
        <f>O273*H273</f>
        <v>0</v>
      </c>
      <c r="Q273" s="182">
        <v>0</v>
      </c>
      <c r="R273" s="182">
        <f>Q273*H273</f>
        <v>0</v>
      </c>
      <c r="S273" s="182">
        <v>0</v>
      </c>
      <c r="T273" s="183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84" t="s">
        <v>287</v>
      </c>
      <c r="AT273" s="184" t="s">
        <v>150</v>
      </c>
      <c r="AU273" s="184" t="s">
        <v>89</v>
      </c>
      <c r="AY273" s="18" t="s">
        <v>147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18" t="s">
        <v>87</v>
      </c>
      <c r="BK273" s="185">
        <f>ROUND(I273*H273,2)</f>
        <v>0</v>
      </c>
      <c r="BL273" s="18" t="s">
        <v>287</v>
      </c>
      <c r="BM273" s="184" t="s">
        <v>1353</v>
      </c>
    </row>
    <row r="274" spans="1:65" s="2" customFormat="1" ht="16.5" customHeight="1">
      <c r="A274" s="37"/>
      <c r="B274" s="171"/>
      <c r="C274" s="208" t="s">
        <v>647</v>
      </c>
      <c r="D274" s="208" t="s">
        <v>210</v>
      </c>
      <c r="E274" s="209" t="s">
        <v>1354</v>
      </c>
      <c r="F274" s="210" t="s">
        <v>1355</v>
      </c>
      <c r="G274" s="211" t="s">
        <v>306</v>
      </c>
      <c r="H274" s="212">
        <v>2</v>
      </c>
      <c r="I274" s="213"/>
      <c r="J274" s="214">
        <f>ROUND(I274*H274,2)</f>
        <v>0</v>
      </c>
      <c r="K274" s="215"/>
      <c r="L274" s="216"/>
      <c r="M274" s="217" t="s">
        <v>1</v>
      </c>
      <c r="N274" s="218" t="s">
        <v>44</v>
      </c>
      <c r="O274" s="76"/>
      <c r="P274" s="182">
        <f>O274*H274</f>
        <v>0</v>
      </c>
      <c r="Q274" s="182">
        <v>0</v>
      </c>
      <c r="R274" s="182">
        <f>Q274*H274</f>
        <v>0</v>
      </c>
      <c r="S274" s="182">
        <v>0</v>
      </c>
      <c r="T274" s="183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4" t="s">
        <v>311</v>
      </c>
      <c r="AT274" s="184" t="s">
        <v>210</v>
      </c>
      <c r="AU274" s="184" t="s">
        <v>89</v>
      </c>
      <c r="AY274" s="18" t="s">
        <v>147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8" t="s">
        <v>87</v>
      </c>
      <c r="BK274" s="185">
        <f>ROUND(I274*H274,2)</f>
        <v>0</v>
      </c>
      <c r="BL274" s="18" t="s">
        <v>287</v>
      </c>
      <c r="BM274" s="184" t="s">
        <v>1356</v>
      </c>
    </row>
    <row r="275" spans="1:65" s="2" customFormat="1" ht="16.5" customHeight="1">
      <c r="A275" s="37"/>
      <c r="B275" s="171"/>
      <c r="C275" s="208" t="s">
        <v>653</v>
      </c>
      <c r="D275" s="208" t="s">
        <v>210</v>
      </c>
      <c r="E275" s="209" t="s">
        <v>1357</v>
      </c>
      <c r="F275" s="210" t="s">
        <v>1358</v>
      </c>
      <c r="G275" s="211" t="s">
        <v>306</v>
      </c>
      <c r="H275" s="212">
        <v>4</v>
      </c>
      <c r="I275" s="213"/>
      <c r="J275" s="214">
        <f>ROUND(I275*H275,2)</f>
        <v>0</v>
      </c>
      <c r="K275" s="215"/>
      <c r="L275" s="216"/>
      <c r="M275" s="233" t="s">
        <v>1</v>
      </c>
      <c r="N275" s="234" t="s">
        <v>44</v>
      </c>
      <c r="O275" s="188"/>
      <c r="P275" s="189">
        <f>O275*H275</f>
        <v>0</v>
      </c>
      <c r="Q275" s="189">
        <v>0</v>
      </c>
      <c r="R275" s="189">
        <f>Q275*H275</f>
        <v>0</v>
      </c>
      <c r="S275" s="189">
        <v>0</v>
      </c>
      <c r="T275" s="190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4" t="s">
        <v>311</v>
      </c>
      <c r="AT275" s="184" t="s">
        <v>210</v>
      </c>
      <c r="AU275" s="184" t="s">
        <v>89</v>
      </c>
      <c r="AY275" s="18" t="s">
        <v>147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18" t="s">
        <v>87</v>
      </c>
      <c r="BK275" s="185">
        <f>ROUND(I275*H275,2)</f>
        <v>0</v>
      </c>
      <c r="BL275" s="18" t="s">
        <v>287</v>
      </c>
      <c r="BM275" s="184" t="s">
        <v>1359</v>
      </c>
    </row>
    <row r="276" spans="1:31" s="2" customFormat="1" ht="6.95" customHeight="1">
      <c r="A276" s="37"/>
      <c r="B276" s="59"/>
      <c r="C276" s="60"/>
      <c r="D276" s="60"/>
      <c r="E276" s="60"/>
      <c r="F276" s="60"/>
      <c r="G276" s="60"/>
      <c r="H276" s="60"/>
      <c r="I276" s="60"/>
      <c r="J276" s="60"/>
      <c r="K276" s="60"/>
      <c r="L276" s="38"/>
      <c r="M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</row>
  </sheetData>
  <autoFilter ref="C121:K27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117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1360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23. 9. 2021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120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ROUND(J126,2)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ROUND((SUM(BE126:BE186)),2)</f>
        <v>0</v>
      </c>
      <c r="G33" s="37"/>
      <c r="H33" s="37"/>
      <c r="I33" s="127">
        <v>0.21</v>
      </c>
      <c r="J33" s="126">
        <f>ROUND(((SUM(BE126:BE186))*I33),2)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ROUND((SUM(BF126:BF186)),2)</f>
        <v>0</v>
      </c>
      <c r="G34" s="37"/>
      <c r="H34" s="37"/>
      <c r="I34" s="127">
        <v>0.15</v>
      </c>
      <c r="J34" s="126">
        <f>ROUND(((SUM(BF126:BF186))*I34),2)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ROUND((SUM(BG126:BG186)),2)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ROUND((SUM(BH126:BH186)),2)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ROUND((SUM(BI126:BI186)),2)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04 - Elektrická požární signalizace ( EPS )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23. 9. 2021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122</v>
      </c>
      <c r="D94" s="128"/>
      <c r="E94" s="128"/>
      <c r="F94" s="128"/>
      <c r="G94" s="128"/>
      <c r="H94" s="128"/>
      <c r="I94" s="128"/>
      <c r="J94" s="137" t="s">
        <v>123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124</v>
      </c>
      <c r="D96" s="37"/>
      <c r="E96" s="37"/>
      <c r="F96" s="37"/>
      <c r="G96" s="37"/>
      <c r="H96" s="37"/>
      <c r="I96" s="37"/>
      <c r="J96" s="95">
        <f>J126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125</v>
      </c>
    </row>
    <row r="97" spans="1:31" s="9" customFormat="1" ht="24.95" customHeight="1">
      <c r="A97" s="9"/>
      <c r="B97" s="139"/>
      <c r="C97" s="9"/>
      <c r="D97" s="140" t="s">
        <v>187</v>
      </c>
      <c r="E97" s="141"/>
      <c r="F97" s="141"/>
      <c r="G97" s="141"/>
      <c r="H97" s="141"/>
      <c r="I97" s="141"/>
      <c r="J97" s="142">
        <f>J127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1068</v>
      </c>
      <c r="E98" s="145"/>
      <c r="F98" s="145"/>
      <c r="G98" s="145"/>
      <c r="H98" s="145"/>
      <c r="I98" s="145"/>
      <c r="J98" s="146">
        <f>J128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1361</v>
      </c>
      <c r="E99" s="145"/>
      <c r="F99" s="145"/>
      <c r="G99" s="145"/>
      <c r="H99" s="145"/>
      <c r="I99" s="145"/>
      <c r="J99" s="146">
        <f>J131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39"/>
      <c r="C100" s="9"/>
      <c r="D100" s="140" t="s">
        <v>1362</v>
      </c>
      <c r="E100" s="141"/>
      <c r="F100" s="141"/>
      <c r="G100" s="141"/>
      <c r="H100" s="141"/>
      <c r="I100" s="141"/>
      <c r="J100" s="142">
        <f>J170</f>
        <v>0</v>
      </c>
      <c r="K100" s="9"/>
      <c r="L100" s="13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43"/>
      <c r="C101" s="10"/>
      <c r="D101" s="144" t="s">
        <v>1363</v>
      </c>
      <c r="E101" s="145"/>
      <c r="F101" s="145"/>
      <c r="G101" s="145"/>
      <c r="H101" s="145"/>
      <c r="I101" s="145"/>
      <c r="J101" s="146">
        <f>J171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1364</v>
      </c>
      <c r="E102" s="145"/>
      <c r="F102" s="145"/>
      <c r="G102" s="145"/>
      <c r="H102" s="145"/>
      <c r="I102" s="145"/>
      <c r="J102" s="146">
        <f>J174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39"/>
      <c r="C103" s="9"/>
      <c r="D103" s="140" t="s">
        <v>1365</v>
      </c>
      <c r="E103" s="141"/>
      <c r="F103" s="141"/>
      <c r="G103" s="141"/>
      <c r="H103" s="141"/>
      <c r="I103" s="141"/>
      <c r="J103" s="142">
        <f>J180</f>
        <v>0</v>
      </c>
      <c r="K103" s="9"/>
      <c r="L103" s="13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39"/>
      <c r="C104" s="9"/>
      <c r="D104" s="140" t="s">
        <v>126</v>
      </c>
      <c r="E104" s="141"/>
      <c r="F104" s="141"/>
      <c r="G104" s="141"/>
      <c r="H104" s="141"/>
      <c r="I104" s="141"/>
      <c r="J104" s="142">
        <f>J182</f>
        <v>0</v>
      </c>
      <c r="K104" s="9"/>
      <c r="L104" s="13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43"/>
      <c r="C105" s="10"/>
      <c r="D105" s="144" t="s">
        <v>127</v>
      </c>
      <c r="E105" s="145"/>
      <c r="F105" s="145"/>
      <c r="G105" s="145"/>
      <c r="H105" s="145"/>
      <c r="I105" s="145"/>
      <c r="J105" s="146">
        <f>J183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3"/>
      <c r="C106" s="10"/>
      <c r="D106" s="144" t="s">
        <v>129</v>
      </c>
      <c r="E106" s="145"/>
      <c r="F106" s="145"/>
      <c r="G106" s="145"/>
      <c r="H106" s="145"/>
      <c r="I106" s="145"/>
      <c r="J106" s="146">
        <f>J185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131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6.25" customHeight="1">
      <c r="A116" s="37"/>
      <c r="B116" s="38"/>
      <c r="C116" s="37"/>
      <c r="D116" s="37"/>
      <c r="E116" s="120" t="str">
        <f>E7</f>
        <v>REKONSTRUKCE GASTROPROVOZU OBJEKTU PARNÍK ul. Gen. Janouška 902, Praha 9</v>
      </c>
      <c r="F116" s="31"/>
      <c r="G116" s="31"/>
      <c r="H116" s="31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118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7"/>
      <c r="D118" s="37"/>
      <c r="E118" s="66" t="str">
        <f>E9</f>
        <v>04 - Elektrická požární signalizace ( EPS )</v>
      </c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7"/>
      <c r="E120" s="37"/>
      <c r="F120" s="26" t="str">
        <f>F12</f>
        <v>ul. Gen. Janouška 902, Praha 6</v>
      </c>
      <c r="G120" s="37"/>
      <c r="H120" s="37"/>
      <c r="I120" s="31" t="s">
        <v>22</v>
      </c>
      <c r="J120" s="68" t="str">
        <f>IF(J12="","",J12)</f>
        <v>23. 9. 2021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40.05" customHeight="1">
      <c r="A122" s="37"/>
      <c r="B122" s="38"/>
      <c r="C122" s="31" t="s">
        <v>24</v>
      </c>
      <c r="D122" s="37"/>
      <c r="E122" s="37"/>
      <c r="F122" s="26" t="str">
        <f>E15</f>
        <v>Městská část Praha 14 Bratří Venclíků 1073,Praha 9</v>
      </c>
      <c r="G122" s="37"/>
      <c r="H122" s="37"/>
      <c r="I122" s="31" t="s">
        <v>31</v>
      </c>
      <c r="J122" s="35" t="str">
        <f>E21</f>
        <v>A6 atelier, s.r.o., Patočkova 978/20,169 00 Praha6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29</v>
      </c>
      <c r="D123" s="37"/>
      <c r="E123" s="37"/>
      <c r="F123" s="26" t="str">
        <f>IF(E18="","",E18)</f>
        <v>Vyplň údaj</v>
      </c>
      <c r="G123" s="37"/>
      <c r="H123" s="37"/>
      <c r="I123" s="31" t="s">
        <v>35</v>
      </c>
      <c r="J123" s="35" t="str">
        <f>E24</f>
        <v xml:space="preserve"> 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47"/>
      <c r="B125" s="148"/>
      <c r="C125" s="149" t="s">
        <v>132</v>
      </c>
      <c r="D125" s="150" t="s">
        <v>64</v>
      </c>
      <c r="E125" s="150" t="s">
        <v>60</v>
      </c>
      <c r="F125" s="150" t="s">
        <v>61</v>
      </c>
      <c r="G125" s="150" t="s">
        <v>133</v>
      </c>
      <c r="H125" s="150" t="s">
        <v>134</v>
      </c>
      <c r="I125" s="150" t="s">
        <v>135</v>
      </c>
      <c r="J125" s="151" t="s">
        <v>123</v>
      </c>
      <c r="K125" s="152" t="s">
        <v>136</v>
      </c>
      <c r="L125" s="153"/>
      <c r="M125" s="85" t="s">
        <v>1</v>
      </c>
      <c r="N125" s="86" t="s">
        <v>43</v>
      </c>
      <c r="O125" s="86" t="s">
        <v>137</v>
      </c>
      <c r="P125" s="86" t="s">
        <v>138</v>
      </c>
      <c r="Q125" s="86" t="s">
        <v>139</v>
      </c>
      <c r="R125" s="86" t="s">
        <v>140</v>
      </c>
      <c r="S125" s="86" t="s">
        <v>141</v>
      </c>
      <c r="T125" s="87" t="s">
        <v>142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63" s="2" customFormat="1" ht="22.8" customHeight="1">
      <c r="A126" s="37"/>
      <c r="B126" s="38"/>
      <c r="C126" s="92" t="s">
        <v>143</v>
      </c>
      <c r="D126" s="37"/>
      <c r="E126" s="37"/>
      <c r="F126" s="37"/>
      <c r="G126" s="37"/>
      <c r="H126" s="37"/>
      <c r="I126" s="37"/>
      <c r="J126" s="154">
        <f>BK126</f>
        <v>0</v>
      </c>
      <c r="K126" s="37"/>
      <c r="L126" s="38"/>
      <c r="M126" s="88"/>
      <c r="N126" s="72"/>
      <c r="O126" s="89"/>
      <c r="P126" s="155">
        <f>P127+P170+P180+P182</f>
        <v>0</v>
      </c>
      <c r="Q126" s="89"/>
      <c r="R126" s="155">
        <f>R127+R170+R180+R182</f>
        <v>0.09351999999999999</v>
      </c>
      <c r="S126" s="89"/>
      <c r="T126" s="156">
        <f>T127+T170+T180+T182</f>
        <v>0.326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78</v>
      </c>
      <c r="AU126" s="18" t="s">
        <v>125</v>
      </c>
      <c r="BK126" s="157">
        <f>BK127+BK170+BK180+BK182</f>
        <v>0</v>
      </c>
    </row>
    <row r="127" spans="1:63" s="12" customFormat="1" ht="25.9" customHeight="1">
      <c r="A127" s="12"/>
      <c r="B127" s="158"/>
      <c r="C127" s="12"/>
      <c r="D127" s="159" t="s">
        <v>78</v>
      </c>
      <c r="E127" s="160" t="s">
        <v>403</v>
      </c>
      <c r="F127" s="160" t="s">
        <v>404</v>
      </c>
      <c r="G127" s="12"/>
      <c r="H127" s="12"/>
      <c r="I127" s="161"/>
      <c r="J127" s="162">
        <f>BK127</f>
        <v>0</v>
      </c>
      <c r="K127" s="12"/>
      <c r="L127" s="158"/>
      <c r="M127" s="163"/>
      <c r="N127" s="164"/>
      <c r="O127" s="164"/>
      <c r="P127" s="165">
        <f>P128+P131</f>
        <v>0</v>
      </c>
      <c r="Q127" s="164"/>
      <c r="R127" s="165">
        <f>R128+R131</f>
        <v>0.09351999999999999</v>
      </c>
      <c r="S127" s="164"/>
      <c r="T127" s="166">
        <f>T128+T131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9" t="s">
        <v>89</v>
      </c>
      <c r="AT127" s="167" t="s">
        <v>78</v>
      </c>
      <c r="AU127" s="167" t="s">
        <v>79</v>
      </c>
      <c r="AY127" s="159" t="s">
        <v>147</v>
      </c>
      <c r="BK127" s="168">
        <f>BK128+BK131</f>
        <v>0</v>
      </c>
    </row>
    <row r="128" spans="1:63" s="12" customFormat="1" ht="22.8" customHeight="1">
      <c r="A128" s="12"/>
      <c r="B128" s="158"/>
      <c r="C128" s="12"/>
      <c r="D128" s="159" t="s">
        <v>78</v>
      </c>
      <c r="E128" s="169" t="s">
        <v>1089</v>
      </c>
      <c r="F128" s="169" t="s">
        <v>1090</v>
      </c>
      <c r="G128" s="12"/>
      <c r="H128" s="12"/>
      <c r="I128" s="161"/>
      <c r="J128" s="170">
        <f>BK128</f>
        <v>0</v>
      </c>
      <c r="K128" s="12"/>
      <c r="L128" s="158"/>
      <c r="M128" s="163"/>
      <c r="N128" s="164"/>
      <c r="O128" s="164"/>
      <c r="P128" s="165">
        <f>SUM(P129:P130)</f>
        <v>0</v>
      </c>
      <c r="Q128" s="164"/>
      <c r="R128" s="165">
        <f>SUM(R129:R130)</f>
        <v>0</v>
      </c>
      <c r="S128" s="164"/>
      <c r="T128" s="166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9" t="s">
        <v>89</v>
      </c>
      <c r="AT128" s="167" t="s">
        <v>78</v>
      </c>
      <c r="AU128" s="167" t="s">
        <v>87</v>
      </c>
      <c r="AY128" s="159" t="s">
        <v>147</v>
      </c>
      <c r="BK128" s="168">
        <f>SUM(BK129:BK130)</f>
        <v>0</v>
      </c>
    </row>
    <row r="129" spans="1:65" s="2" customFormat="1" ht="24.15" customHeight="1">
      <c r="A129" s="37"/>
      <c r="B129" s="171"/>
      <c r="C129" s="172" t="s">
        <v>87</v>
      </c>
      <c r="D129" s="172" t="s">
        <v>150</v>
      </c>
      <c r="E129" s="173" t="s">
        <v>1366</v>
      </c>
      <c r="F129" s="174" t="s">
        <v>1367</v>
      </c>
      <c r="G129" s="175" t="s">
        <v>343</v>
      </c>
      <c r="H129" s="176">
        <v>11</v>
      </c>
      <c r="I129" s="177"/>
      <c r="J129" s="178">
        <f>ROUND(I129*H129,2)</f>
        <v>0</v>
      </c>
      <c r="K129" s="179"/>
      <c r="L129" s="38"/>
      <c r="M129" s="180" t="s">
        <v>1</v>
      </c>
      <c r="N129" s="181" t="s">
        <v>44</v>
      </c>
      <c r="O129" s="76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4" t="s">
        <v>287</v>
      </c>
      <c r="AT129" s="184" t="s">
        <v>150</v>
      </c>
      <c r="AU129" s="184" t="s">
        <v>89</v>
      </c>
      <c r="AY129" s="18" t="s">
        <v>147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8" t="s">
        <v>87</v>
      </c>
      <c r="BK129" s="185">
        <f>ROUND(I129*H129,2)</f>
        <v>0</v>
      </c>
      <c r="BL129" s="18" t="s">
        <v>287</v>
      </c>
      <c r="BM129" s="184" t="s">
        <v>1368</v>
      </c>
    </row>
    <row r="130" spans="1:65" s="2" customFormat="1" ht="16.5" customHeight="1">
      <c r="A130" s="37"/>
      <c r="B130" s="171"/>
      <c r="C130" s="208" t="s">
        <v>89</v>
      </c>
      <c r="D130" s="208" t="s">
        <v>210</v>
      </c>
      <c r="E130" s="209" t="s">
        <v>1190</v>
      </c>
      <c r="F130" s="210" t="s">
        <v>1369</v>
      </c>
      <c r="G130" s="211" t="s">
        <v>306</v>
      </c>
      <c r="H130" s="212">
        <v>11</v>
      </c>
      <c r="I130" s="213"/>
      <c r="J130" s="214">
        <f>ROUND(I130*H130,2)</f>
        <v>0</v>
      </c>
      <c r="K130" s="215"/>
      <c r="L130" s="216"/>
      <c r="M130" s="217" t="s">
        <v>1</v>
      </c>
      <c r="N130" s="218" t="s">
        <v>44</v>
      </c>
      <c r="O130" s="76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4" t="s">
        <v>311</v>
      </c>
      <c r="AT130" s="184" t="s">
        <v>210</v>
      </c>
      <c r="AU130" s="184" t="s">
        <v>89</v>
      </c>
      <c r="AY130" s="18" t="s">
        <v>147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8" t="s">
        <v>87</v>
      </c>
      <c r="BK130" s="185">
        <f>ROUND(I130*H130,2)</f>
        <v>0</v>
      </c>
      <c r="BL130" s="18" t="s">
        <v>287</v>
      </c>
      <c r="BM130" s="184" t="s">
        <v>1370</v>
      </c>
    </row>
    <row r="131" spans="1:63" s="12" customFormat="1" ht="22.8" customHeight="1">
      <c r="A131" s="12"/>
      <c r="B131" s="158"/>
      <c r="C131" s="12"/>
      <c r="D131" s="159" t="s">
        <v>78</v>
      </c>
      <c r="E131" s="169" t="s">
        <v>1343</v>
      </c>
      <c r="F131" s="169" t="s">
        <v>1371</v>
      </c>
      <c r="G131" s="12"/>
      <c r="H131" s="12"/>
      <c r="I131" s="161"/>
      <c r="J131" s="170">
        <f>BK131</f>
        <v>0</v>
      </c>
      <c r="K131" s="12"/>
      <c r="L131" s="158"/>
      <c r="M131" s="163"/>
      <c r="N131" s="164"/>
      <c r="O131" s="164"/>
      <c r="P131" s="165">
        <f>SUM(P132:P169)</f>
        <v>0</v>
      </c>
      <c r="Q131" s="164"/>
      <c r="R131" s="165">
        <f>SUM(R132:R169)</f>
        <v>0.09351999999999999</v>
      </c>
      <c r="S131" s="164"/>
      <c r="T131" s="166">
        <f>SUM(T132:T169)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89</v>
      </c>
      <c r="AT131" s="167" t="s">
        <v>78</v>
      </c>
      <c r="AU131" s="167" t="s">
        <v>87</v>
      </c>
      <c r="AY131" s="159" t="s">
        <v>147</v>
      </c>
      <c r="BK131" s="168">
        <f>SUM(BK132:BK169)</f>
        <v>0</v>
      </c>
    </row>
    <row r="132" spans="1:65" s="2" customFormat="1" ht="16.5" customHeight="1">
      <c r="A132" s="37"/>
      <c r="B132" s="171"/>
      <c r="C132" s="172" t="s">
        <v>161</v>
      </c>
      <c r="D132" s="172" t="s">
        <v>150</v>
      </c>
      <c r="E132" s="173" t="s">
        <v>1372</v>
      </c>
      <c r="F132" s="174" t="s">
        <v>1373</v>
      </c>
      <c r="G132" s="175" t="s">
        <v>343</v>
      </c>
      <c r="H132" s="176">
        <v>10</v>
      </c>
      <c r="I132" s="177"/>
      <c r="J132" s="178">
        <f>ROUND(I132*H132,2)</f>
        <v>0</v>
      </c>
      <c r="K132" s="179"/>
      <c r="L132" s="38"/>
      <c r="M132" s="180" t="s">
        <v>1</v>
      </c>
      <c r="N132" s="181" t="s">
        <v>44</v>
      </c>
      <c r="O132" s="76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4" t="s">
        <v>287</v>
      </c>
      <c r="AT132" s="184" t="s">
        <v>150</v>
      </c>
      <c r="AU132" s="184" t="s">
        <v>89</v>
      </c>
      <c r="AY132" s="18" t="s">
        <v>147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8" t="s">
        <v>87</v>
      </c>
      <c r="BK132" s="185">
        <f>ROUND(I132*H132,2)</f>
        <v>0</v>
      </c>
      <c r="BL132" s="18" t="s">
        <v>287</v>
      </c>
      <c r="BM132" s="184" t="s">
        <v>1374</v>
      </c>
    </row>
    <row r="133" spans="1:65" s="2" customFormat="1" ht="16.5" customHeight="1">
      <c r="A133" s="37"/>
      <c r="B133" s="171"/>
      <c r="C133" s="208" t="s">
        <v>166</v>
      </c>
      <c r="D133" s="208" t="s">
        <v>210</v>
      </c>
      <c r="E133" s="209" t="s">
        <v>1375</v>
      </c>
      <c r="F133" s="210" t="s">
        <v>1376</v>
      </c>
      <c r="G133" s="211" t="s">
        <v>343</v>
      </c>
      <c r="H133" s="212">
        <v>10.5</v>
      </c>
      <c r="I133" s="213"/>
      <c r="J133" s="214">
        <f>ROUND(I133*H133,2)</f>
        <v>0</v>
      </c>
      <c r="K133" s="215"/>
      <c r="L133" s="216"/>
      <c r="M133" s="217" t="s">
        <v>1</v>
      </c>
      <c r="N133" s="218" t="s">
        <v>44</v>
      </c>
      <c r="O133" s="76"/>
      <c r="P133" s="182">
        <f>O133*H133</f>
        <v>0</v>
      </c>
      <c r="Q133" s="182">
        <v>0.0001</v>
      </c>
      <c r="R133" s="182">
        <f>Q133*H133</f>
        <v>0.0010500000000000002</v>
      </c>
      <c r="S133" s="182">
        <v>0</v>
      </c>
      <c r="T133" s="18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311</v>
      </c>
      <c r="AT133" s="184" t="s">
        <v>210</v>
      </c>
      <c r="AU133" s="184" t="s">
        <v>89</v>
      </c>
      <c r="AY133" s="18" t="s">
        <v>147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8" t="s">
        <v>87</v>
      </c>
      <c r="BK133" s="185">
        <f>ROUND(I133*H133,2)</f>
        <v>0</v>
      </c>
      <c r="BL133" s="18" t="s">
        <v>287</v>
      </c>
      <c r="BM133" s="184" t="s">
        <v>1377</v>
      </c>
    </row>
    <row r="134" spans="1:51" s="13" customFormat="1" ht="12">
      <c r="A134" s="13"/>
      <c r="B134" s="191"/>
      <c r="C134" s="13"/>
      <c r="D134" s="192" t="s">
        <v>206</v>
      </c>
      <c r="E134" s="193" t="s">
        <v>1</v>
      </c>
      <c r="F134" s="194" t="s">
        <v>1378</v>
      </c>
      <c r="G134" s="13"/>
      <c r="H134" s="195">
        <v>10.5</v>
      </c>
      <c r="I134" s="196"/>
      <c r="J134" s="13"/>
      <c r="K134" s="13"/>
      <c r="L134" s="191"/>
      <c r="M134" s="197"/>
      <c r="N134" s="198"/>
      <c r="O134" s="198"/>
      <c r="P134" s="198"/>
      <c r="Q134" s="198"/>
      <c r="R134" s="198"/>
      <c r="S134" s="198"/>
      <c r="T134" s="19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3" t="s">
        <v>206</v>
      </c>
      <c r="AU134" s="193" t="s">
        <v>89</v>
      </c>
      <c r="AV134" s="13" t="s">
        <v>89</v>
      </c>
      <c r="AW134" s="13" t="s">
        <v>34</v>
      </c>
      <c r="AX134" s="13" t="s">
        <v>87</v>
      </c>
      <c r="AY134" s="193" t="s">
        <v>147</v>
      </c>
    </row>
    <row r="135" spans="1:65" s="2" customFormat="1" ht="21.75" customHeight="1">
      <c r="A135" s="37"/>
      <c r="B135" s="171"/>
      <c r="C135" s="208" t="s">
        <v>146</v>
      </c>
      <c r="D135" s="208" t="s">
        <v>210</v>
      </c>
      <c r="E135" s="209" t="s">
        <v>1379</v>
      </c>
      <c r="F135" s="210" t="s">
        <v>1380</v>
      </c>
      <c r="G135" s="211" t="s">
        <v>153</v>
      </c>
      <c r="H135" s="212">
        <v>1</v>
      </c>
      <c r="I135" s="213"/>
      <c r="J135" s="214">
        <f>ROUND(I135*H135,2)</f>
        <v>0</v>
      </c>
      <c r="K135" s="215"/>
      <c r="L135" s="216"/>
      <c r="M135" s="217" t="s">
        <v>1</v>
      </c>
      <c r="N135" s="218" t="s">
        <v>44</v>
      </c>
      <c r="O135" s="76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4" t="s">
        <v>311</v>
      </c>
      <c r="AT135" s="184" t="s">
        <v>210</v>
      </c>
      <c r="AU135" s="184" t="s">
        <v>89</v>
      </c>
      <c r="AY135" s="18" t="s">
        <v>147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8" t="s">
        <v>87</v>
      </c>
      <c r="BK135" s="185">
        <f>ROUND(I135*H135,2)</f>
        <v>0</v>
      </c>
      <c r="BL135" s="18" t="s">
        <v>287</v>
      </c>
      <c r="BM135" s="184" t="s">
        <v>1381</v>
      </c>
    </row>
    <row r="136" spans="1:65" s="2" customFormat="1" ht="24.15" customHeight="1">
      <c r="A136" s="37"/>
      <c r="B136" s="171"/>
      <c r="C136" s="172" t="s">
        <v>175</v>
      </c>
      <c r="D136" s="172" t="s">
        <v>150</v>
      </c>
      <c r="E136" s="173" t="s">
        <v>1382</v>
      </c>
      <c r="F136" s="174" t="s">
        <v>1383</v>
      </c>
      <c r="G136" s="175" t="s">
        <v>343</v>
      </c>
      <c r="H136" s="176">
        <v>25</v>
      </c>
      <c r="I136" s="177"/>
      <c r="J136" s="178">
        <f>ROUND(I136*H136,2)</f>
        <v>0</v>
      </c>
      <c r="K136" s="179"/>
      <c r="L136" s="38"/>
      <c r="M136" s="180" t="s">
        <v>1</v>
      </c>
      <c r="N136" s="181" t="s">
        <v>44</v>
      </c>
      <c r="O136" s="76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4" t="s">
        <v>287</v>
      </c>
      <c r="AT136" s="184" t="s">
        <v>150</v>
      </c>
      <c r="AU136" s="184" t="s">
        <v>89</v>
      </c>
      <c r="AY136" s="18" t="s">
        <v>147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8" t="s">
        <v>87</v>
      </c>
      <c r="BK136" s="185">
        <f>ROUND(I136*H136,2)</f>
        <v>0</v>
      </c>
      <c r="BL136" s="18" t="s">
        <v>287</v>
      </c>
      <c r="BM136" s="184" t="s">
        <v>1384</v>
      </c>
    </row>
    <row r="137" spans="1:65" s="2" customFormat="1" ht="16.5" customHeight="1">
      <c r="A137" s="37"/>
      <c r="B137" s="171"/>
      <c r="C137" s="208" t="s">
        <v>238</v>
      </c>
      <c r="D137" s="208" t="s">
        <v>210</v>
      </c>
      <c r="E137" s="209" t="s">
        <v>1385</v>
      </c>
      <c r="F137" s="210" t="s">
        <v>1386</v>
      </c>
      <c r="G137" s="211" t="s">
        <v>343</v>
      </c>
      <c r="H137" s="212">
        <v>25</v>
      </c>
      <c r="I137" s="213"/>
      <c r="J137" s="214">
        <f>ROUND(I137*H137,2)</f>
        <v>0</v>
      </c>
      <c r="K137" s="215"/>
      <c r="L137" s="216"/>
      <c r="M137" s="217" t="s">
        <v>1</v>
      </c>
      <c r="N137" s="218" t="s">
        <v>44</v>
      </c>
      <c r="O137" s="76"/>
      <c r="P137" s="182">
        <f>O137*H137</f>
        <v>0</v>
      </c>
      <c r="Q137" s="182">
        <v>0.00083</v>
      </c>
      <c r="R137" s="182">
        <f>Q137*H137</f>
        <v>0.02075</v>
      </c>
      <c r="S137" s="182">
        <v>0</v>
      </c>
      <c r="T137" s="18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4" t="s">
        <v>311</v>
      </c>
      <c r="AT137" s="184" t="s">
        <v>210</v>
      </c>
      <c r="AU137" s="184" t="s">
        <v>89</v>
      </c>
      <c r="AY137" s="18" t="s">
        <v>147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8" t="s">
        <v>87</v>
      </c>
      <c r="BK137" s="185">
        <f>ROUND(I137*H137,2)</f>
        <v>0</v>
      </c>
      <c r="BL137" s="18" t="s">
        <v>287</v>
      </c>
      <c r="BM137" s="184" t="s">
        <v>1387</v>
      </c>
    </row>
    <row r="138" spans="1:65" s="2" customFormat="1" ht="16.5" customHeight="1">
      <c r="A138" s="37"/>
      <c r="B138" s="171"/>
      <c r="C138" s="208" t="s">
        <v>213</v>
      </c>
      <c r="D138" s="208" t="s">
        <v>210</v>
      </c>
      <c r="E138" s="209" t="s">
        <v>1388</v>
      </c>
      <c r="F138" s="210" t="s">
        <v>1389</v>
      </c>
      <c r="G138" s="211" t="s">
        <v>153</v>
      </c>
      <c r="H138" s="212">
        <v>1</v>
      </c>
      <c r="I138" s="213"/>
      <c r="J138" s="214">
        <f>ROUND(I138*H138,2)</f>
        <v>0</v>
      </c>
      <c r="K138" s="215"/>
      <c r="L138" s="216"/>
      <c r="M138" s="217" t="s">
        <v>1</v>
      </c>
      <c r="N138" s="218" t="s">
        <v>44</v>
      </c>
      <c r="O138" s="76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4" t="s">
        <v>311</v>
      </c>
      <c r="AT138" s="184" t="s">
        <v>210</v>
      </c>
      <c r="AU138" s="184" t="s">
        <v>89</v>
      </c>
      <c r="AY138" s="18" t="s">
        <v>147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8" t="s">
        <v>87</v>
      </c>
      <c r="BK138" s="185">
        <f>ROUND(I138*H138,2)</f>
        <v>0</v>
      </c>
      <c r="BL138" s="18" t="s">
        <v>287</v>
      </c>
      <c r="BM138" s="184" t="s">
        <v>1390</v>
      </c>
    </row>
    <row r="139" spans="1:65" s="2" customFormat="1" ht="24.15" customHeight="1">
      <c r="A139" s="37"/>
      <c r="B139" s="171"/>
      <c r="C139" s="172" t="s">
        <v>251</v>
      </c>
      <c r="D139" s="172" t="s">
        <v>150</v>
      </c>
      <c r="E139" s="173" t="s">
        <v>1391</v>
      </c>
      <c r="F139" s="174" t="s">
        <v>1392</v>
      </c>
      <c r="G139" s="175" t="s">
        <v>306</v>
      </c>
      <c r="H139" s="176">
        <v>25</v>
      </c>
      <c r="I139" s="177"/>
      <c r="J139" s="178">
        <f>ROUND(I139*H139,2)</f>
        <v>0</v>
      </c>
      <c r="K139" s="179"/>
      <c r="L139" s="38"/>
      <c r="M139" s="180" t="s">
        <v>1</v>
      </c>
      <c r="N139" s="181" t="s">
        <v>44</v>
      </c>
      <c r="O139" s="76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4" t="s">
        <v>287</v>
      </c>
      <c r="AT139" s="184" t="s">
        <v>150</v>
      </c>
      <c r="AU139" s="184" t="s">
        <v>89</v>
      </c>
      <c r="AY139" s="18" t="s">
        <v>147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8" t="s">
        <v>87</v>
      </c>
      <c r="BK139" s="185">
        <f>ROUND(I139*H139,2)</f>
        <v>0</v>
      </c>
      <c r="BL139" s="18" t="s">
        <v>287</v>
      </c>
      <c r="BM139" s="184" t="s">
        <v>1393</v>
      </c>
    </row>
    <row r="140" spans="1:65" s="2" customFormat="1" ht="24.15" customHeight="1">
      <c r="A140" s="37"/>
      <c r="B140" s="171"/>
      <c r="C140" s="172" t="s">
        <v>256</v>
      </c>
      <c r="D140" s="172" t="s">
        <v>150</v>
      </c>
      <c r="E140" s="173" t="s">
        <v>1394</v>
      </c>
      <c r="F140" s="174" t="s">
        <v>1395</v>
      </c>
      <c r="G140" s="175" t="s">
        <v>306</v>
      </c>
      <c r="H140" s="176">
        <v>160</v>
      </c>
      <c r="I140" s="177"/>
      <c r="J140" s="178">
        <f>ROUND(I140*H140,2)</f>
        <v>0</v>
      </c>
      <c r="K140" s="179"/>
      <c r="L140" s="38"/>
      <c r="M140" s="180" t="s">
        <v>1</v>
      </c>
      <c r="N140" s="181" t="s">
        <v>44</v>
      </c>
      <c r="O140" s="76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4" t="s">
        <v>287</v>
      </c>
      <c r="AT140" s="184" t="s">
        <v>150</v>
      </c>
      <c r="AU140" s="184" t="s">
        <v>89</v>
      </c>
      <c r="AY140" s="18" t="s">
        <v>147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8" t="s">
        <v>87</v>
      </c>
      <c r="BK140" s="185">
        <f>ROUND(I140*H140,2)</f>
        <v>0</v>
      </c>
      <c r="BL140" s="18" t="s">
        <v>287</v>
      </c>
      <c r="BM140" s="184" t="s">
        <v>1396</v>
      </c>
    </row>
    <row r="141" spans="1:65" s="2" customFormat="1" ht="21.75" customHeight="1">
      <c r="A141" s="37"/>
      <c r="B141" s="171"/>
      <c r="C141" s="208" t="s">
        <v>263</v>
      </c>
      <c r="D141" s="208" t="s">
        <v>210</v>
      </c>
      <c r="E141" s="209" t="s">
        <v>1397</v>
      </c>
      <c r="F141" s="210" t="s">
        <v>1398</v>
      </c>
      <c r="G141" s="211" t="s">
        <v>306</v>
      </c>
      <c r="H141" s="212">
        <v>160</v>
      </c>
      <c r="I141" s="213"/>
      <c r="J141" s="214">
        <f>ROUND(I141*H141,2)</f>
        <v>0</v>
      </c>
      <c r="K141" s="215"/>
      <c r="L141" s="216"/>
      <c r="M141" s="217" t="s">
        <v>1</v>
      </c>
      <c r="N141" s="218" t="s">
        <v>44</v>
      </c>
      <c r="O141" s="76"/>
      <c r="P141" s="182">
        <f>O141*H141</f>
        <v>0</v>
      </c>
      <c r="Q141" s="182">
        <v>1E-05</v>
      </c>
      <c r="R141" s="182">
        <f>Q141*H141</f>
        <v>0.0016</v>
      </c>
      <c r="S141" s="182">
        <v>0</v>
      </c>
      <c r="T141" s="18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4" t="s">
        <v>311</v>
      </c>
      <c r="AT141" s="184" t="s">
        <v>210</v>
      </c>
      <c r="AU141" s="184" t="s">
        <v>89</v>
      </c>
      <c r="AY141" s="18" t="s">
        <v>147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8" t="s">
        <v>87</v>
      </c>
      <c r="BK141" s="185">
        <f>ROUND(I141*H141,2)</f>
        <v>0</v>
      </c>
      <c r="BL141" s="18" t="s">
        <v>287</v>
      </c>
      <c r="BM141" s="184" t="s">
        <v>1399</v>
      </c>
    </row>
    <row r="142" spans="1:65" s="2" customFormat="1" ht="16.5" customHeight="1">
      <c r="A142" s="37"/>
      <c r="B142" s="171"/>
      <c r="C142" s="208" t="s">
        <v>267</v>
      </c>
      <c r="D142" s="208" t="s">
        <v>210</v>
      </c>
      <c r="E142" s="209" t="s">
        <v>1400</v>
      </c>
      <c r="F142" s="210" t="s">
        <v>1401</v>
      </c>
      <c r="G142" s="211" t="s">
        <v>306</v>
      </c>
      <c r="H142" s="212">
        <v>100</v>
      </c>
      <c r="I142" s="213"/>
      <c r="J142" s="214">
        <f>ROUND(I142*H142,2)</f>
        <v>0</v>
      </c>
      <c r="K142" s="215"/>
      <c r="L142" s="216"/>
      <c r="M142" s="217" t="s">
        <v>1</v>
      </c>
      <c r="N142" s="218" t="s">
        <v>44</v>
      </c>
      <c r="O142" s="76"/>
      <c r="P142" s="182">
        <f>O142*H142</f>
        <v>0</v>
      </c>
      <c r="Q142" s="182">
        <v>1E-05</v>
      </c>
      <c r="R142" s="182">
        <f>Q142*H142</f>
        <v>0.001</v>
      </c>
      <c r="S142" s="182">
        <v>0</v>
      </c>
      <c r="T142" s="18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4" t="s">
        <v>311</v>
      </c>
      <c r="AT142" s="184" t="s">
        <v>210</v>
      </c>
      <c r="AU142" s="184" t="s">
        <v>89</v>
      </c>
      <c r="AY142" s="18" t="s">
        <v>147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8" t="s">
        <v>87</v>
      </c>
      <c r="BK142" s="185">
        <f>ROUND(I142*H142,2)</f>
        <v>0</v>
      </c>
      <c r="BL142" s="18" t="s">
        <v>287</v>
      </c>
      <c r="BM142" s="184" t="s">
        <v>1402</v>
      </c>
    </row>
    <row r="143" spans="1:65" s="2" customFormat="1" ht="21.75" customHeight="1">
      <c r="A143" s="37"/>
      <c r="B143" s="171"/>
      <c r="C143" s="172" t="s">
        <v>271</v>
      </c>
      <c r="D143" s="172" t="s">
        <v>150</v>
      </c>
      <c r="E143" s="173" t="s">
        <v>1403</v>
      </c>
      <c r="F143" s="174" t="s">
        <v>1404</v>
      </c>
      <c r="G143" s="175" t="s">
        <v>343</v>
      </c>
      <c r="H143" s="176">
        <v>640</v>
      </c>
      <c r="I143" s="177"/>
      <c r="J143" s="178">
        <f>ROUND(I143*H143,2)</f>
        <v>0</v>
      </c>
      <c r="K143" s="179"/>
      <c r="L143" s="38"/>
      <c r="M143" s="180" t="s">
        <v>1</v>
      </c>
      <c r="N143" s="181" t="s">
        <v>44</v>
      </c>
      <c r="O143" s="76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4" t="s">
        <v>287</v>
      </c>
      <c r="AT143" s="184" t="s">
        <v>150</v>
      </c>
      <c r="AU143" s="184" t="s">
        <v>89</v>
      </c>
      <c r="AY143" s="18" t="s">
        <v>147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8" t="s">
        <v>87</v>
      </c>
      <c r="BK143" s="185">
        <f>ROUND(I143*H143,2)</f>
        <v>0</v>
      </c>
      <c r="BL143" s="18" t="s">
        <v>287</v>
      </c>
      <c r="BM143" s="184" t="s">
        <v>1405</v>
      </c>
    </row>
    <row r="144" spans="1:65" s="2" customFormat="1" ht="37.8" customHeight="1">
      <c r="A144" s="37"/>
      <c r="B144" s="171"/>
      <c r="C144" s="208" t="s">
        <v>279</v>
      </c>
      <c r="D144" s="208" t="s">
        <v>210</v>
      </c>
      <c r="E144" s="209" t="s">
        <v>1406</v>
      </c>
      <c r="F144" s="210" t="s">
        <v>1407</v>
      </c>
      <c r="G144" s="211" t="s">
        <v>343</v>
      </c>
      <c r="H144" s="212">
        <v>384</v>
      </c>
      <c r="I144" s="213"/>
      <c r="J144" s="214">
        <f>ROUND(I144*H144,2)</f>
        <v>0</v>
      </c>
      <c r="K144" s="215"/>
      <c r="L144" s="216"/>
      <c r="M144" s="217" t="s">
        <v>1</v>
      </c>
      <c r="N144" s="218" t="s">
        <v>44</v>
      </c>
      <c r="O144" s="76"/>
      <c r="P144" s="182">
        <f>O144*H144</f>
        <v>0</v>
      </c>
      <c r="Q144" s="182">
        <v>7E-05</v>
      </c>
      <c r="R144" s="182">
        <f>Q144*H144</f>
        <v>0.026879999999999998</v>
      </c>
      <c r="S144" s="182">
        <v>0</v>
      </c>
      <c r="T144" s="18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311</v>
      </c>
      <c r="AT144" s="184" t="s">
        <v>210</v>
      </c>
      <c r="AU144" s="184" t="s">
        <v>89</v>
      </c>
      <c r="AY144" s="18" t="s">
        <v>147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8" t="s">
        <v>87</v>
      </c>
      <c r="BK144" s="185">
        <f>ROUND(I144*H144,2)</f>
        <v>0</v>
      </c>
      <c r="BL144" s="18" t="s">
        <v>287</v>
      </c>
      <c r="BM144" s="184" t="s">
        <v>1408</v>
      </c>
    </row>
    <row r="145" spans="1:51" s="13" customFormat="1" ht="12">
      <c r="A145" s="13"/>
      <c r="B145" s="191"/>
      <c r="C145" s="13"/>
      <c r="D145" s="192" t="s">
        <v>206</v>
      </c>
      <c r="E145" s="193" t="s">
        <v>1</v>
      </c>
      <c r="F145" s="194" t="s">
        <v>1409</v>
      </c>
      <c r="G145" s="13"/>
      <c r="H145" s="195">
        <v>384</v>
      </c>
      <c r="I145" s="196"/>
      <c r="J145" s="13"/>
      <c r="K145" s="13"/>
      <c r="L145" s="191"/>
      <c r="M145" s="197"/>
      <c r="N145" s="198"/>
      <c r="O145" s="198"/>
      <c r="P145" s="198"/>
      <c r="Q145" s="198"/>
      <c r="R145" s="198"/>
      <c r="S145" s="198"/>
      <c r="T145" s="19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3" t="s">
        <v>206</v>
      </c>
      <c r="AU145" s="193" t="s">
        <v>89</v>
      </c>
      <c r="AV145" s="13" t="s">
        <v>89</v>
      </c>
      <c r="AW145" s="13" t="s">
        <v>34</v>
      </c>
      <c r="AX145" s="13" t="s">
        <v>87</v>
      </c>
      <c r="AY145" s="193" t="s">
        <v>147</v>
      </c>
    </row>
    <row r="146" spans="1:65" s="2" customFormat="1" ht="16.5" customHeight="1">
      <c r="A146" s="37"/>
      <c r="B146" s="171"/>
      <c r="C146" s="208" t="s">
        <v>8</v>
      </c>
      <c r="D146" s="208" t="s">
        <v>210</v>
      </c>
      <c r="E146" s="209" t="s">
        <v>1410</v>
      </c>
      <c r="F146" s="210" t="s">
        <v>1411</v>
      </c>
      <c r="G146" s="211" t="s">
        <v>343</v>
      </c>
      <c r="H146" s="212">
        <v>384</v>
      </c>
      <c r="I146" s="213"/>
      <c r="J146" s="214">
        <f>ROUND(I146*H146,2)</f>
        <v>0</v>
      </c>
      <c r="K146" s="215"/>
      <c r="L146" s="216"/>
      <c r="M146" s="217" t="s">
        <v>1</v>
      </c>
      <c r="N146" s="218" t="s">
        <v>44</v>
      </c>
      <c r="O146" s="76"/>
      <c r="P146" s="182">
        <f>O146*H146</f>
        <v>0</v>
      </c>
      <c r="Q146" s="182">
        <v>0.00011</v>
      </c>
      <c r="R146" s="182">
        <f>Q146*H146</f>
        <v>0.04224</v>
      </c>
      <c r="S146" s="182">
        <v>0</v>
      </c>
      <c r="T146" s="18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4" t="s">
        <v>311</v>
      </c>
      <c r="AT146" s="184" t="s">
        <v>210</v>
      </c>
      <c r="AU146" s="184" t="s">
        <v>89</v>
      </c>
      <c r="AY146" s="18" t="s">
        <v>147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8" t="s">
        <v>87</v>
      </c>
      <c r="BK146" s="185">
        <f>ROUND(I146*H146,2)</f>
        <v>0</v>
      </c>
      <c r="BL146" s="18" t="s">
        <v>287</v>
      </c>
      <c r="BM146" s="184" t="s">
        <v>1412</v>
      </c>
    </row>
    <row r="147" spans="1:51" s="13" customFormat="1" ht="12">
      <c r="A147" s="13"/>
      <c r="B147" s="191"/>
      <c r="C147" s="13"/>
      <c r="D147" s="192" t="s">
        <v>206</v>
      </c>
      <c r="E147" s="193" t="s">
        <v>1</v>
      </c>
      <c r="F147" s="194" t="s">
        <v>1409</v>
      </c>
      <c r="G147" s="13"/>
      <c r="H147" s="195">
        <v>384</v>
      </c>
      <c r="I147" s="196"/>
      <c r="J147" s="13"/>
      <c r="K147" s="13"/>
      <c r="L147" s="191"/>
      <c r="M147" s="197"/>
      <c r="N147" s="198"/>
      <c r="O147" s="198"/>
      <c r="P147" s="198"/>
      <c r="Q147" s="198"/>
      <c r="R147" s="198"/>
      <c r="S147" s="198"/>
      <c r="T147" s="19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3" t="s">
        <v>206</v>
      </c>
      <c r="AU147" s="193" t="s">
        <v>89</v>
      </c>
      <c r="AV147" s="13" t="s">
        <v>89</v>
      </c>
      <c r="AW147" s="13" t="s">
        <v>34</v>
      </c>
      <c r="AX147" s="13" t="s">
        <v>87</v>
      </c>
      <c r="AY147" s="193" t="s">
        <v>147</v>
      </c>
    </row>
    <row r="148" spans="1:65" s="2" customFormat="1" ht="16.5" customHeight="1">
      <c r="A148" s="37"/>
      <c r="B148" s="171"/>
      <c r="C148" s="172" t="s">
        <v>287</v>
      </c>
      <c r="D148" s="172" t="s">
        <v>150</v>
      </c>
      <c r="E148" s="173" t="s">
        <v>1413</v>
      </c>
      <c r="F148" s="174" t="s">
        <v>1414</v>
      </c>
      <c r="G148" s="175" t="s">
        <v>306</v>
      </c>
      <c r="H148" s="176">
        <v>1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44</v>
      </c>
      <c r="O148" s="76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287</v>
      </c>
      <c r="AT148" s="184" t="s">
        <v>150</v>
      </c>
      <c r="AU148" s="184" t="s">
        <v>89</v>
      </c>
      <c r="AY148" s="18" t="s">
        <v>147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8" t="s">
        <v>87</v>
      </c>
      <c r="BK148" s="185">
        <f>ROUND(I148*H148,2)</f>
        <v>0</v>
      </c>
      <c r="BL148" s="18" t="s">
        <v>287</v>
      </c>
      <c r="BM148" s="184" t="s">
        <v>1415</v>
      </c>
    </row>
    <row r="149" spans="1:65" s="2" customFormat="1" ht="24.15" customHeight="1">
      <c r="A149" s="37"/>
      <c r="B149" s="171"/>
      <c r="C149" s="172" t="s">
        <v>292</v>
      </c>
      <c r="D149" s="172" t="s">
        <v>150</v>
      </c>
      <c r="E149" s="173" t="s">
        <v>1416</v>
      </c>
      <c r="F149" s="174" t="s">
        <v>1417</v>
      </c>
      <c r="G149" s="175" t="s">
        <v>306</v>
      </c>
      <c r="H149" s="176">
        <v>1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44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287</v>
      </c>
      <c r="AT149" s="184" t="s">
        <v>150</v>
      </c>
      <c r="AU149" s="184" t="s">
        <v>89</v>
      </c>
      <c r="AY149" s="18" t="s">
        <v>147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8" t="s">
        <v>87</v>
      </c>
      <c r="BK149" s="185">
        <f>ROUND(I149*H149,2)</f>
        <v>0</v>
      </c>
      <c r="BL149" s="18" t="s">
        <v>287</v>
      </c>
      <c r="BM149" s="184" t="s">
        <v>1418</v>
      </c>
    </row>
    <row r="150" spans="1:65" s="2" customFormat="1" ht="37.8" customHeight="1">
      <c r="A150" s="37"/>
      <c r="B150" s="171"/>
      <c r="C150" s="208" t="s">
        <v>299</v>
      </c>
      <c r="D150" s="208" t="s">
        <v>210</v>
      </c>
      <c r="E150" s="209" t="s">
        <v>1419</v>
      </c>
      <c r="F150" s="210" t="s">
        <v>1420</v>
      </c>
      <c r="G150" s="211" t="s">
        <v>306</v>
      </c>
      <c r="H150" s="212">
        <v>1</v>
      </c>
      <c r="I150" s="213"/>
      <c r="J150" s="214">
        <f>ROUND(I150*H150,2)</f>
        <v>0</v>
      </c>
      <c r="K150" s="215"/>
      <c r="L150" s="216"/>
      <c r="M150" s="217" t="s">
        <v>1</v>
      </c>
      <c r="N150" s="218" t="s">
        <v>44</v>
      </c>
      <c r="O150" s="76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4" t="s">
        <v>311</v>
      </c>
      <c r="AT150" s="184" t="s">
        <v>210</v>
      </c>
      <c r="AU150" s="184" t="s">
        <v>89</v>
      </c>
      <c r="AY150" s="18" t="s">
        <v>147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8" t="s">
        <v>87</v>
      </c>
      <c r="BK150" s="185">
        <f>ROUND(I150*H150,2)</f>
        <v>0</v>
      </c>
      <c r="BL150" s="18" t="s">
        <v>287</v>
      </c>
      <c r="BM150" s="184" t="s">
        <v>1421</v>
      </c>
    </row>
    <row r="151" spans="1:65" s="2" customFormat="1" ht="24.15" customHeight="1">
      <c r="A151" s="37"/>
      <c r="B151" s="171"/>
      <c r="C151" s="208" t="s">
        <v>303</v>
      </c>
      <c r="D151" s="208" t="s">
        <v>210</v>
      </c>
      <c r="E151" s="209" t="s">
        <v>1422</v>
      </c>
      <c r="F151" s="210" t="s">
        <v>1423</v>
      </c>
      <c r="G151" s="211" t="s">
        <v>306</v>
      </c>
      <c r="H151" s="212">
        <v>4</v>
      </c>
      <c r="I151" s="213"/>
      <c r="J151" s="214">
        <f>ROUND(I151*H151,2)</f>
        <v>0</v>
      </c>
      <c r="K151" s="215"/>
      <c r="L151" s="216"/>
      <c r="M151" s="217" t="s">
        <v>1</v>
      </c>
      <c r="N151" s="218" t="s">
        <v>44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311</v>
      </c>
      <c r="AT151" s="184" t="s">
        <v>210</v>
      </c>
      <c r="AU151" s="184" t="s">
        <v>89</v>
      </c>
      <c r="AY151" s="18" t="s">
        <v>147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8" t="s">
        <v>87</v>
      </c>
      <c r="BK151" s="185">
        <f>ROUND(I151*H151,2)</f>
        <v>0</v>
      </c>
      <c r="BL151" s="18" t="s">
        <v>287</v>
      </c>
      <c r="BM151" s="184" t="s">
        <v>1424</v>
      </c>
    </row>
    <row r="152" spans="1:65" s="2" customFormat="1" ht="16.5" customHeight="1">
      <c r="A152" s="37"/>
      <c r="B152" s="171"/>
      <c r="C152" s="208" t="s">
        <v>308</v>
      </c>
      <c r="D152" s="208" t="s">
        <v>210</v>
      </c>
      <c r="E152" s="209" t="s">
        <v>1425</v>
      </c>
      <c r="F152" s="210" t="s">
        <v>1426</v>
      </c>
      <c r="G152" s="211" t="s">
        <v>306</v>
      </c>
      <c r="H152" s="212">
        <v>1</v>
      </c>
      <c r="I152" s="213"/>
      <c r="J152" s="214">
        <f>ROUND(I152*H152,2)</f>
        <v>0</v>
      </c>
      <c r="K152" s="215"/>
      <c r="L152" s="216"/>
      <c r="M152" s="217" t="s">
        <v>1</v>
      </c>
      <c r="N152" s="218" t="s">
        <v>44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311</v>
      </c>
      <c r="AT152" s="184" t="s">
        <v>210</v>
      </c>
      <c r="AU152" s="184" t="s">
        <v>89</v>
      </c>
      <c r="AY152" s="18" t="s">
        <v>147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8" t="s">
        <v>87</v>
      </c>
      <c r="BK152" s="185">
        <f>ROUND(I152*H152,2)</f>
        <v>0</v>
      </c>
      <c r="BL152" s="18" t="s">
        <v>287</v>
      </c>
      <c r="BM152" s="184" t="s">
        <v>1427</v>
      </c>
    </row>
    <row r="153" spans="1:65" s="2" customFormat="1" ht="24.15" customHeight="1">
      <c r="A153" s="37"/>
      <c r="B153" s="171"/>
      <c r="C153" s="208" t="s">
        <v>7</v>
      </c>
      <c r="D153" s="208" t="s">
        <v>210</v>
      </c>
      <c r="E153" s="209" t="s">
        <v>1428</v>
      </c>
      <c r="F153" s="210" t="s">
        <v>1429</v>
      </c>
      <c r="G153" s="211" t="s">
        <v>306</v>
      </c>
      <c r="H153" s="212">
        <v>5</v>
      </c>
      <c r="I153" s="213"/>
      <c r="J153" s="214">
        <f>ROUND(I153*H153,2)</f>
        <v>0</v>
      </c>
      <c r="K153" s="215"/>
      <c r="L153" s="216"/>
      <c r="M153" s="217" t="s">
        <v>1</v>
      </c>
      <c r="N153" s="218" t="s">
        <v>44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311</v>
      </c>
      <c r="AT153" s="184" t="s">
        <v>210</v>
      </c>
      <c r="AU153" s="184" t="s">
        <v>89</v>
      </c>
      <c r="AY153" s="18" t="s">
        <v>147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8" t="s">
        <v>87</v>
      </c>
      <c r="BK153" s="185">
        <f>ROUND(I153*H153,2)</f>
        <v>0</v>
      </c>
      <c r="BL153" s="18" t="s">
        <v>287</v>
      </c>
      <c r="BM153" s="184" t="s">
        <v>1430</v>
      </c>
    </row>
    <row r="154" spans="1:65" s="2" customFormat="1" ht="24.15" customHeight="1">
      <c r="A154" s="37"/>
      <c r="B154" s="171"/>
      <c r="C154" s="172" t="s">
        <v>317</v>
      </c>
      <c r="D154" s="172" t="s">
        <v>150</v>
      </c>
      <c r="E154" s="173" t="s">
        <v>1431</v>
      </c>
      <c r="F154" s="174" t="s">
        <v>1432</v>
      </c>
      <c r="G154" s="175" t="s">
        <v>306</v>
      </c>
      <c r="H154" s="176">
        <v>1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44</v>
      </c>
      <c r="O154" s="76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287</v>
      </c>
      <c r="AT154" s="184" t="s">
        <v>150</v>
      </c>
      <c r="AU154" s="184" t="s">
        <v>89</v>
      </c>
      <c r="AY154" s="18" t="s">
        <v>147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8" t="s">
        <v>87</v>
      </c>
      <c r="BK154" s="185">
        <f>ROUND(I154*H154,2)</f>
        <v>0</v>
      </c>
      <c r="BL154" s="18" t="s">
        <v>287</v>
      </c>
      <c r="BM154" s="184" t="s">
        <v>1433</v>
      </c>
    </row>
    <row r="155" spans="1:65" s="2" customFormat="1" ht="16.5" customHeight="1">
      <c r="A155" s="37"/>
      <c r="B155" s="171"/>
      <c r="C155" s="172" t="s">
        <v>327</v>
      </c>
      <c r="D155" s="172" t="s">
        <v>150</v>
      </c>
      <c r="E155" s="173" t="s">
        <v>1434</v>
      </c>
      <c r="F155" s="174" t="s">
        <v>1435</v>
      </c>
      <c r="G155" s="175" t="s">
        <v>306</v>
      </c>
      <c r="H155" s="176">
        <v>2</v>
      </c>
      <c r="I155" s="177"/>
      <c r="J155" s="178">
        <f>ROUND(I155*H155,2)</f>
        <v>0</v>
      </c>
      <c r="K155" s="179"/>
      <c r="L155" s="38"/>
      <c r="M155" s="180" t="s">
        <v>1</v>
      </c>
      <c r="N155" s="181" t="s">
        <v>44</v>
      </c>
      <c r="O155" s="76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4" t="s">
        <v>287</v>
      </c>
      <c r="AT155" s="184" t="s">
        <v>150</v>
      </c>
      <c r="AU155" s="184" t="s">
        <v>89</v>
      </c>
      <c r="AY155" s="18" t="s">
        <v>147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8" t="s">
        <v>87</v>
      </c>
      <c r="BK155" s="185">
        <f>ROUND(I155*H155,2)</f>
        <v>0</v>
      </c>
      <c r="BL155" s="18" t="s">
        <v>287</v>
      </c>
      <c r="BM155" s="184" t="s">
        <v>1436</v>
      </c>
    </row>
    <row r="156" spans="1:65" s="2" customFormat="1" ht="24.15" customHeight="1">
      <c r="A156" s="37"/>
      <c r="B156" s="171"/>
      <c r="C156" s="208" t="s">
        <v>333</v>
      </c>
      <c r="D156" s="208" t="s">
        <v>210</v>
      </c>
      <c r="E156" s="209" t="s">
        <v>1437</v>
      </c>
      <c r="F156" s="210" t="s">
        <v>1438</v>
      </c>
      <c r="G156" s="211" t="s">
        <v>306</v>
      </c>
      <c r="H156" s="212">
        <v>2</v>
      </c>
      <c r="I156" s="213"/>
      <c r="J156" s="214">
        <f>ROUND(I156*H156,2)</f>
        <v>0</v>
      </c>
      <c r="K156" s="215"/>
      <c r="L156" s="216"/>
      <c r="M156" s="217" t="s">
        <v>1</v>
      </c>
      <c r="N156" s="218" t="s">
        <v>44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311</v>
      </c>
      <c r="AT156" s="184" t="s">
        <v>210</v>
      </c>
      <c r="AU156" s="184" t="s">
        <v>89</v>
      </c>
      <c r="AY156" s="18" t="s">
        <v>147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8" t="s">
        <v>87</v>
      </c>
      <c r="BK156" s="185">
        <f>ROUND(I156*H156,2)</f>
        <v>0</v>
      </c>
      <c r="BL156" s="18" t="s">
        <v>287</v>
      </c>
      <c r="BM156" s="184" t="s">
        <v>1439</v>
      </c>
    </row>
    <row r="157" spans="1:65" s="2" customFormat="1" ht="24.15" customHeight="1">
      <c r="A157" s="37"/>
      <c r="B157" s="171"/>
      <c r="C157" s="172" t="s">
        <v>340</v>
      </c>
      <c r="D157" s="172" t="s">
        <v>150</v>
      </c>
      <c r="E157" s="173" t="s">
        <v>1440</v>
      </c>
      <c r="F157" s="174" t="s">
        <v>1441</v>
      </c>
      <c r="G157" s="175" t="s">
        <v>306</v>
      </c>
      <c r="H157" s="176">
        <v>15</v>
      </c>
      <c r="I157" s="177"/>
      <c r="J157" s="178">
        <f>ROUND(I157*H157,2)</f>
        <v>0</v>
      </c>
      <c r="K157" s="179"/>
      <c r="L157" s="38"/>
      <c r="M157" s="180" t="s">
        <v>1</v>
      </c>
      <c r="N157" s="181" t="s">
        <v>44</v>
      </c>
      <c r="O157" s="76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4" t="s">
        <v>287</v>
      </c>
      <c r="AT157" s="184" t="s">
        <v>150</v>
      </c>
      <c r="AU157" s="184" t="s">
        <v>89</v>
      </c>
      <c r="AY157" s="18" t="s">
        <v>147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8" t="s">
        <v>87</v>
      </c>
      <c r="BK157" s="185">
        <f>ROUND(I157*H157,2)</f>
        <v>0</v>
      </c>
      <c r="BL157" s="18" t="s">
        <v>287</v>
      </c>
      <c r="BM157" s="184" t="s">
        <v>1442</v>
      </c>
    </row>
    <row r="158" spans="1:65" s="2" customFormat="1" ht="24.15" customHeight="1">
      <c r="A158" s="37"/>
      <c r="B158" s="171"/>
      <c r="C158" s="208" t="s">
        <v>345</v>
      </c>
      <c r="D158" s="208" t="s">
        <v>210</v>
      </c>
      <c r="E158" s="209" t="s">
        <v>1443</v>
      </c>
      <c r="F158" s="210" t="s">
        <v>1444</v>
      </c>
      <c r="G158" s="211" t="s">
        <v>306</v>
      </c>
      <c r="H158" s="212">
        <v>15</v>
      </c>
      <c r="I158" s="213"/>
      <c r="J158" s="214">
        <f>ROUND(I158*H158,2)</f>
        <v>0</v>
      </c>
      <c r="K158" s="215"/>
      <c r="L158" s="216"/>
      <c r="M158" s="217" t="s">
        <v>1</v>
      </c>
      <c r="N158" s="218" t="s">
        <v>44</v>
      </c>
      <c r="O158" s="76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311</v>
      </c>
      <c r="AT158" s="184" t="s">
        <v>210</v>
      </c>
      <c r="AU158" s="184" t="s">
        <v>89</v>
      </c>
      <c r="AY158" s="18" t="s">
        <v>147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8" t="s">
        <v>87</v>
      </c>
      <c r="BK158" s="185">
        <f>ROUND(I158*H158,2)</f>
        <v>0</v>
      </c>
      <c r="BL158" s="18" t="s">
        <v>287</v>
      </c>
      <c r="BM158" s="184" t="s">
        <v>1445</v>
      </c>
    </row>
    <row r="159" spans="1:65" s="2" customFormat="1" ht="16.5" customHeight="1">
      <c r="A159" s="37"/>
      <c r="B159" s="171"/>
      <c r="C159" s="172" t="s">
        <v>355</v>
      </c>
      <c r="D159" s="172" t="s">
        <v>150</v>
      </c>
      <c r="E159" s="173" t="s">
        <v>1446</v>
      </c>
      <c r="F159" s="174" t="s">
        <v>1447</v>
      </c>
      <c r="G159" s="175" t="s">
        <v>306</v>
      </c>
      <c r="H159" s="176">
        <v>4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44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287</v>
      </c>
      <c r="AT159" s="184" t="s">
        <v>150</v>
      </c>
      <c r="AU159" s="184" t="s">
        <v>89</v>
      </c>
      <c r="AY159" s="18" t="s">
        <v>147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8" t="s">
        <v>87</v>
      </c>
      <c r="BK159" s="185">
        <f>ROUND(I159*H159,2)</f>
        <v>0</v>
      </c>
      <c r="BL159" s="18" t="s">
        <v>287</v>
      </c>
      <c r="BM159" s="184" t="s">
        <v>1448</v>
      </c>
    </row>
    <row r="160" spans="1:65" s="2" customFormat="1" ht="24.15" customHeight="1">
      <c r="A160" s="37"/>
      <c r="B160" s="171"/>
      <c r="C160" s="208" t="s">
        <v>362</v>
      </c>
      <c r="D160" s="208" t="s">
        <v>210</v>
      </c>
      <c r="E160" s="209" t="s">
        <v>1449</v>
      </c>
      <c r="F160" s="210" t="s">
        <v>1450</v>
      </c>
      <c r="G160" s="211" t="s">
        <v>306</v>
      </c>
      <c r="H160" s="212">
        <v>2</v>
      </c>
      <c r="I160" s="213"/>
      <c r="J160" s="214">
        <f>ROUND(I160*H160,2)</f>
        <v>0</v>
      </c>
      <c r="K160" s="215"/>
      <c r="L160" s="216"/>
      <c r="M160" s="217" t="s">
        <v>1</v>
      </c>
      <c r="N160" s="218" t="s">
        <v>44</v>
      </c>
      <c r="O160" s="76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4" t="s">
        <v>311</v>
      </c>
      <c r="AT160" s="184" t="s">
        <v>210</v>
      </c>
      <c r="AU160" s="184" t="s">
        <v>89</v>
      </c>
      <c r="AY160" s="18" t="s">
        <v>147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8" t="s">
        <v>87</v>
      </c>
      <c r="BK160" s="185">
        <f>ROUND(I160*H160,2)</f>
        <v>0</v>
      </c>
      <c r="BL160" s="18" t="s">
        <v>287</v>
      </c>
      <c r="BM160" s="184" t="s">
        <v>1451</v>
      </c>
    </row>
    <row r="161" spans="1:65" s="2" customFormat="1" ht="24.15" customHeight="1">
      <c r="A161" s="37"/>
      <c r="B161" s="171"/>
      <c r="C161" s="208" t="s">
        <v>366</v>
      </c>
      <c r="D161" s="208" t="s">
        <v>210</v>
      </c>
      <c r="E161" s="209" t="s">
        <v>1452</v>
      </c>
      <c r="F161" s="210" t="s">
        <v>1453</v>
      </c>
      <c r="G161" s="211" t="s">
        <v>306</v>
      </c>
      <c r="H161" s="212">
        <v>2</v>
      </c>
      <c r="I161" s="213"/>
      <c r="J161" s="214">
        <f>ROUND(I161*H161,2)</f>
        <v>0</v>
      </c>
      <c r="K161" s="215"/>
      <c r="L161" s="216"/>
      <c r="M161" s="217" t="s">
        <v>1</v>
      </c>
      <c r="N161" s="218" t="s">
        <v>44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311</v>
      </c>
      <c r="AT161" s="184" t="s">
        <v>210</v>
      </c>
      <c r="AU161" s="184" t="s">
        <v>89</v>
      </c>
      <c r="AY161" s="18" t="s">
        <v>147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8" t="s">
        <v>87</v>
      </c>
      <c r="BK161" s="185">
        <f>ROUND(I161*H161,2)</f>
        <v>0</v>
      </c>
      <c r="BL161" s="18" t="s">
        <v>287</v>
      </c>
      <c r="BM161" s="184" t="s">
        <v>1454</v>
      </c>
    </row>
    <row r="162" spans="1:65" s="2" customFormat="1" ht="16.5" customHeight="1">
      <c r="A162" s="37"/>
      <c r="B162" s="171"/>
      <c r="C162" s="172" t="s">
        <v>370</v>
      </c>
      <c r="D162" s="172" t="s">
        <v>150</v>
      </c>
      <c r="E162" s="173" t="s">
        <v>1455</v>
      </c>
      <c r="F162" s="174" t="s">
        <v>1456</v>
      </c>
      <c r="G162" s="175" t="s">
        <v>306</v>
      </c>
      <c r="H162" s="176">
        <v>19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44</v>
      </c>
      <c r="O162" s="76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287</v>
      </c>
      <c r="AT162" s="184" t="s">
        <v>150</v>
      </c>
      <c r="AU162" s="184" t="s">
        <v>89</v>
      </c>
      <c r="AY162" s="18" t="s">
        <v>147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8" t="s">
        <v>87</v>
      </c>
      <c r="BK162" s="185">
        <f>ROUND(I162*H162,2)</f>
        <v>0</v>
      </c>
      <c r="BL162" s="18" t="s">
        <v>287</v>
      </c>
      <c r="BM162" s="184" t="s">
        <v>1457</v>
      </c>
    </row>
    <row r="163" spans="1:65" s="2" customFormat="1" ht="24.15" customHeight="1">
      <c r="A163" s="37"/>
      <c r="B163" s="171"/>
      <c r="C163" s="208" t="s">
        <v>374</v>
      </c>
      <c r="D163" s="208" t="s">
        <v>210</v>
      </c>
      <c r="E163" s="209" t="s">
        <v>1458</v>
      </c>
      <c r="F163" s="210" t="s">
        <v>1459</v>
      </c>
      <c r="G163" s="211" t="s">
        <v>306</v>
      </c>
      <c r="H163" s="212">
        <v>19</v>
      </c>
      <c r="I163" s="213"/>
      <c r="J163" s="214">
        <f>ROUND(I163*H163,2)</f>
        <v>0</v>
      </c>
      <c r="K163" s="215"/>
      <c r="L163" s="216"/>
      <c r="M163" s="217" t="s">
        <v>1</v>
      </c>
      <c r="N163" s="218" t="s">
        <v>44</v>
      </c>
      <c r="O163" s="76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4" t="s">
        <v>311</v>
      </c>
      <c r="AT163" s="184" t="s">
        <v>210</v>
      </c>
      <c r="AU163" s="184" t="s">
        <v>89</v>
      </c>
      <c r="AY163" s="18" t="s">
        <v>147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8" t="s">
        <v>87</v>
      </c>
      <c r="BK163" s="185">
        <f>ROUND(I163*H163,2)</f>
        <v>0</v>
      </c>
      <c r="BL163" s="18" t="s">
        <v>287</v>
      </c>
      <c r="BM163" s="184" t="s">
        <v>1460</v>
      </c>
    </row>
    <row r="164" spans="1:65" s="2" customFormat="1" ht="16.5" customHeight="1">
      <c r="A164" s="37"/>
      <c r="B164" s="171"/>
      <c r="C164" s="172" t="s">
        <v>311</v>
      </c>
      <c r="D164" s="172" t="s">
        <v>150</v>
      </c>
      <c r="E164" s="173" t="s">
        <v>1461</v>
      </c>
      <c r="F164" s="174" t="s">
        <v>1462</v>
      </c>
      <c r="G164" s="175" t="s">
        <v>306</v>
      </c>
      <c r="H164" s="176">
        <v>1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44</v>
      </c>
      <c r="O164" s="76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287</v>
      </c>
      <c r="AT164" s="184" t="s">
        <v>150</v>
      </c>
      <c r="AU164" s="184" t="s">
        <v>89</v>
      </c>
      <c r="AY164" s="18" t="s">
        <v>147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8" t="s">
        <v>87</v>
      </c>
      <c r="BK164" s="185">
        <f>ROUND(I164*H164,2)</f>
        <v>0</v>
      </c>
      <c r="BL164" s="18" t="s">
        <v>287</v>
      </c>
      <c r="BM164" s="184" t="s">
        <v>1463</v>
      </c>
    </row>
    <row r="165" spans="1:65" s="2" customFormat="1" ht="24.15" customHeight="1">
      <c r="A165" s="37"/>
      <c r="B165" s="171"/>
      <c r="C165" s="208" t="s">
        <v>381</v>
      </c>
      <c r="D165" s="208" t="s">
        <v>210</v>
      </c>
      <c r="E165" s="209" t="s">
        <v>1464</v>
      </c>
      <c r="F165" s="210" t="s">
        <v>1465</v>
      </c>
      <c r="G165" s="211" t="s">
        <v>306</v>
      </c>
      <c r="H165" s="212">
        <v>1</v>
      </c>
      <c r="I165" s="213"/>
      <c r="J165" s="214">
        <f>ROUND(I165*H165,2)</f>
        <v>0</v>
      </c>
      <c r="K165" s="215"/>
      <c r="L165" s="216"/>
      <c r="M165" s="217" t="s">
        <v>1</v>
      </c>
      <c r="N165" s="218" t="s">
        <v>44</v>
      </c>
      <c r="O165" s="76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311</v>
      </c>
      <c r="AT165" s="184" t="s">
        <v>210</v>
      </c>
      <c r="AU165" s="184" t="s">
        <v>89</v>
      </c>
      <c r="AY165" s="18" t="s">
        <v>147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8" t="s">
        <v>87</v>
      </c>
      <c r="BK165" s="185">
        <f>ROUND(I165*H165,2)</f>
        <v>0</v>
      </c>
      <c r="BL165" s="18" t="s">
        <v>287</v>
      </c>
      <c r="BM165" s="184" t="s">
        <v>1466</v>
      </c>
    </row>
    <row r="166" spans="1:65" s="2" customFormat="1" ht="16.5" customHeight="1">
      <c r="A166" s="37"/>
      <c r="B166" s="171"/>
      <c r="C166" s="172" t="s">
        <v>389</v>
      </c>
      <c r="D166" s="172" t="s">
        <v>150</v>
      </c>
      <c r="E166" s="173" t="s">
        <v>1467</v>
      </c>
      <c r="F166" s="174" t="s">
        <v>1468</v>
      </c>
      <c r="G166" s="175" t="s">
        <v>306</v>
      </c>
      <c r="H166" s="176">
        <v>8</v>
      </c>
      <c r="I166" s="177"/>
      <c r="J166" s="178">
        <f>ROUND(I166*H166,2)</f>
        <v>0</v>
      </c>
      <c r="K166" s="179"/>
      <c r="L166" s="38"/>
      <c r="M166" s="180" t="s">
        <v>1</v>
      </c>
      <c r="N166" s="181" t="s">
        <v>44</v>
      </c>
      <c r="O166" s="76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287</v>
      </c>
      <c r="AT166" s="184" t="s">
        <v>150</v>
      </c>
      <c r="AU166" s="184" t="s">
        <v>89</v>
      </c>
      <c r="AY166" s="18" t="s">
        <v>147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8" t="s">
        <v>87</v>
      </c>
      <c r="BK166" s="185">
        <f>ROUND(I166*H166,2)</f>
        <v>0</v>
      </c>
      <c r="BL166" s="18" t="s">
        <v>287</v>
      </c>
      <c r="BM166" s="184" t="s">
        <v>1469</v>
      </c>
    </row>
    <row r="167" spans="1:65" s="2" customFormat="1" ht="24.15" customHeight="1">
      <c r="A167" s="37"/>
      <c r="B167" s="171"/>
      <c r="C167" s="208" t="s">
        <v>393</v>
      </c>
      <c r="D167" s="208" t="s">
        <v>210</v>
      </c>
      <c r="E167" s="209" t="s">
        <v>1470</v>
      </c>
      <c r="F167" s="210" t="s">
        <v>1471</v>
      </c>
      <c r="G167" s="211" t="s">
        <v>306</v>
      </c>
      <c r="H167" s="212">
        <v>8</v>
      </c>
      <c r="I167" s="213"/>
      <c r="J167" s="214">
        <f>ROUND(I167*H167,2)</f>
        <v>0</v>
      </c>
      <c r="K167" s="215"/>
      <c r="L167" s="216"/>
      <c r="M167" s="217" t="s">
        <v>1</v>
      </c>
      <c r="N167" s="218" t="s">
        <v>44</v>
      </c>
      <c r="O167" s="76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311</v>
      </c>
      <c r="AT167" s="184" t="s">
        <v>210</v>
      </c>
      <c r="AU167" s="184" t="s">
        <v>89</v>
      </c>
      <c r="AY167" s="18" t="s">
        <v>147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8" t="s">
        <v>87</v>
      </c>
      <c r="BK167" s="185">
        <f>ROUND(I167*H167,2)</f>
        <v>0</v>
      </c>
      <c r="BL167" s="18" t="s">
        <v>287</v>
      </c>
      <c r="BM167" s="184" t="s">
        <v>1472</v>
      </c>
    </row>
    <row r="168" spans="1:65" s="2" customFormat="1" ht="21.75" customHeight="1">
      <c r="A168" s="37"/>
      <c r="B168" s="171"/>
      <c r="C168" s="172" t="s">
        <v>397</v>
      </c>
      <c r="D168" s="172" t="s">
        <v>150</v>
      </c>
      <c r="E168" s="173" t="s">
        <v>1473</v>
      </c>
      <c r="F168" s="174" t="s">
        <v>1474</v>
      </c>
      <c r="G168" s="175" t="s">
        <v>306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44</v>
      </c>
      <c r="O168" s="76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287</v>
      </c>
      <c r="AT168" s="184" t="s">
        <v>150</v>
      </c>
      <c r="AU168" s="184" t="s">
        <v>89</v>
      </c>
      <c r="AY168" s="18" t="s">
        <v>147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8" t="s">
        <v>87</v>
      </c>
      <c r="BK168" s="185">
        <f>ROUND(I168*H168,2)</f>
        <v>0</v>
      </c>
      <c r="BL168" s="18" t="s">
        <v>287</v>
      </c>
      <c r="BM168" s="184" t="s">
        <v>1475</v>
      </c>
    </row>
    <row r="169" spans="1:65" s="2" customFormat="1" ht="24.15" customHeight="1">
      <c r="A169" s="37"/>
      <c r="B169" s="171"/>
      <c r="C169" s="208" t="s">
        <v>407</v>
      </c>
      <c r="D169" s="208" t="s">
        <v>210</v>
      </c>
      <c r="E169" s="209" t="s">
        <v>1476</v>
      </c>
      <c r="F169" s="210" t="s">
        <v>1477</v>
      </c>
      <c r="G169" s="211" t="s">
        <v>306</v>
      </c>
      <c r="H169" s="212">
        <v>1</v>
      </c>
      <c r="I169" s="213"/>
      <c r="J169" s="214">
        <f>ROUND(I169*H169,2)</f>
        <v>0</v>
      </c>
      <c r="K169" s="215"/>
      <c r="L169" s="216"/>
      <c r="M169" s="217" t="s">
        <v>1</v>
      </c>
      <c r="N169" s="218" t="s">
        <v>44</v>
      </c>
      <c r="O169" s="76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311</v>
      </c>
      <c r="AT169" s="184" t="s">
        <v>210</v>
      </c>
      <c r="AU169" s="184" t="s">
        <v>89</v>
      </c>
      <c r="AY169" s="18" t="s">
        <v>147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8" t="s">
        <v>87</v>
      </c>
      <c r="BK169" s="185">
        <f>ROUND(I169*H169,2)</f>
        <v>0</v>
      </c>
      <c r="BL169" s="18" t="s">
        <v>287</v>
      </c>
      <c r="BM169" s="184" t="s">
        <v>1478</v>
      </c>
    </row>
    <row r="170" spans="1:63" s="12" customFormat="1" ht="25.9" customHeight="1">
      <c r="A170" s="12"/>
      <c r="B170" s="158"/>
      <c r="C170" s="12"/>
      <c r="D170" s="159" t="s">
        <v>78</v>
      </c>
      <c r="E170" s="160" t="s">
        <v>210</v>
      </c>
      <c r="F170" s="160" t="s">
        <v>1479</v>
      </c>
      <c r="G170" s="12"/>
      <c r="H170" s="12"/>
      <c r="I170" s="161"/>
      <c r="J170" s="162">
        <f>BK170</f>
        <v>0</v>
      </c>
      <c r="K170" s="12"/>
      <c r="L170" s="158"/>
      <c r="M170" s="163"/>
      <c r="N170" s="164"/>
      <c r="O170" s="164"/>
      <c r="P170" s="165">
        <f>P171+P174</f>
        <v>0</v>
      </c>
      <c r="Q170" s="164"/>
      <c r="R170" s="165">
        <f>R171+R174</f>
        <v>0</v>
      </c>
      <c r="S170" s="164"/>
      <c r="T170" s="166">
        <f>T171+T174</f>
        <v>0.326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9" t="s">
        <v>161</v>
      </c>
      <c r="AT170" s="167" t="s">
        <v>78</v>
      </c>
      <c r="AU170" s="167" t="s">
        <v>79</v>
      </c>
      <c r="AY170" s="159" t="s">
        <v>147</v>
      </c>
      <c r="BK170" s="168">
        <f>BK171+BK174</f>
        <v>0</v>
      </c>
    </row>
    <row r="171" spans="1:63" s="12" customFormat="1" ht="22.8" customHeight="1">
      <c r="A171" s="12"/>
      <c r="B171" s="158"/>
      <c r="C171" s="12"/>
      <c r="D171" s="159" t="s">
        <v>78</v>
      </c>
      <c r="E171" s="169" t="s">
        <v>1480</v>
      </c>
      <c r="F171" s="169" t="s">
        <v>1481</v>
      </c>
      <c r="G171" s="12"/>
      <c r="H171" s="12"/>
      <c r="I171" s="161"/>
      <c r="J171" s="170">
        <f>BK171</f>
        <v>0</v>
      </c>
      <c r="K171" s="12"/>
      <c r="L171" s="158"/>
      <c r="M171" s="163"/>
      <c r="N171" s="164"/>
      <c r="O171" s="164"/>
      <c r="P171" s="165">
        <f>SUM(P172:P173)</f>
        <v>0</v>
      </c>
      <c r="Q171" s="164"/>
      <c r="R171" s="165">
        <f>SUM(R172:R173)</f>
        <v>0</v>
      </c>
      <c r="S171" s="164"/>
      <c r="T171" s="166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9" t="s">
        <v>161</v>
      </c>
      <c r="AT171" s="167" t="s">
        <v>78</v>
      </c>
      <c r="AU171" s="167" t="s">
        <v>87</v>
      </c>
      <c r="AY171" s="159" t="s">
        <v>147</v>
      </c>
      <c r="BK171" s="168">
        <f>SUM(BK172:BK173)</f>
        <v>0</v>
      </c>
    </row>
    <row r="172" spans="1:65" s="2" customFormat="1" ht="21.75" customHeight="1">
      <c r="A172" s="37"/>
      <c r="B172" s="171"/>
      <c r="C172" s="172" t="s">
        <v>411</v>
      </c>
      <c r="D172" s="172" t="s">
        <v>150</v>
      </c>
      <c r="E172" s="173" t="s">
        <v>1482</v>
      </c>
      <c r="F172" s="174" t="s">
        <v>1483</v>
      </c>
      <c r="G172" s="175" t="s">
        <v>306</v>
      </c>
      <c r="H172" s="176">
        <v>1</v>
      </c>
      <c r="I172" s="177"/>
      <c r="J172" s="178">
        <f>ROUND(I172*H172,2)</f>
        <v>0</v>
      </c>
      <c r="K172" s="179"/>
      <c r="L172" s="38"/>
      <c r="M172" s="180" t="s">
        <v>1</v>
      </c>
      <c r="N172" s="181" t="s">
        <v>44</v>
      </c>
      <c r="O172" s="76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542</v>
      </c>
      <c r="AT172" s="184" t="s">
        <v>150</v>
      </c>
      <c r="AU172" s="184" t="s">
        <v>89</v>
      </c>
      <c r="AY172" s="18" t="s">
        <v>147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8" t="s">
        <v>87</v>
      </c>
      <c r="BK172" s="185">
        <f>ROUND(I172*H172,2)</f>
        <v>0</v>
      </c>
      <c r="BL172" s="18" t="s">
        <v>542</v>
      </c>
      <c r="BM172" s="184" t="s">
        <v>1484</v>
      </c>
    </row>
    <row r="173" spans="1:65" s="2" customFormat="1" ht="16.5" customHeight="1">
      <c r="A173" s="37"/>
      <c r="B173" s="171"/>
      <c r="C173" s="208" t="s">
        <v>416</v>
      </c>
      <c r="D173" s="208" t="s">
        <v>210</v>
      </c>
      <c r="E173" s="209" t="s">
        <v>1485</v>
      </c>
      <c r="F173" s="210" t="s">
        <v>1486</v>
      </c>
      <c r="G173" s="211" t="s">
        <v>306</v>
      </c>
      <c r="H173" s="212">
        <v>1</v>
      </c>
      <c r="I173" s="213"/>
      <c r="J173" s="214">
        <f>ROUND(I173*H173,2)</f>
        <v>0</v>
      </c>
      <c r="K173" s="215"/>
      <c r="L173" s="216"/>
      <c r="M173" s="217" t="s">
        <v>1</v>
      </c>
      <c r="N173" s="218" t="s">
        <v>44</v>
      </c>
      <c r="O173" s="76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4" t="s">
        <v>1487</v>
      </c>
      <c r="AT173" s="184" t="s">
        <v>210</v>
      </c>
      <c r="AU173" s="184" t="s">
        <v>89</v>
      </c>
      <c r="AY173" s="18" t="s">
        <v>147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8" t="s">
        <v>87</v>
      </c>
      <c r="BK173" s="185">
        <f>ROUND(I173*H173,2)</f>
        <v>0</v>
      </c>
      <c r="BL173" s="18" t="s">
        <v>542</v>
      </c>
      <c r="BM173" s="184" t="s">
        <v>1488</v>
      </c>
    </row>
    <row r="174" spans="1:63" s="12" customFormat="1" ht="22.8" customHeight="1">
      <c r="A174" s="12"/>
      <c r="B174" s="158"/>
      <c r="C174" s="12"/>
      <c r="D174" s="159" t="s">
        <v>78</v>
      </c>
      <c r="E174" s="169" t="s">
        <v>1489</v>
      </c>
      <c r="F174" s="169" t="s">
        <v>1490</v>
      </c>
      <c r="G174" s="12"/>
      <c r="H174" s="12"/>
      <c r="I174" s="161"/>
      <c r="J174" s="170">
        <f>BK174</f>
        <v>0</v>
      </c>
      <c r="K174" s="12"/>
      <c r="L174" s="158"/>
      <c r="M174" s="163"/>
      <c r="N174" s="164"/>
      <c r="O174" s="164"/>
      <c r="P174" s="165">
        <f>SUM(P175:P179)</f>
        <v>0</v>
      </c>
      <c r="Q174" s="164"/>
      <c r="R174" s="165">
        <f>SUM(R175:R179)</f>
        <v>0</v>
      </c>
      <c r="S174" s="164"/>
      <c r="T174" s="166">
        <f>SUM(T175:T179)</f>
        <v>0.326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9" t="s">
        <v>161</v>
      </c>
      <c r="AT174" s="167" t="s">
        <v>78</v>
      </c>
      <c r="AU174" s="167" t="s">
        <v>87</v>
      </c>
      <c r="AY174" s="159" t="s">
        <v>147</v>
      </c>
      <c r="BK174" s="168">
        <f>SUM(BK175:BK179)</f>
        <v>0</v>
      </c>
    </row>
    <row r="175" spans="1:65" s="2" customFormat="1" ht="37.8" customHeight="1">
      <c r="A175" s="37"/>
      <c r="B175" s="171"/>
      <c r="C175" s="172" t="s">
        <v>420</v>
      </c>
      <c r="D175" s="172" t="s">
        <v>150</v>
      </c>
      <c r="E175" s="173" t="s">
        <v>1491</v>
      </c>
      <c r="F175" s="174" t="s">
        <v>1492</v>
      </c>
      <c r="G175" s="175" t="s">
        <v>306</v>
      </c>
      <c r="H175" s="176">
        <v>250</v>
      </c>
      <c r="I175" s="177"/>
      <c r="J175" s="178">
        <f>ROUND(I175*H175,2)</f>
        <v>0</v>
      </c>
      <c r="K175" s="179"/>
      <c r="L175" s="38"/>
      <c r="M175" s="180" t="s">
        <v>1</v>
      </c>
      <c r="N175" s="181" t="s">
        <v>44</v>
      </c>
      <c r="O175" s="76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4" t="s">
        <v>542</v>
      </c>
      <c r="AT175" s="184" t="s">
        <v>150</v>
      </c>
      <c r="AU175" s="184" t="s">
        <v>89</v>
      </c>
      <c r="AY175" s="18" t="s">
        <v>147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8" t="s">
        <v>87</v>
      </c>
      <c r="BK175" s="185">
        <f>ROUND(I175*H175,2)</f>
        <v>0</v>
      </c>
      <c r="BL175" s="18" t="s">
        <v>542</v>
      </c>
      <c r="BM175" s="184" t="s">
        <v>1493</v>
      </c>
    </row>
    <row r="176" spans="1:65" s="2" customFormat="1" ht="16.5" customHeight="1">
      <c r="A176" s="37"/>
      <c r="B176" s="171"/>
      <c r="C176" s="208" t="s">
        <v>427</v>
      </c>
      <c r="D176" s="208" t="s">
        <v>210</v>
      </c>
      <c r="E176" s="209" t="s">
        <v>1494</v>
      </c>
      <c r="F176" s="210" t="s">
        <v>1495</v>
      </c>
      <c r="G176" s="211" t="s">
        <v>1496</v>
      </c>
      <c r="H176" s="212">
        <v>2.5</v>
      </c>
      <c r="I176" s="213"/>
      <c r="J176" s="214">
        <f>ROUND(I176*H176,2)</f>
        <v>0</v>
      </c>
      <c r="K176" s="215"/>
      <c r="L176" s="216"/>
      <c r="M176" s="217" t="s">
        <v>1</v>
      </c>
      <c r="N176" s="218" t="s">
        <v>44</v>
      </c>
      <c r="O176" s="76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4" t="s">
        <v>1497</v>
      </c>
      <c r="AT176" s="184" t="s">
        <v>210</v>
      </c>
      <c r="AU176" s="184" t="s">
        <v>89</v>
      </c>
      <c r="AY176" s="18" t="s">
        <v>147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8" t="s">
        <v>87</v>
      </c>
      <c r="BK176" s="185">
        <f>ROUND(I176*H176,2)</f>
        <v>0</v>
      </c>
      <c r="BL176" s="18" t="s">
        <v>1497</v>
      </c>
      <c r="BM176" s="184" t="s">
        <v>1498</v>
      </c>
    </row>
    <row r="177" spans="1:51" s="13" customFormat="1" ht="12">
      <c r="A177" s="13"/>
      <c r="B177" s="191"/>
      <c r="C177" s="13"/>
      <c r="D177" s="192" t="s">
        <v>206</v>
      </c>
      <c r="E177" s="193" t="s">
        <v>1</v>
      </c>
      <c r="F177" s="194" t="s">
        <v>1499</v>
      </c>
      <c r="G177" s="13"/>
      <c r="H177" s="195">
        <v>2.5</v>
      </c>
      <c r="I177" s="196"/>
      <c r="J177" s="13"/>
      <c r="K177" s="13"/>
      <c r="L177" s="191"/>
      <c r="M177" s="197"/>
      <c r="N177" s="198"/>
      <c r="O177" s="198"/>
      <c r="P177" s="198"/>
      <c r="Q177" s="198"/>
      <c r="R177" s="198"/>
      <c r="S177" s="198"/>
      <c r="T177" s="19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3" t="s">
        <v>206</v>
      </c>
      <c r="AU177" s="193" t="s">
        <v>89</v>
      </c>
      <c r="AV177" s="13" t="s">
        <v>89</v>
      </c>
      <c r="AW177" s="13" t="s">
        <v>34</v>
      </c>
      <c r="AX177" s="13" t="s">
        <v>87</v>
      </c>
      <c r="AY177" s="193" t="s">
        <v>147</v>
      </c>
    </row>
    <row r="178" spans="1:65" s="2" customFormat="1" ht="33" customHeight="1">
      <c r="A178" s="37"/>
      <c r="B178" s="171"/>
      <c r="C178" s="172" t="s">
        <v>431</v>
      </c>
      <c r="D178" s="172" t="s">
        <v>150</v>
      </c>
      <c r="E178" s="173" t="s">
        <v>1500</v>
      </c>
      <c r="F178" s="174" t="s">
        <v>1501</v>
      </c>
      <c r="G178" s="175" t="s">
        <v>306</v>
      </c>
      <c r="H178" s="176">
        <v>8</v>
      </c>
      <c r="I178" s="177"/>
      <c r="J178" s="178">
        <f>ROUND(I178*H178,2)</f>
        <v>0</v>
      </c>
      <c r="K178" s="179"/>
      <c r="L178" s="38"/>
      <c r="M178" s="180" t="s">
        <v>1</v>
      </c>
      <c r="N178" s="181" t="s">
        <v>44</v>
      </c>
      <c r="O178" s="76"/>
      <c r="P178" s="182">
        <f>O178*H178</f>
        <v>0</v>
      </c>
      <c r="Q178" s="182">
        <v>0</v>
      </c>
      <c r="R178" s="182">
        <f>Q178*H178</f>
        <v>0</v>
      </c>
      <c r="S178" s="182">
        <v>0.022</v>
      </c>
      <c r="T178" s="183">
        <f>S178*H178</f>
        <v>0.176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4" t="s">
        <v>542</v>
      </c>
      <c r="AT178" s="184" t="s">
        <v>150</v>
      </c>
      <c r="AU178" s="184" t="s">
        <v>89</v>
      </c>
      <c r="AY178" s="18" t="s">
        <v>147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8" t="s">
        <v>87</v>
      </c>
      <c r="BK178" s="185">
        <f>ROUND(I178*H178,2)</f>
        <v>0</v>
      </c>
      <c r="BL178" s="18" t="s">
        <v>542</v>
      </c>
      <c r="BM178" s="184" t="s">
        <v>1502</v>
      </c>
    </row>
    <row r="179" spans="1:65" s="2" customFormat="1" ht="33" customHeight="1">
      <c r="A179" s="37"/>
      <c r="B179" s="171"/>
      <c r="C179" s="172" t="s">
        <v>437</v>
      </c>
      <c r="D179" s="172" t="s">
        <v>150</v>
      </c>
      <c r="E179" s="173" t="s">
        <v>1503</v>
      </c>
      <c r="F179" s="174" t="s">
        <v>1504</v>
      </c>
      <c r="G179" s="175" t="s">
        <v>306</v>
      </c>
      <c r="H179" s="176">
        <v>3</v>
      </c>
      <c r="I179" s="177"/>
      <c r="J179" s="178">
        <f>ROUND(I179*H179,2)</f>
        <v>0</v>
      </c>
      <c r="K179" s="179"/>
      <c r="L179" s="38"/>
      <c r="M179" s="180" t="s">
        <v>1</v>
      </c>
      <c r="N179" s="181" t="s">
        <v>44</v>
      </c>
      <c r="O179" s="76"/>
      <c r="P179" s="182">
        <f>O179*H179</f>
        <v>0</v>
      </c>
      <c r="Q179" s="182">
        <v>0</v>
      </c>
      <c r="R179" s="182">
        <f>Q179*H179</f>
        <v>0</v>
      </c>
      <c r="S179" s="182">
        <v>0.05</v>
      </c>
      <c r="T179" s="183">
        <f>S179*H179</f>
        <v>0.15000000000000002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4" t="s">
        <v>542</v>
      </c>
      <c r="AT179" s="184" t="s">
        <v>150</v>
      </c>
      <c r="AU179" s="184" t="s">
        <v>89</v>
      </c>
      <c r="AY179" s="18" t="s">
        <v>147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8" t="s">
        <v>87</v>
      </c>
      <c r="BK179" s="185">
        <f>ROUND(I179*H179,2)</f>
        <v>0</v>
      </c>
      <c r="BL179" s="18" t="s">
        <v>542</v>
      </c>
      <c r="BM179" s="184" t="s">
        <v>1505</v>
      </c>
    </row>
    <row r="180" spans="1:63" s="12" customFormat="1" ht="25.9" customHeight="1">
      <c r="A180" s="12"/>
      <c r="B180" s="158"/>
      <c r="C180" s="12"/>
      <c r="D180" s="159" t="s">
        <v>78</v>
      </c>
      <c r="E180" s="160" t="s">
        <v>1506</v>
      </c>
      <c r="F180" s="160" t="s">
        <v>1507</v>
      </c>
      <c r="G180" s="12"/>
      <c r="H180" s="12"/>
      <c r="I180" s="161"/>
      <c r="J180" s="162">
        <f>BK180</f>
        <v>0</v>
      </c>
      <c r="K180" s="12"/>
      <c r="L180" s="158"/>
      <c r="M180" s="163"/>
      <c r="N180" s="164"/>
      <c r="O180" s="164"/>
      <c r="P180" s="165">
        <f>P181</f>
        <v>0</v>
      </c>
      <c r="Q180" s="164"/>
      <c r="R180" s="165">
        <f>R181</f>
        <v>0</v>
      </c>
      <c r="S180" s="164"/>
      <c r="T180" s="166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59" t="s">
        <v>166</v>
      </c>
      <c r="AT180" s="167" t="s">
        <v>78</v>
      </c>
      <c r="AU180" s="167" t="s">
        <v>79</v>
      </c>
      <c r="AY180" s="159" t="s">
        <v>147</v>
      </c>
      <c r="BK180" s="168">
        <f>BK181</f>
        <v>0</v>
      </c>
    </row>
    <row r="181" spans="1:65" s="2" customFormat="1" ht="24.15" customHeight="1">
      <c r="A181" s="37"/>
      <c r="B181" s="171"/>
      <c r="C181" s="172" t="s">
        <v>444</v>
      </c>
      <c r="D181" s="172" t="s">
        <v>150</v>
      </c>
      <c r="E181" s="173" t="s">
        <v>1508</v>
      </c>
      <c r="F181" s="174" t="s">
        <v>1509</v>
      </c>
      <c r="G181" s="175" t="s">
        <v>1510</v>
      </c>
      <c r="H181" s="176">
        <v>60</v>
      </c>
      <c r="I181" s="177"/>
      <c r="J181" s="178">
        <f>ROUND(I181*H181,2)</f>
        <v>0</v>
      </c>
      <c r="K181" s="179"/>
      <c r="L181" s="38"/>
      <c r="M181" s="180" t="s">
        <v>1</v>
      </c>
      <c r="N181" s="181" t="s">
        <v>44</v>
      </c>
      <c r="O181" s="76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4" t="s">
        <v>1511</v>
      </c>
      <c r="AT181" s="184" t="s">
        <v>150</v>
      </c>
      <c r="AU181" s="184" t="s">
        <v>87</v>
      </c>
      <c r="AY181" s="18" t="s">
        <v>147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8" t="s">
        <v>87</v>
      </c>
      <c r="BK181" s="185">
        <f>ROUND(I181*H181,2)</f>
        <v>0</v>
      </c>
      <c r="BL181" s="18" t="s">
        <v>1511</v>
      </c>
      <c r="BM181" s="184" t="s">
        <v>1512</v>
      </c>
    </row>
    <row r="182" spans="1:63" s="12" customFormat="1" ht="25.9" customHeight="1">
      <c r="A182" s="12"/>
      <c r="B182" s="158"/>
      <c r="C182" s="12"/>
      <c r="D182" s="159" t="s">
        <v>78</v>
      </c>
      <c r="E182" s="160" t="s">
        <v>144</v>
      </c>
      <c r="F182" s="160" t="s">
        <v>145</v>
      </c>
      <c r="G182" s="12"/>
      <c r="H182" s="12"/>
      <c r="I182" s="161"/>
      <c r="J182" s="162">
        <f>BK182</f>
        <v>0</v>
      </c>
      <c r="K182" s="12"/>
      <c r="L182" s="158"/>
      <c r="M182" s="163"/>
      <c r="N182" s="164"/>
      <c r="O182" s="164"/>
      <c r="P182" s="165">
        <f>P183+P185</f>
        <v>0</v>
      </c>
      <c r="Q182" s="164"/>
      <c r="R182" s="165">
        <f>R183+R185</f>
        <v>0</v>
      </c>
      <c r="S182" s="164"/>
      <c r="T182" s="166">
        <f>T183+T185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59" t="s">
        <v>146</v>
      </c>
      <c r="AT182" s="167" t="s">
        <v>78</v>
      </c>
      <c r="AU182" s="167" t="s">
        <v>79</v>
      </c>
      <c r="AY182" s="159" t="s">
        <v>147</v>
      </c>
      <c r="BK182" s="168">
        <f>BK183+BK185</f>
        <v>0</v>
      </c>
    </row>
    <row r="183" spans="1:63" s="12" customFormat="1" ht="22.8" customHeight="1">
      <c r="A183" s="12"/>
      <c r="B183" s="158"/>
      <c r="C183" s="12"/>
      <c r="D183" s="159" t="s">
        <v>78</v>
      </c>
      <c r="E183" s="169" t="s">
        <v>148</v>
      </c>
      <c r="F183" s="169" t="s">
        <v>149</v>
      </c>
      <c r="G183" s="12"/>
      <c r="H183" s="12"/>
      <c r="I183" s="161"/>
      <c r="J183" s="170">
        <f>BK183</f>
        <v>0</v>
      </c>
      <c r="K183" s="12"/>
      <c r="L183" s="158"/>
      <c r="M183" s="163"/>
      <c r="N183" s="164"/>
      <c r="O183" s="164"/>
      <c r="P183" s="165">
        <f>P184</f>
        <v>0</v>
      </c>
      <c r="Q183" s="164"/>
      <c r="R183" s="165">
        <f>R184</f>
        <v>0</v>
      </c>
      <c r="S183" s="164"/>
      <c r="T183" s="166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9" t="s">
        <v>146</v>
      </c>
      <c r="AT183" s="167" t="s">
        <v>78</v>
      </c>
      <c r="AU183" s="167" t="s">
        <v>87</v>
      </c>
      <c r="AY183" s="159" t="s">
        <v>147</v>
      </c>
      <c r="BK183" s="168">
        <f>BK184</f>
        <v>0</v>
      </c>
    </row>
    <row r="184" spans="1:65" s="2" customFormat="1" ht="16.5" customHeight="1">
      <c r="A184" s="37"/>
      <c r="B184" s="171"/>
      <c r="C184" s="172" t="s">
        <v>449</v>
      </c>
      <c r="D184" s="172" t="s">
        <v>150</v>
      </c>
      <c r="E184" s="173" t="s">
        <v>1513</v>
      </c>
      <c r="F184" s="174" t="s">
        <v>1514</v>
      </c>
      <c r="G184" s="175" t="s">
        <v>1515</v>
      </c>
      <c r="H184" s="176">
        <v>1</v>
      </c>
      <c r="I184" s="177"/>
      <c r="J184" s="178">
        <f>ROUND(I184*H184,2)</f>
        <v>0</v>
      </c>
      <c r="K184" s="179"/>
      <c r="L184" s="38"/>
      <c r="M184" s="180" t="s">
        <v>1</v>
      </c>
      <c r="N184" s="181" t="s">
        <v>44</v>
      </c>
      <c r="O184" s="76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4" t="s">
        <v>154</v>
      </c>
      <c r="AT184" s="184" t="s">
        <v>150</v>
      </c>
      <c r="AU184" s="184" t="s">
        <v>89</v>
      </c>
      <c r="AY184" s="18" t="s">
        <v>147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8" t="s">
        <v>87</v>
      </c>
      <c r="BK184" s="185">
        <f>ROUND(I184*H184,2)</f>
        <v>0</v>
      </c>
      <c r="BL184" s="18" t="s">
        <v>154</v>
      </c>
      <c r="BM184" s="184" t="s">
        <v>1516</v>
      </c>
    </row>
    <row r="185" spans="1:63" s="12" customFormat="1" ht="22.8" customHeight="1">
      <c r="A185" s="12"/>
      <c r="B185" s="158"/>
      <c r="C185" s="12"/>
      <c r="D185" s="159" t="s">
        <v>78</v>
      </c>
      <c r="E185" s="169" t="s">
        <v>164</v>
      </c>
      <c r="F185" s="169" t="s">
        <v>165</v>
      </c>
      <c r="G185" s="12"/>
      <c r="H185" s="12"/>
      <c r="I185" s="161"/>
      <c r="J185" s="170">
        <f>BK185</f>
        <v>0</v>
      </c>
      <c r="K185" s="12"/>
      <c r="L185" s="158"/>
      <c r="M185" s="163"/>
      <c r="N185" s="164"/>
      <c r="O185" s="164"/>
      <c r="P185" s="165">
        <f>P186</f>
        <v>0</v>
      </c>
      <c r="Q185" s="164"/>
      <c r="R185" s="165">
        <f>R186</f>
        <v>0</v>
      </c>
      <c r="S185" s="164"/>
      <c r="T185" s="166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59" t="s">
        <v>146</v>
      </c>
      <c r="AT185" s="167" t="s">
        <v>78</v>
      </c>
      <c r="AU185" s="167" t="s">
        <v>87</v>
      </c>
      <c r="AY185" s="159" t="s">
        <v>147</v>
      </c>
      <c r="BK185" s="168">
        <f>BK186</f>
        <v>0</v>
      </c>
    </row>
    <row r="186" spans="1:65" s="2" customFormat="1" ht="16.5" customHeight="1">
      <c r="A186" s="37"/>
      <c r="B186" s="171"/>
      <c r="C186" s="172" t="s">
        <v>454</v>
      </c>
      <c r="D186" s="172" t="s">
        <v>150</v>
      </c>
      <c r="E186" s="173" t="s">
        <v>1517</v>
      </c>
      <c r="F186" s="174" t="s">
        <v>1518</v>
      </c>
      <c r="G186" s="175" t="s">
        <v>1515</v>
      </c>
      <c r="H186" s="176">
        <v>1</v>
      </c>
      <c r="I186" s="177"/>
      <c r="J186" s="178">
        <f>ROUND(I186*H186,2)</f>
        <v>0</v>
      </c>
      <c r="K186" s="179"/>
      <c r="L186" s="38"/>
      <c r="M186" s="186" t="s">
        <v>1</v>
      </c>
      <c r="N186" s="187" t="s">
        <v>44</v>
      </c>
      <c r="O186" s="188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4" t="s">
        <v>154</v>
      </c>
      <c r="AT186" s="184" t="s">
        <v>150</v>
      </c>
      <c r="AU186" s="184" t="s">
        <v>89</v>
      </c>
      <c r="AY186" s="18" t="s">
        <v>147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8" t="s">
        <v>87</v>
      </c>
      <c r="BK186" s="185">
        <f>ROUND(I186*H186,2)</f>
        <v>0</v>
      </c>
      <c r="BL186" s="18" t="s">
        <v>154</v>
      </c>
      <c r="BM186" s="184" t="s">
        <v>1519</v>
      </c>
    </row>
    <row r="187" spans="1:31" s="2" customFormat="1" ht="6.95" customHeight="1">
      <c r="A187" s="37"/>
      <c r="B187" s="59"/>
      <c r="C187" s="60"/>
      <c r="D187" s="60"/>
      <c r="E187" s="60"/>
      <c r="F187" s="60"/>
      <c r="G187" s="60"/>
      <c r="H187" s="60"/>
      <c r="I187" s="60"/>
      <c r="J187" s="60"/>
      <c r="K187" s="60"/>
      <c r="L187" s="38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autoFilter ref="C125:K18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117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1520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23. 9. 2021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120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ROUND(J153,2)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ROUND((SUM(BE153:BE244)),2)</f>
        <v>0</v>
      </c>
      <c r="G33" s="37"/>
      <c r="H33" s="37"/>
      <c r="I33" s="127">
        <v>0.21</v>
      </c>
      <c r="J33" s="126">
        <f>ROUND(((SUM(BE153:BE244))*I33),2)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ROUND((SUM(BF153:BF244)),2)</f>
        <v>0</v>
      </c>
      <c r="G34" s="37"/>
      <c r="H34" s="37"/>
      <c r="I34" s="127">
        <v>0.15</v>
      </c>
      <c r="J34" s="126">
        <f>ROUND(((SUM(BF153:BF244))*I34),2)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ROUND((SUM(BG153:BG244)),2)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ROUND((SUM(BH153:BH244)),2)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ROUND((SUM(BI153:BI244)),2)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05 - VZT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23. 9. 2021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122</v>
      </c>
      <c r="D94" s="128"/>
      <c r="E94" s="128"/>
      <c r="F94" s="128"/>
      <c r="G94" s="128"/>
      <c r="H94" s="128"/>
      <c r="I94" s="128"/>
      <c r="J94" s="137" t="s">
        <v>123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124</v>
      </c>
      <c r="D96" s="37"/>
      <c r="E96" s="37"/>
      <c r="F96" s="37"/>
      <c r="G96" s="37"/>
      <c r="H96" s="37"/>
      <c r="I96" s="37"/>
      <c r="J96" s="95">
        <f>J153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125</v>
      </c>
    </row>
    <row r="97" spans="1:31" s="9" customFormat="1" ht="24.95" customHeight="1">
      <c r="A97" s="9"/>
      <c r="B97" s="139"/>
      <c r="C97" s="9"/>
      <c r="D97" s="140" t="s">
        <v>1521</v>
      </c>
      <c r="E97" s="141"/>
      <c r="F97" s="141"/>
      <c r="G97" s="141"/>
      <c r="H97" s="141"/>
      <c r="I97" s="141"/>
      <c r="J97" s="142">
        <f>J154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39"/>
      <c r="C98" s="9"/>
      <c r="D98" s="140" t="s">
        <v>1522</v>
      </c>
      <c r="E98" s="141"/>
      <c r="F98" s="141"/>
      <c r="G98" s="141"/>
      <c r="H98" s="141"/>
      <c r="I98" s="141"/>
      <c r="J98" s="142">
        <f>J155</f>
        <v>0</v>
      </c>
      <c r="K98" s="9"/>
      <c r="L98" s="13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43"/>
      <c r="C99" s="10"/>
      <c r="D99" s="144" t="s">
        <v>1523</v>
      </c>
      <c r="E99" s="145"/>
      <c r="F99" s="145"/>
      <c r="G99" s="145"/>
      <c r="H99" s="145"/>
      <c r="I99" s="145"/>
      <c r="J99" s="146">
        <f>J157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1524</v>
      </c>
      <c r="E100" s="145"/>
      <c r="F100" s="145"/>
      <c r="G100" s="145"/>
      <c r="H100" s="145"/>
      <c r="I100" s="145"/>
      <c r="J100" s="146">
        <f>J159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1525</v>
      </c>
      <c r="E101" s="145"/>
      <c r="F101" s="145"/>
      <c r="G101" s="145"/>
      <c r="H101" s="145"/>
      <c r="I101" s="145"/>
      <c r="J101" s="146">
        <f>J162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1526</v>
      </c>
      <c r="E102" s="145"/>
      <c r="F102" s="145"/>
      <c r="G102" s="145"/>
      <c r="H102" s="145"/>
      <c r="I102" s="145"/>
      <c r="J102" s="146">
        <f>J165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1527</v>
      </c>
      <c r="E103" s="145"/>
      <c r="F103" s="145"/>
      <c r="G103" s="145"/>
      <c r="H103" s="145"/>
      <c r="I103" s="145"/>
      <c r="J103" s="146">
        <f>J168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1528</v>
      </c>
      <c r="E104" s="145"/>
      <c r="F104" s="145"/>
      <c r="G104" s="145"/>
      <c r="H104" s="145"/>
      <c r="I104" s="145"/>
      <c r="J104" s="146">
        <f>J170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3"/>
      <c r="C105" s="10"/>
      <c r="D105" s="144" t="s">
        <v>1529</v>
      </c>
      <c r="E105" s="145"/>
      <c r="F105" s="145"/>
      <c r="G105" s="145"/>
      <c r="H105" s="145"/>
      <c r="I105" s="145"/>
      <c r="J105" s="146">
        <f>J172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3"/>
      <c r="C106" s="10"/>
      <c r="D106" s="144" t="s">
        <v>1530</v>
      </c>
      <c r="E106" s="145"/>
      <c r="F106" s="145"/>
      <c r="G106" s="145"/>
      <c r="H106" s="145"/>
      <c r="I106" s="145"/>
      <c r="J106" s="146">
        <f>J174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3"/>
      <c r="C107" s="10"/>
      <c r="D107" s="144" t="s">
        <v>1531</v>
      </c>
      <c r="E107" s="145"/>
      <c r="F107" s="145"/>
      <c r="G107" s="145"/>
      <c r="H107" s="145"/>
      <c r="I107" s="145"/>
      <c r="J107" s="146">
        <f>J177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3"/>
      <c r="C108" s="10"/>
      <c r="D108" s="144" t="s">
        <v>1532</v>
      </c>
      <c r="E108" s="145"/>
      <c r="F108" s="145"/>
      <c r="G108" s="145"/>
      <c r="H108" s="145"/>
      <c r="I108" s="145"/>
      <c r="J108" s="146">
        <f>J184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43"/>
      <c r="C109" s="10"/>
      <c r="D109" s="144" t="s">
        <v>1533</v>
      </c>
      <c r="E109" s="145"/>
      <c r="F109" s="145"/>
      <c r="G109" s="145"/>
      <c r="H109" s="145"/>
      <c r="I109" s="145"/>
      <c r="J109" s="146">
        <f>J189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39"/>
      <c r="C110" s="9"/>
      <c r="D110" s="140" t="s">
        <v>1534</v>
      </c>
      <c r="E110" s="141"/>
      <c r="F110" s="141"/>
      <c r="G110" s="141"/>
      <c r="H110" s="141"/>
      <c r="I110" s="141"/>
      <c r="J110" s="142">
        <f>J191</f>
        <v>0</v>
      </c>
      <c r="K110" s="9"/>
      <c r="L110" s="13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39"/>
      <c r="C111" s="9"/>
      <c r="D111" s="140" t="s">
        <v>1535</v>
      </c>
      <c r="E111" s="141"/>
      <c r="F111" s="141"/>
      <c r="G111" s="141"/>
      <c r="H111" s="141"/>
      <c r="I111" s="141"/>
      <c r="J111" s="142">
        <f>J196</f>
        <v>0</v>
      </c>
      <c r="K111" s="9"/>
      <c r="L111" s="13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43"/>
      <c r="C112" s="10"/>
      <c r="D112" s="144" t="s">
        <v>1536</v>
      </c>
      <c r="E112" s="145"/>
      <c r="F112" s="145"/>
      <c r="G112" s="145"/>
      <c r="H112" s="145"/>
      <c r="I112" s="145"/>
      <c r="J112" s="146">
        <f>J197</f>
        <v>0</v>
      </c>
      <c r="K112" s="10"/>
      <c r="L112" s="14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43"/>
      <c r="C113" s="10"/>
      <c r="D113" s="144" t="s">
        <v>1537</v>
      </c>
      <c r="E113" s="145"/>
      <c r="F113" s="145"/>
      <c r="G113" s="145"/>
      <c r="H113" s="145"/>
      <c r="I113" s="145"/>
      <c r="J113" s="146">
        <f>J199</f>
        <v>0</v>
      </c>
      <c r="K113" s="10"/>
      <c r="L113" s="14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43"/>
      <c r="C114" s="10"/>
      <c r="D114" s="144" t="s">
        <v>1538</v>
      </c>
      <c r="E114" s="145"/>
      <c r="F114" s="145"/>
      <c r="G114" s="145"/>
      <c r="H114" s="145"/>
      <c r="I114" s="145"/>
      <c r="J114" s="146">
        <f>J201</f>
        <v>0</v>
      </c>
      <c r="K114" s="10"/>
      <c r="L114" s="14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43"/>
      <c r="C115" s="10"/>
      <c r="D115" s="144" t="s">
        <v>1539</v>
      </c>
      <c r="E115" s="145"/>
      <c r="F115" s="145"/>
      <c r="G115" s="145"/>
      <c r="H115" s="145"/>
      <c r="I115" s="145"/>
      <c r="J115" s="146">
        <f>J203</f>
        <v>0</v>
      </c>
      <c r="K115" s="10"/>
      <c r="L115" s="14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43"/>
      <c r="C116" s="10"/>
      <c r="D116" s="144" t="s">
        <v>1532</v>
      </c>
      <c r="E116" s="145"/>
      <c r="F116" s="145"/>
      <c r="G116" s="145"/>
      <c r="H116" s="145"/>
      <c r="I116" s="145"/>
      <c r="J116" s="146">
        <f>J206</f>
        <v>0</v>
      </c>
      <c r="K116" s="10"/>
      <c r="L116" s="14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43"/>
      <c r="C117" s="10"/>
      <c r="D117" s="144" t="s">
        <v>1533</v>
      </c>
      <c r="E117" s="145"/>
      <c r="F117" s="145"/>
      <c r="G117" s="145"/>
      <c r="H117" s="145"/>
      <c r="I117" s="145"/>
      <c r="J117" s="146">
        <f>J209</f>
        <v>0</v>
      </c>
      <c r="K117" s="10"/>
      <c r="L117" s="14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9" customFormat="1" ht="24.95" customHeight="1">
      <c r="A118" s="9"/>
      <c r="B118" s="139"/>
      <c r="C118" s="9"/>
      <c r="D118" s="140" t="s">
        <v>1540</v>
      </c>
      <c r="E118" s="141"/>
      <c r="F118" s="141"/>
      <c r="G118" s="141"/>
      <c r="H118" s="141"/>
      <c r="I118" s="141"/>
      <c r="J118" s="142">
        <f>J211</f>
        <v>0</v>
      </c>
      <c r="K118" s="9"/>
      <c r="L118" s="13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s="9" customFormat="1" ht="24.95" customHeight="1">
      <c r="A119" s="9"/>
      <c r="B119" s="139"/>
      <c r="C119" s="9"/>
      <c r="D119" s="140" t="s">
        <v>1541</v>
      </c>
      <c r="E119" s="141"/>
      <c r="F119" s="141"/>
      <c r="G119" s="141"/>
      <c r="H119" s="141"/>
      <c r="I119" s="141"/>
      <c r="J119" s="142">
        <f>J212</f>
        <v>0</v>
      </c>
      <c r="K119" s="9"/>
      <c r="L119" s="13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10" customFormat="1" ht="19.9" customHeight="1">
      <c r="A120" s="10"/>
      <c r="B120" s="143"/>
      <c r="C120" s="10"/>
      <c r="D120" s="144" t="s">
        <v>1542</v>
      </c>
      <c r="E120" s="145"/>
      <c r="F120" s="145"/>
      <c r="G120" s="145"/>
      <c r="H120" s="145"/>
      <c r="I120" s="145"/>
      <c r="J120" s="146">
        <f>J213</f>
        <v>0</v>
      </c>
      <c r="K120" s="10"/>
      <c r="L120" s="14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43"/>
      <c r="C121" s="10"/>
      <c r="D121" s="144" t="s">
        <v>1537</v>
      </c>
      <c r="E121" s="145"/>
      <c r="F121" s="145"/>
      <c r="G121" s="145"/>
      <c r="H121" s="145"/>
      <c r="I121" s="145"/>
      <c r="J121" s="146">
        <f>J215</f>
        <v>0</v>
      </c>
      <c r="K121" s="10"/>
      <c r="L121" s="14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43"/>
      <c r="C122" s="10"/>
      <c r="D122" s="144" t="s">
        <v>1538</v>
      </c>
      <c r="E122" s="145"/>
      <c r="F122" s="145"/>
      <c r="G122" s="145"/>
      <c r="H122" s="145"/>
      <c r="I122" s="145"/>
      <c r="J122" s="146">
        <f>J217</f>
        <v>0</v>
      </c>
      <c r="K122" s="10"/>
      <c r="L122" s="14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43"/>
      <c r="C123" s="10"/>
      <c r="D123" s="144" t="s">
        <v>1543</v>
      </c>
      <c r="E123" s="145"/>
      <c r="F123" s="145"/>
      <c r="G123" s="145"/>
      <c r="H123" s="145"/>
      <c r="I123" s="145"/>
      <c r="J123" s="146">
        <f>J219</f>
        <v>0</v>
      </c>
      <c r="K123" s="10"/>
      <c r="L123" s="14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43"/>
      <c r="C124" s="10"/>
      <c r="D124" s="144" t="s">
        <v>1528</v>
      </c>
      <c r="E124" s="145"/>
      <c r="F124" s="145"/>
      <c r="G124" s="145"/>
      <c r="H124" s="145"/>
      <c r="I124" s="145"/>
      <c r="J124" s="146">
        <f>J221</f>
        <v>0</v>
      </c>
      <c r="K124" s="10"/>
      <c r="L124" s="14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43"/>
      <c r="C125" s="10"/>
      <c r="D125" s="144" t="s">
        <v>1544</v>
      </c>
      <c r="E125" s="145"/>
      <c r="F125" s="145"/>
      <c r="G125" s="145"/>
      <c r="H125" s="145"/>
      <c r="I125" s="145"/>
      <c r="J125" s="146">
        <f>J223</f>
        <v>0</v>
      </c>
      <c r="K125" s="10"/>
      <c r="L125" s="14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43"/>
      <c r="C126" s="10"/>
      <c r="D126" s="144" t="s">
        <v>1532</v>
      </c>
      <c r="E126" s="145"/>
      <c r="F126" s="145"/>
      <c r="G126" s="145"/>
      <c r="H126" s="145"/>
      <c r="I126" s="145"/>
      <c r="J126" s="146">
        <f>J225</f>
        <v>0</v>
      </c>
      <c r="K126" s="10"/>
      <c r="L126" s="14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43"/>
      <c r="C127" s="10"/>
      <c r="D127" s="144" t="s">
        <v>1533</v>
      </c>
      <c r="E127" s="145"/>
      <c r="F127" s="145"/>
      <c r="G127" s="145"/>
      <c r="H127" s="145"/>
      <c r="I127" s="145"/>
      <c r="J127" s="146">
        <f>J227</f>
        <v>0</v>
      </c>
      <c r="K127" s="10"/>
      <c r="L127" s="143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9" customFormat="1" ht="24.95" customHeight="1">
      <c r="A128" s="9"/>
      <c r="B128" s="139"/>
      <c r="C128" s="9"/>
      <c r="D128" s="140" t="s">
        <v>1545</v>
      </c>
      <c r="E128" s="141"/>
      <c r="F128" s="141"/>
      <c r="G128" s="141"/>
      <c r="H128" s="141"/>
      <c r="I128" s="141"/>
      <c r="J128" s="142">
        <f>J229</f>
        <v>0</v>
      </c>
      <c r="K128" s="9"/>
      <c r="L128" s="13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s="10" customFormat="1" ht="19.9" customHeight="1">
      <c r="A129" s="10"/>
      <c r="B129" s="143"/>
      <c r="C129" s="10"/>
      <c r="D129" s="144" t="s">
        <v>1546</v>
      </c>
      <c r="E129" s="145"/>
      <c r="F129" s="145"/>
      <c r="G129" s="145"/>
      <c r="H129" s="145"/>
      <c r="I129" s="145"/>
      <c r="J129" s="146">
        <f>J230</f>
        <v>0</v>
      </c>
      <c r="K129" s="10"/>
      <c r="L129" s="143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9" customFormat="1" ht="24.95" customHeight="1">
      <c r="A130" s="9"/>
      <c r="B130" s="139"/>
      <c r="C130" s="9"/>
      <c r="D130" s="140" t="s">
        <v>1547</v>
      </c>
      <c r="E130" s="141"/>
      <c r="F130" s="141"/>
      <c r="G130" s="141"/>
      <c r="H130" s="141"/>
      <c r="I130" s="141"/>
      <c r="J130" s="142">
        <f>J232</f>
        <v>0</v>
      </c>
      <c r="K130" s="9"/>
      <c r="L130" s="13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s="10" customFormat="1" ht="19.9" customHeight="1">
      <c r="A131" s="10"/>
      <c r="B131" s="143"/>
      <c r="C131" s="10"/>
      <c r="D131" s="144" t="s">
        <v>1548</v>
      </c>
      <c r="E131" s="145"/>
      <c r="F131" s="145"/>
      <c r="G131" s="145"/>
      <c r="H131" s="145"/>
      <c r="I131" s="145"/>
      <c r="J131" s="146">
        <f>J233</f>
        <v>0</v>
      </c>
      <c r="K131" s="10"/>
      <c r="L131" s="143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9" customFormat="1" ht="24.95" customHeight="1">
      <c r="A132" s="9"/>
      <c r="B132" s="139"/>
      <c r="C132" s="9"/>
      <c r="D132" s="140" t="s">
        <v>1549</v>
      </c>
      <c r="E132" s="141"/>
      <c r="F132" s="141"/>
      <c r="G132" s="141"/>
      <c r="H132" s="141"/>
      <c r="I132" s="141"/>
      <c r="J132" s="142">
        <f>J235</f>
        <v>0</v>
      </c>
      <c r="K132" s="9"/>
      <c r="L132" s="13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s="9" customFormat="1" ht="24.95" customHeight="1">
      <c r="A133" s="9"/>
      <c r="B133" s="139"/>
      <c r="C133" s="9"/>
      <c r="D133" s="140" t="s">
        <v>1550</v>
      </c>
      <c r="E133" s="141"/>
      <c r="F133" s="141"/>
      <c r="G133" s="141"/>
      <c r="H133" s="141"/>
      <c r="I133" s="141"/>
      <c r="J133" s="142">
        <f>J236</f>
        <v>0</v>
      </c>
      <c r="K133" s="9"/>
      <c r="L133" s="13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s="2" customFormat="1" ht="21.8" customHeight="1">
      <c r="A134" s="37"/>
      <c r="B134" s="38"/>
      <c r="C134" s="37"/>
      <c r="D134" s="37"/>
      <c r="E134" s="37"/>
      <c r="F134" s="37"/>
      <c r="G134" s="37"/>
      <c r="H134" s="37"/>
      <c r="I134" s="37"/>
      <c r="J134" s="37"/>
      <c r="K134" s="37"/>
      <c r="L134" s="54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54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9" spans="1:31" s="2" customFormat="1" ht="6.95" customHeight="1">
      <c r="A139" s="37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54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24.95" customHeight="1">
      <c r="A140" s="37"/>
      <c r="B140" s="38"/>
      <c r="C140" s="22" t="s">
        <v>131</v>
      </c>
      <c r="D140" s="37"/>
      <c r="E140" s="37"/>
      <c r="F140" s="37"/>
      <c r="G140" s="37"/>
      <c r="H140" s="37"/>
      <c r="I140" s="37"/>
      <c r="J140" s="37"/>
      <c r="K140" s="37"/>
      <c r="L140" s="54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6.95" customHeight="1">
      <c r="A141" s="37"/>
      <c r="B141" s="38"/>
      <c r="C141" s="37"/>
      <c r="D141" s="37"/>
      <c r="E141" s="37"/>
      <c r="F141" s="37"/>
      <c r="G141" s="37"/>
      <c r="H141" s="37"/>
      <c r="I141" s="37"/>
      <c r="J141" s="37"/>
      <c r="K141" s="37"/>
      <c r="L141" s="54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2" customHeight="1">
      <c r="A142" s="37"/>
      <c r="B142" s="38"/>
      <c r="C142" s="31" t="s">
        <v>16</v>
      </c>
      <c r="D142" s="37"/>
      <c r="E142" s="37"/>
      <c r="F142" s="37"/>
      <c r="G142" s="37"/>
      <c r="H142" s="37"/>
      <c r="I142" s="37"/>
      <c r="J142" s="37"/>
      <c r="K142" s="37"/>
      <c r="L142" s="54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26.25" customHeight="1">
      <c r="A143" s="37"/>
      <c r="B143" s="38"/>
      <c r="C143" s="37"/>
      <c r="D143" s="37"/>
      <c r="E143" s="120" t="str">
        <f>E7</f>
        <v>REKONSTRUKCE GASTROPROVOZU OBJEKTU PARNÍK ul. Gen. Janouška 902, Praha 9</v>
      </c>
      <c r="F143" s="31"/>
      <c r="G143" s="31"/>
      <c r="H143" s="31"/>
      <c r="I143" s="37"/>
      <c r="J143" s="37"/>
      <c r="K143" s="37"/>
      <c r="L143" s="54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2" customHeight="1">
      <c r="A144" s="37"/>
      <c r="B144" s="38"/>
      <c r="C144" s="31" t="s">
        <v>118</v>
      </c>
      <c r="D144" s="37"/>
      <c r="E144" s="37"/>
      <c r="F144" s="37"/>
      <c r="G144" s="37"/>
      <c r="H144" s="37"/>
      <c r="I144" s="37"/>
      <c r="J144" s="37"/>
      <c r="K144" s="37"/>
      <c r="L144" s="54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6.5" customHeight="1">
      <c r="A145" s="37"/>
      <c r="B145" s="38"/>
      <c r="C145" s="37"/>
      <c r="D145" s="37"/>
      <c r="E145" s="66" t="str">
        <f>E9</f>
        <v>05 - VZT</v>
      </c>
      <c r="F145" s="37"/>
      <c r="G145" s="37"/>
      <c r="H145" s="37"/>
      <c r="I145" s="37"/>
      <c r="J145" s="37"/>
      <c r="K145" s="37"/>
      <c r="L145" s="54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6.95" customHeight="1">
      <c r="A146" s="37"/>
      <c r="B146" s="38"/>
      <c r="C146" s="37"/>
      <c r="D146" s="37"/>
      <c r="E146" s="37"/>
      <c r="F146" s="37"/>
      <c r="G146" s="37"/>
      <c r="H146" s="37"/>
      <c r="I146" s="37"/>
      <c r="J146" s="37"/>
      <c r="K146" s="37"/>
      <c r="L146" s="54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12" customHeight="1">
      <c r="A147" s="37"/>
      <c r="B147" s="38"/>
      <c r="C147" s="31" t="s">
        <v>20</v>
      </c>
      <c r="D147" s="37"/>
      <c r="E147" s="37"/>
      <c r="F147" s="26" t="str">
        <f>F12</f>
        <v>ul. Gen. Janouška 902, Praha 6</v>
      </c>
      <c r="G147" s="37"/>
      <c r="H147" s="37"/>
      <c r="I147" s="31" t="s">
        <v>22</v>
      </c>
      <c r="J147" s="68" t="str">
        <f>IF(J12="","",J12)</f>
        <v>23. 9. 2021</v>
      </c>
      <c r="K147" s="37"/>
      <c r="L147" s="54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2" customFormat="1" ht="6.95" customHeight="1">
      <c r="A148" s="37"/>
      <c r="B148" s="38"/>
      <c r="C148" s="37"/>
      <c r="D148" s="37"/>
      <c r="E148" s="37"/>
      <c r="F148" s="37"/>
      <c r="G148" s="37"/>
      <c r="H148" s="37"/>
      <c r="I148" s="37"/>
      <c r="J148" s="37"/>
      <c r="K148" s="37"/>
      <c r="L148" s="54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s="2" customFormat="1" ht="40.05" customHeight="1">
      <c r="A149" s="37"/>
      <c r="B149" s="38"/>
      <c r="C149" s="31" t="s">
        <v>24</v>
      </c>
      <c r="D149" s="37"/>
      <c r="E149" s="37"/>
      <c r="F149" s="26" t="str">
        <f>E15</f>
        <v>Městská část Praha 14 Bratří Venclíků 1073,Praha 9</v>
      </c>
      <c r="G149" s="37"/>
      <c r="H149" s="37"/>
      <c r="I149" s="31" t="s">
        <v>31</v>
      </c>
      <c r="J149" s="35" t="str">
        <f>E21</f>
        <v>A6 atelier, s.r.o., Patočkova 978/20,169 00 Praha6</v>
      </c>
      <c r="K149" s="37"/>
      <c r="L149" s="54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 s="2" customFormat="1" ht="15.15" customHeight="1">
      <c r="A150" s="37"/>
      <c r="B150" s="38"/>
      <c r="C150" s="31" t="s">
        <v>29</v>
      </c>
      <c r="D150" s="37"/>
      <c r="E150" s="37"/>
      <c r="F150" s="26" t="str">
        <f>IF(E18="","",E18)</f>
        <v>Vyplň údaj</v>
      </c>
      <c r="G150" s="37"/>
      <c r="H150" s="37"/>
      <c r="I150" s="31" t="s">
        <v>35</v>
      </c>
      <c r="J150" s="35" t="str">
        <f>E24</f>
        <v xml:space="preserve"> </v>
      </c>
      <c r="K150" s="37"/>
      <c r="L150" s="54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1:31" s="2" customFormat="1" ht="10.3" customHeight="1">
      <c r="A151" s="37"/>
      <c r="B151" s="38"/>
      <c r="C151" s="37"/>
      <c r="D151" s="37"/>
      <c r="E151" s="37"/>
      <c r="F151" s="37"/>
      <c r="G151" s="37"/>
      <c r="H151" s="37"/>
      <c r="I151" s="37"/>
      <c r="J151" s="37"/>
      <c r="K151" s="37"/>
      <c r="L151" s="54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spans="1:31" s="11" customFormat="1" ht="29.25" customHeight="1">
      <c r="A152" s="147"/>
      <c r="B152" s="148"/>
      <c r="C152" s="149" t="s">
        <v>132</v>
      </c>
      <c r="D152" s="150" t="s">
        <v>64</v>
      </c>
      <c r="E152" s="150" t="s">
        <v>60</v>
      </c>
      <c r="F152" s="150" t="s">
        <v>61</v>
      </c>
      <c r="G152" s="150" t="s">
        <v>133</v>
      </c>
      <c r="H152" s="150" t="s">
        <v>134</v>
      </c>
      <c r="I152" s="150" t="s">
        <v>135</v>
      </c>
      <c r="J152" s="151" t="s">
        <v>123</v>
      </c>
      <c r="K152" s="152" t="s">
        <v>136</v>
      </c>
      <c r="L152" s="153"/>
      <c r="M152" s="85" t="s">
        <v>1</v>
      </c>
      <c r="N152" s="86" t="s">
        <v>43</v>
      </c>
      <c r="O152" s="86" t="s">
        <v>137</v>
      </c>
      <c r="P152" s="86" t="s">
        <v>138</v>
      </c>
      <c r="Q152" s="86" t="s">
        <v>139</v>
      </c>
      <c r="R152" s="86" t="s">
        <v>140</v>
      </c>
      <c r="S152" s="86" t="s">
        <v>141</v>
      </c>
      <c r="T152" s="87" t="s">
        <v>142</v>
      </c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</row>
    <row r="153" spans="1:63" s="2" customFormat="1" ht="22.8" customHeight="1">
      <c r="A153" s="37"/>
      <c r="B153" s="38"/>
      <c r="C153" s="92" t="s">
        <v>143</v>
      </c>
      <c r="D153" s="37"/>
      <c r="E153" s="37"/>
      <c r="F153" s="37"/>
      <c r="G153" s="37"/>
      <c r="H153" s="37"/>
      <c r="I153" s="37"/>
      <c r="J153" s="154">
        <f>BK153</f>
        <v>0</v>
      </c>
      <c r="K153" s="37"/>
      <c r="L153" s="38"/>
      <c r="M153" s="88"/>
      <c r="N153" s="72"/>
      <c r="O153" s="89"/>
      <c r="P153" s="155">
        <f>P154+P155+P191+P196+P211+P212+P229+P232+P235+P236</f>
        <v>0</v>
      </c>
      <c r="Q153" s="89"/>
      <c r="R153" s="155">
        <f>R154+R155+R191+R196+R211+R212+R229+R232+R235+R236</f>
        <v>0</v>
      </c>
      <c r="S153" s="89"/>
      <c r="T153" s="156">
        <f>T154+T155+T191+T196+T211+T212+T229+T232+T235+T236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78</v>
      </c>
      <c r="AU153" s="18" t="s">
        <v>125</v>
      </c>
      <c r="BK153" s="157">
        <f>BK154+BK155+BK191+BK196+BK211+BK212+BK229+BK232+BK235+BK236</f>
        <v>0</v>
      </c>
    </row>
    <row r="154" spans="1:63" s="12" customFormat="1" ht="25.9" customHeight="1">
      <c r="A154" s="12"/>
      <c r="B154" s="158"/>
      <c r="C154" s="12"/>
      <c r="D154" s="159" t="s">
        <v>78</v>
      </c>
      <c r="E154" s="160" t="s">
        <v>762</v>
      </c>
      <c r="F154" s="160" t="s">
        <v>1551</v>
      </c>
      <c r="G154" s="12"/>
      <c r="H154" s="12"/>
      <c r="I154" s="161"/>
      <c r="J154" s="162">
        <f>BK154</f>
        <v>0</v>
      </c>
      <c r="K154" s="12"/>
      <c r="L154" s="158"/>
      <c r="M154" s="163"/>
      <c r="N154" s="164"/>
      <c r="O154" s="164"/>
      <c r="P154" s="165">
        <v>0</v>
      </c>
      <c r="Q154" s="164"/>
      <c r="R154" s="165">
        <v>0</v>
      </c>
      <c r="S154" s="164"/>
      <c r="T154" s="166"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59" t="s">
        <v>87</v>
      </c>
      <c r="AT154" s="167" t="s">
        <v>78</v>
      </c>
      <c r="AU154" s="167" t="s">
        <v>79</v>
      </c>
      <c r="AY154" s="159" t="s">
        <v>147</v>
      </c>
      <c r="BK154" s="168">
        <v>0</v>
      </c>
    </row>
    <row r="155" spans="1:63" s="12" customFormat="1" ht="25.9" customHeight="1">
      <c r="A155" s="12"/>
      <c r="B155" s="158"/>
      <c r="C155" s="12"/>
      <c r="D155" s="159" t="s">
        <v>78</v>
      </c>
      <c r="E155" s="160" t="s">
        <v>764</v>
      </c>
      <c r="F155" s="160" t="s">
        <v>1552</v>
      </c>
      <c r="G155" s="12"/>
      <c r="H155" s="12"/>
      <c r="I155" s="161"/>
      <c r="J155" s="162">
        <f>BK155</f>
        <v>0</v>
      </c>
      <c r="K155" s="12"/>
      <c r="L155" s="158"/>
      <c r="M155" s="163"/>
      <c r="N155" s="164"/>
      <c r="O155" s="164"/>
      <c r="P155" s="165">
        <f>P156+P157+P159+P162+P165+P168+P170+P172+P174+P177+P184+P189</f>
        <v>0</v>
      </c>
      <c r="Q155" s="164"/>
      <c r="R155" s="165">
        <f>R156+R157+R159+R162+R165+R168+R170+R172+R174+R177+R184+R189</f>
        <v>0</v>
      </c>
      <c r="S155" s="164"/>
      <c r="T155" s="166">
        <f>T156+T157+T159+T162+T165+T168+T170+T172+T174+T177+T184+T189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9" t="s">
        <v>87</v>
      </c>
      <c r="AT155" s="167" t="s">
        <v>78</v>
      </c>
      <c r="AU155" s="167" t="s">
        <v>79</v>
      </c>
      <c r="AY155" s="159" t="s">
        <v>147</v>
      </c>
      <c r="BK155" s="168">
        <f>BK156+BK157+BK159+BK162+BK165+BK168+BK170+BK172+BK174+BK177+BK184+BK189</f>
        <v>0</v>
      </c>
    </row>
    <row r="156" spans="1:65" s="2" customFormat="1" ht="66.75" customHeight="1">
      <c r="A156" s="37"/>
      <c r="B156" s="171"/>
      <c r="C156" s="172" t="s">
        <v>87</v>
      </c>
      <c r="D156" s="172" t="s">
        <v>150</v>
      </c>
      <c r="E156" s="173" t="s">
        <v>1553</v>
      </c>
      <c r="F156" s="174" t="s">
        <v>1554</v>
      </c>
      <c r="G156" s="175" t="s">
        <v>550</v>
      </c>
      <c r="H156" s="176">
        <v>1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44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166</v>
      </c>
      <c r="AT156" s="184" t="s">
        <v>150</v>
      </c>
      <c r="AU156" s="184" t="s">
        <v>87</v>
      </c>
      <c r="AY156" s="18" t="s">
        <v>147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8" t="s">
        <v>87</v>
      </c>
      <c r="BK156" s="185">
        <f>ROUND(I156*H156,2)</f>
        <v>0</v>
      </c>
      <c r="BL156" s="18" t="s">
        <v>166</v>
      </c>
      <c r="BM156" s="184" t="s">
        <v>89</v>
      </c>
    </row>
    <row r="157" spans="1:63" s="12" customFormat="1" ht="22.8" customHeight="1">
      <c r="A157" s="12"/>
      <c r="B157" s="158"/>
      <c r="C157" s="12"/>
      <c r="D157" s="159" t="s">
        <v>78</v>
      </c>
      <c r="E157" s="169" t="s">
        <v>1555</v>
      </c>
      <c r="F157" s="169" t="s">
        <v>1556</v>
      </c>
      <c r="G157" s="12"/>
      <c r="H157" s="12"/>
      <c r="I157" s="161"/>
      <c r="J157" s="170">
        <f>BK157</f>
        <v>0</v>
      </c>
      <c r="K157" s="12"/>
      <c r="L157" s="158"/>
      <c r="M157" s="163"/>
      <c r="N157" s="164"/>
      <c r="O157" s="164"/>
      <c r="P157" s="165">
        <f>P158</f>
        <v>0</v>
      </c>
      <c r="Q157" s="164"/>
      <c r="R157" s="165">
        <f>R158</f>
        <v>0</v>
      </c>
      <c r="S157" s="164"/>
      <c r="T157" s="166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59" t="s">
        <v>87</v>
      </c>
      <c r="AT157" s="167" t="s">
        <v>78</v>
      </c>
      <c r="AU157" s="167" t="s">
        <v>87</v>
      </c>
      <c r="AY157" s="159" t="s">
        <v>147</v>
      </c>
      <c r="BK157" s="168">
        <f>BK158</f>
        <v>0</v>
      </c>
    </row>
    <row r="158" spans="1:65" s="2" customFormat="1" ht="16.5" customHeight="1">
      <c r="A158" s="37"/>
      <c r="B158" s="171"/>
      <c r="C158" s="172" t="s">
        <v>89</v>
      </c>
      <c r="D158" s="172" t="s">
        <v>150</v>
      </c>
      <c r="E158" s="173" t="s">
        <v>1557</v>
      </c>
      <c r="F158" s="174" t="s">
        <v>1558</v>
      </c>
      <c r="G158" s="175" t="s">
        <v>550</v>
      </c>
      <c r="H158" s="176">
        <v>24</v>
      </c>
      <c r="I158" s="177"/>
      <c r="J158" s="178">
        <f>ROUND(I158*H158,2)</f>
        <v>0</v>
      </c>
      <c r="K158" s="179"/>
      <c r="L158" s="38"/>
      <c r="M158" s="180" t="s">
        <v>1</v>
      </c>
      <c r="N158" s="181" t="s">
        <v>44</v>
      </c>
      <c r="O158" s="76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166</v>
      </c>
      <c r="AT158" s="184" t="s">
        <v>150</v>
      </c>
      <c r="AU158" s="184" t="s">
        <v>89</v>
      </c>
      <c r="AY158" s="18" t="s">
        <v>147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8" t="s">
        <v>87</v>
      </c>
      <c r="BK158" s="185">
        <f>ROUND(I158*H158,2)</f>
        <v>0</v>
      </c>
      <c r="BL158" s="18" t="s">
        <v>166</v>
      </c>
      <c r="BM158" s="184" t="s">
        <v>166</v>
      </c>
    </row>
    <row r="159" spans="1:63" s="12" customFormat="1" ht="22.8" customHeight="1">
      <c r="A159" s="12"/>
      <c r="B159" s="158"/>
      <c r="C159" s="12"/>
      <c r="D159" s="159" t="s">
        <v>78</v>
      </c>
      <c r="E159" s="169" t="s">
        <v>1559</v>
      </c>
      <c r="F159" s="169" t="s">
        <v>1560</v>
      </c>
      <c r="G159" s="12"/>
      <c r="H159" s="12"/>
      <c r="I159" s="161"/>
      <c r="J159" s="170">
        <f>BK159</f>
        <v>0</v>
      </c>
      <c r="K159" s="12"/>
      <c r="L159" s="158"/>
      <c r="M159" s="163"/>
      <c r="N159" s="164"/>
      <c r="O159" s="164"/>
      <c r="P159" s="165">
        <f>SUM(P160:P161)</f>
        <v>0</v>
      </c>
      <c r="Q159" s="164"/>
      <c r="R159" s="165">
        <f>SUM(R160:R161)</f>
        <v>0</v>
      </c>
      <c r="S159" s="164"/>
      <c r="T159" s="166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9" t="s">
        <v>87</v>
      </c>
      <c r="AT159" s="167" t="s">
        <v>78</v>
      </c>
      <c r="AU159" s="167" t="s">
        <v>87</v>
      </c>
      <c r="AY159" s="159" t="s">
        <v>147</v>
      </c>
      <c r="BK159" s="168">
        <f>SUM(BK160:BK161)</f>
        <v>0</v>
      </c>
    </row>
    <row r="160" spans="1:65" s="2" customFormat="1" ht="66.75" customHeight="1">
      <c r="A160" s="37"/>
      <c r="B160" s="171"/>
      <c r="C160" s="172" t="s">
        <v>161</v>
      </c>
      <c r="D160" s="172" t="s">
        <v>150</v>
      </c>
      <c r="E160" s="173" t="s">
        <v>1561</v>
      </c>
      <c r="F160" s="174" t="s">
        <v>1562</v>
      </c>
      <c r="G160" s="175" t="s">
        <v>343</v>
      </c>
      <c r="H160" s="176">
        <v>1</v>
      </c>
      <c r="I160" s="177"/>
      <c r="J160" s="178">
        <f>ROUND(I160*H160,2)</f>
        <v>0</v>
      </c>
      <c r="K160" s="179"/>
      <c r="L160" s="38"/>
      <c r="M160" s="180" t="s">
        <v>1</v>
      </c>
      <c r="N160" s="181" t="s">
        <v>44</v>
      </c>
      <c r="O160" s="76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4" t="s">
        <v>166</v>
      </c>
      <c r="AT160" s="184" t="s">
        <v>150</v>
      </c>
      <c r="AU160" s="184" t="s">
        <v>89</v>
      </c>
      <c r="AY160" s="18" t="s">
        <v>147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8" t="s">
        <v>87</v>
      </c>
      <c r="BK160" s="185">
        <f>ROUND(I160*H160,2)</f>
        <v>0</v>
      </c>
      <c r="BL160" s="18" t="s">
        <v>166</v>
      </c>
      <c r="BM160" s="184" t="s">
        <v>175</v>
      </c>
    </row>
    <row r="161" spans="1:65" s="2" customFormat="1" ht="66.75" customHeight="1">
      <c r="A161" s="37"/>
      <c r="B161" s="171"/>
      <c r="C161" s="172" t="s">
        <v>166</v>
      </c>
      <c r="D161" s="172" t="s">
        <v>150</v>
      </c>
      <c r="E161" s="173" t="s">
        <v>1563</v>
      </c>
      <c r="F161" s="174" t="s">
        <v>1564</v>
      </c>
      <c r="G161" s="175" t="s">
        <v>343</v>
      </c>
      <c r="H161" s="176">
        <v>1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44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166</v>
      </c>
      <c r="AT161" s="184" t="s">
        <v>150</v>
      </c>
      <c r="AU161" s="184" t="s">
        <v>89</v>
      </c>
      <c r="AY161" s="18" t="s">
        <v>147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8" t="s">
        <v>87</v>
      </c>
      <c r="BK161" s="185">
        <f>ROUND(I161*H161,2)</f>
        <v>0</v>
      </c>
      <c r="BL161" s="18" t="s">
        <v>166</v>
      </c>
      <c r="BM161" s="184" t="s">
        <v>213</v>
      </c>
    </row>
    <row r="162" spans="1:63" s="12" customFormat="1" ht="22.8" customHeight="1">
      <c r="A162" s="12"/>
      <c r="B162" s="158"/>
      <c r="C162" s="12"/>
      <c r="D162" s="159" t="s">
        <v>78</v>
      </c>
      <c r="E162" s="169" t="s">
        <v>1565</v>
      </c>
      <c r="F162" s="169" t="s">
        <v>1566</v>
      </c>
      <c r="G162" s="12"/>
      <c r="H162" s="12"/>
      <c r="I162" s="161"/>
      <c r="J162" s="170">
        <f>BK162</f>
        <v>0</v>
      </c>
      <c r="K162" s="12"/>
      <c r="L162" s="158"/>
      <c r="M162" s="163"/>
      <c r="N162" s="164"/>
      <c r="O162" s="164"/>
      <c r="P162" s="165">
        <f>SUM(P163:P164)</f>
        <v>0</v>
      </c>
      <c r="Q162" s="164"/>
      <c r="R162" s="165">
        <f>SUM(R163:R164)</f>
        <v>0</v>
      </c>
      <c r="S162" s="164"/>
      <c r="T162" s="166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9" t="s">
        <v>87</v>
      </c>
      <c r="AT162" s="167" t="s">
        <v>78</v>
      </c>
      <c r="AU162" s="167" t="s">
        <v>87</v>
      </c>
      <c r="AY162" s="159" t="s">
        <v>147</v>
      </c>
      <c r="BK162" s="168">
        <f>SUM(BK163:BK164)</f>
        <v>0</v>
      </c>
    </row>
    <row r="163" spans="1:65" s="2" customFormat="1" ht="16.5" customHeight="1">
      <c r="A163" s="37"/>
      <c r="B163" s="171"/>
      <c r="C163" s="172" t="s">
        <v>146</v>
      </c>
      <c r="D163" s="172" t="s">
        <v>150</v>
      </c>
      <c r="E163" s="173" t="s">
        <v>1567</v>
      </c>
      <c r="F163" s="174" t="s">
        <v>1568</v>
      </c>
      <c r="G163" s="175" t="s">
        <v>550</v>
      </c>
      <c r="H163" s="176">
        <v>1</v>
      </c>
      <c r="I163" s="177"/>
      <c r="J163" s="178">
        <f>ROUND(I163*H163,2)</f>
        <v>0</v>
      </c>
      <c r="K163" s="179"/>
      <c r="L163" s="38"/>
      <c r="M163" s="180" t="s">
        <v>1</v>
      </c>
      <c r="N163" s="181" t="s">
        <v>44</v>
      </c>
      <c r="O163" s="76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4" t="s">
        <v>166</v>
      </c>
      <c r="AT163" s="184" t="s">
        <v>150</v>
      </c>
      <c r="AU163" s="184" t="s">
        <v>89</v>
      </c>
      <c r="AY163" s="18" t="s">
        <v>147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8" t="s">
        <v>87</v>
      </c>
      <c r="BK163" s="185">
        <f>ROUND(I163*H163,2)</f>
        <v>0</v>
      </c>
      <c r="BL163" s="18" t="s">
        <v>166</v>
      </c>
      <c r="BM163" s="184" t="s">
        <v>256</v>
      </c>
    </row>
    <row r="164" spans="1:65" s="2" customFormat="1" ht="16.5" customHeight="1">
      <c r="A164" s="37"/>
      <c r="B164" s="171"/>
      <c r="C164" s="172" t="s">
        <v>175</v>
      </c>
      <c r="D164" s="172" t="s">
        <v>150</v>
      </c>
      <c r="E164" s="173" t="s">
        <v>1569</v>
      </c>
      <c r="F164" s="174" t="s">
        <v>1570</v>
      </c>
      <c r="G164" s="175" t="s">
        <v>550</v>
      </c>
      <c r="H164" s="176">
        <v>2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44</v>
      </c>
      <c r="O164" s="76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166</v>
      </c>
      <c r="AT164" s="184" t="s">
        <v>150</v>
      </c>
      <c r="AU164" s="184" t="s">
        <v>89</v>
      </c>
      <c r="AY164" s="18" t="s">
        <v>147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8" t="s">
        <v>87</v>
      </c>
      <c r="BK164" s="185">
        <f>ROUND(I164*H164,2)</f>
        <v>0</v>
      </c>
      <c r="BL164" s="18" t="s">
        <v>166</v>
      </c>
      <c r="BM164" s="184" t="s">
        <v>267</v>
      </c>
    </row>
    <row r="165" spans="1:63" s="12" customFormat="1" ht="22.8" customHeight="1">
      <c r="A165" s="12"/>
      <c r="B165" s="158"/>
      <c r="C165" s="12"/>
      <c r="D165" s="159" t="s">
        <v>78</v>
      </c>
      <c r="E165" s="169" t="s">
        <v>1571</v>
      </c>
      <c r="F165" s="169" t="s">
        <v>1572</v>
      </c>
      <c r="G165" s="12"/>
      <c r="H165" s="12"/>
      <c r="I165" s="161"/>
      <c r="J165" s="170">
        <f>BK165</f>
        <v>0</v>
      </c>
      <c r="K165" s="12"/>
      <c r="L165" s="158"/>
      <c r="M165" s="163"/>
      <c r="N165" s="164"/>
      <c r="O165" s="164"/>
      <c r="P165" s="165">
        <f>SUM(P166:P167)</f>
        <v>0</v>
      </c>
      <c r="Q165" s="164"/>
      <c r="R165" s="165">
        <f>SUM(R166:R167)</f>
        <v>0</v>
      </c>
      <c r="S165" s="164"/>
      <c r="T165" s="166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9" t="s">
        <v>87</v>
      </c>
      <c r="AT165" s="167" t="s">
        <v>78</v>
      </c>
      <c r="AU165" s="167" t="s">
        <v>87</v>
      </c>
      <c r="AY165" s="159" t="s">
        <v>147</v>
      </c>
      <c r="BK165" s="168">
        <f>SUM(BK166:BK167)</f>
        <v>0</v>
      </c>
    </row>
    <row r="166" spans="1:65" s="2" customFormat="1" ht="16.5" customHeight="1">
      <c r="A166" s="37"/>
      <c r="B166" s="171"/>
      <c r="C166" s="172" t="s">
        <v>238</v>
      </c>
      <c r="D166" s="172" t="s">
        <v>150</v>
      </c>
      <c r="E166" s="173" t="s">
        <v>1573</v>
      </c>
      <c r="F166" s="174" t="s">
        <v>1574</v>
      </c>
      <c r="G166" s="175" t="s">
        <v>550</v>
      </c>
      <c r="H166" s="176">
        <v>1</v>
      </c>
      <c r="I166" s="177"/>
      <c r="J166" s="178">
        <f>ROUND(I166*H166,2)</f>
        <v>0</v>
      </c>
      <c r="K166" s="179"/>
      <c r="L166" s="38"/>
      <c r="M166" s="180" t="s">
        <v>1</v>
      </c>
      <c r="N166" s="181" t="s">
        <v>44</v>
      </c>
      <c r="O166" s="76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166</v>
      </c>
      <c r="AT166" s="184" t="s">
        <v>150</v>
      </c>
      <c r="AU166" s="184" t="s">
        <v>89</v>
      </c>
      <c r="AY166" s="18" t="s">
        <v>147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8" t="s">
        <v>87</v>
      </c>
      <c r="BK166" s="185">
        <f>ROUND(I166*H166,2)</f>
        <v>0</v>
      </c>
      <c r="BL166" s="18" t="s">
        <v>166</v>
      </c>
      <c r="BM166" s="184" t="s">
        <v>279</v>
      </c>
    </row>
    <row r="167" spans="1:65" s="2" customFormat="1" ht="16.5" customHeight="1">
      <c r="A167" s="37"/>
      <c r="B167" s="171"/>
      <c r="C167" s="172" t="s">
        <v>213</v>
      </c>
      <c r="D167" s="172" t="s">
        <v>150</v>
      </c>
      <c r="E167" s="173" t="s">
        <v>1575</v>
      </c>
      <c r="F167" s="174" t="s">
        <v>1576</v>
      </c>
      <c r="G167" s="175" t="s">
        <v>550</v>
      </c>
      <c r="H167" s="176">
        <v>1</v>
      </c>
      <c r="I167" s="177"/>
      <c r="J167" s="178">
        <f>ROUND(I167*H167,2)</f>
        <v>0</v>
      </c>
      <c r="K167" s="179"/>
      <c r="L167" s="38"/>
      <c r="M167" s="180" t="s">
        <v>1</v>
      </c>
      <c r="N167" s="181" t="s">
        <v>44</v>
      </c>
      <c r="O167" s="76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166</v>
      </c>
      <c r="AT167" s="184" t="s">
        <v>150</v>
      </c>
      <c r="AU167" s="184" t="s">
        <v>89</v>
      </c>
      <c r="AY167" s="18" t="s">
        <v>147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8" t="s">
        <v>87</v>
      </c>
      <c r="BK167" s="185">
        <f>ROUND(I167*H167,2)</f>
        <v>0</v>
      </c>
      <c r="BL167" s="18" t="s">
        <v>166</v>
      </c>
      <c r="BM167" s="184" t="s">
        <v>287</v>
      </c>
    </row>
    <row r="168" spans="1:63" s="12" customFormat="1" ht="22.8" customHeight="1">
      <c r="A168" s="12"/>
      <c r="B168" s="158"/>
      <c r="C168" s="12"/>
      <c r="D168" s="159" t="s">
        <v>78</v>
      </c>
      <c r="E168" s="169" t="s">
        <v>1577</v>
      </c>
      <c r="F168" s="169" t="s">
        <v>1578</v>
      </c>
      <c r="G168" s="12"/>
      <c r="H168" s="12"/>
      <c r="I168" s="161"/>
      <c r="J168" s="170">
        <f>BK168</f>
        <v>0</v>
      </c>
      <c r="K168" s="12"/>
      <c r="L168" s="158"/>
      <c r="M168" s="163"/>
      <c r="N168" s="164"/>
      <c r="O168" s="164"/>
      <c r="P168" s="165">
        <f>P169</f>
        <v>0</v>
      </c>
      <c r="Q168" s="164"/>
      <c r="R168" s="165">
        <f>R169</f>
        <v>0</v>
      </c>
      <c r="S168" s="164"/>
      <c r="T168" s="166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9" t="s">
        <v>87</v>
      </c>
      <c r="AT168" s="167" t="s">
        <v>78</v>
      </c>
      <c r="AU168" s="167" t="s">
        <v>87</v>
      </c>
      <c r="AY168" s="159" t="s">
        <v>147</v>
      </c>
      <c r="BK168" s="168">
        <f>BK169</f>
        <v>0</v>
      </c>
    </row>
    <row r="169" spans="1:65" s="2" customFormat="1" ht="16.5" customHeight="1">
      <c r="A169" s="37"/>
      <c r="B169" s="171"/>
      <c r="C169" s="172" t="s">
        <v>251</v>
      </c>
      <c r="D169" s="172" t="s">
        <v>150</v>
      </c>
      <c r="E169" s="173" t="s">
        <v>1579</v>
      </c>
      <c r="F169" s="174" t="s">
        <v>1580</v>
      </c>
      <c r="G169" s="175" t="s">
        <v>550</v>
      </c>
      <c r="H169" s="176">
        <v>1</v>
      </c>
      <c r="I169" s="177"/>
      <c r="J169" s="178">
        <f>ROUND(I169*H169,2)</f>
        <v>0</v>
      </c>
      <c r="K169" s="179"/>
      <c r="L169" s="38"/>
      <c r="M169" s="180" t="s">
        <v>1</v>
      </c>
      <c r="N169" s="181" t="s">
        <v>44</v>
      </c>
      <c r="O169" s="76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166</v>
      </c>
      <c r="AT169" s="184" t="s">
        <v>150</v>
      </c>
      <c r="AU169" s="184" t="s">
        <v>89</v>
      </c>
      <c r="AY169" s="18" t="s">
        <v>147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8" t="s">
        <v>87</v>
      </c>
      <c r="BK169" s="185">
        <f>ROUND(I169*H169,2)</f>
        <v>0</v>
      </c>
      <c r="BL169" s="18" t="s">
        <v>166</v>
      </c>
      <c r="BM169" s="184" t="s">
        <v>299</v>
      </c>
    </row>
    <row r="170" spans="1:63" s="12" customFormat="1" ht="22.8" customHeight="1">
      <c r="A170" s="12"/>
      <c r="B170" s="158"/>
      <c r="C170" s="12"/>
      <c r="D170" s="159" t="s">
        <v>78</v>
      </c>
      <c r="E170" s="169" t="s">
        <v>1581</v>
      </c>
      <c r="F170" s="169" t="s">
        <v>1582</v>
      </c>
      <c r="G170" s="12"/>
      <c r="H170" s="12"/>
      <c r="I170" s="161"/>
      <c r="J170" s="170">
        <f>BK170</f>
        <v>0</v>
      </c>
      <c r="K170" s="12"/>
      <c r="L170" s="158"/>
      <c r="M170" s="163"/>
      <c r="N170" s="164"/>
      <c r="O170" s="164"/>
      <c r="P170" s="165">
        <f>P171</f>
        <v>0</v>
      </c>
      <c r="Q170" s="164"/>
      <c r="R170" s="165">
        <f>R171</f>
        <v>0</v>
      </c>
      <c r="S170" s="164"/>
      <c r="T170" s="166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9" t="s">
        <v>87</v>
      </c>
      <c r="AT170" s="167" t="s">
        <v>78</v>
      </c>
      <c r="AU170" s="167" t="s">
        <v>87</v>
      </c>
      <c r="AY170" s="159" t="s">
        <v>147</v>
      </c>
      <c r="BK170" s="168">
        <f>BK171</f>
        <v>0</v>
      </c>
    </row>
    <row r="171" spans="1:65" s="2" customFormat="1" ht="21.75" customHeight="1">
      <c r="A171" s="37"/>
      <c r="B171" s="171"/>
      <c r="C171" s="172" t="s">
        <v>256</v>
      </c>
      <c r="D171" s="172" t="s">
        <v>150</v>
      </c>
      <c r="E171" s="173" t="s">
        <v>1583</v>
      </c>
      <c r="F171" s="174" t="s">
        <v>1584</v>
      </c>
      <c r="G171" s="175" t="s">
        <v>550</v>
      </c>
      <c r="H171" s="176">
        <v>7</v>
      </c>
      <c r="I171" s="177"/>
      <c r="J171" s="178">
        <f>ROUND(I171*H171,2)</f>
        <v>0</v>
      </c>
      <c r="K171" s="179"/>
      <c r="L171" s="38"/>
      <c r="M171" s="180" t="s">
        <v>1</v>
      </c>
      <c r="N171" s="181" t="s">
        <v>44</v>
      </c>
      <c r="O171" s="76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166</v>
      </c>
      <c r="AT171" s="184" t="s">
        <v>150</v>
      </c>
      <c r="AU171" s="184" t="s">
        <v>89</v>
      </c>
      <c r="AY171" s="18" t="s">
        <v>147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8" t="s">
        <v>87</v>
      </c>
      <c r="BK171" s="185">
        <f>ROUND(I171*H171,2)</f>
        <v>0</v>
      </c>
      <c r="BL171" s="18" t="s">
        <v>166</v>
      </c>
      <c r="BM171" s="184" t="s">
        <v>308</v>
      </c>
    </row>
    <row r="172" spans="1:63" s="12" customFormat="1" ht="22.8" customHeight="1">
      <c r="A172" s="12"/>
      <c r="B172" s="158"/>
      <c r="C172" s="12"/>
      <c r="D172" s="159" t="s">
        <v>78</v>
      </c>
      <c r="E172" s="169" t="s">
        <v>1585</v>
      </c>
      <c r="F172" s="169" t="s">
        <v>1586</v>
      </c>
      <c r="G172" s="12"/>
      <c r="H172" s="12"/>
      <c r="I172" s="161"/>
      <c r="J172" s="170">
        <f>BK172</f>
        <v>0</v>
      </c>
      <c r="K172" s="12"/>
      <c r="L172" s="158"/>
      <c r="M172" s="163"/>
      <c r="N172" s="164"/>
      <c r="O172" s="164"/>
      <c r="P172" s="165">
        <f>P173</f>
        <v>0</v>
      </c>
      <c r="Q172" s="164"/>
      <c r="R172" s="165">
        <f>R173</f>
        <v>0</v>
      </c>
      <c r="S172" s="164"/>
      <c r="T172" s="166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59" t="s">
        <v>87</v>
      </c>
      <c r="AT172" s="167" t="s">
        <v>78</v>
      </c>
      <c r="AU172" s="167" t="s">
        <v>87</v>
      </c>
      <c r="AY172" s="159" t="s">
        <v>147</v>
      </c>
      <c r="BK172" s="168">
        <f>BK173</f>
        <v>0</v>
      </c>
    </row>
    <row r="173" spans="1:65" s="2" customFormat="1" ht="16.5" customHeight="1">
      <c r="A173" s="37"/>
      <c r="B173" s="171"/>
      <c r="C173" s="172" t="s">
        <v>263</v>
      </c>
      <c r="D173" s="172" t="s">
        <v>150</v>
      </c>
      <c r="E173" s="173" t="s">
        <v>1587</v>
      </c>
      <c r="F173" s="174" t="s">
        <v>1588</v>
      </c>
      <c r="G173" s="175" t="s">
        <v>550</v>
      </c>
      <c r="H173" s="176">
        <v>1</v>
      </c>
      <c r="I173" s="177"/>
      <c r="J173" s="178">
        <f>ROUND(I173*H173,2)</f>
        <v>0</v>
      </c>
      <c r="K173" s="179"/>
      <c r="L173" s="38"/>
      <c r="M173" s="180" t="s">
        <v>1</v>
      </c>
      <c r="N173" s="181" t="s">
        <v>44</v>
      </c>
      <c r="O173" s="76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4" t="s">
        <v>166</v>
      </c>
      <c r="AT173" s="184" t="s">
        <v>150</v>
      </c>
      <c r="AU173" s="184" t="s">
        <v>89</v>
      </c>
      <c r="AY173" s="18" t="s">
        <v>147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8" t="s">
        <v>87</v>
      </c>
      <c r="BK173" s="185">
        <f>ROUND(I173*H173,2)</f>
        <v>0</v>
      </c>
      <c r="BL173" s="18" t="s">
        <v>166</v>
      </c>
      <c r="BM173" s="184" t="s">
        <v>317</v>
      </c>
    </row>
    <row r="174" spans="1:63" s="12" customFormat="1" ht="22.8" customHeight="1">
      <c r="A174" s="12"/>
      <c r="B174" s="158"/>
      <c r="C174" s="12"/>
      <c r="D174" s="159" t="s">
        <v>78</v>
      </c>
      <c r="E174" s="169" t="s">
        <v>1589</v>
      </c>
      <c r="F174" s="169" t="s">
        <v>1590</v>
      </c>
      <c r="G174" s="12"/>
      <c r="H174" s="12"/>
      <c r="I174" s="161"/>
      <c r="J174" s="170">
        <f>BK174</f>
        <v>0</v>
      </c>
      <c r="K174" s="12"/>
      <c r="L174" s="158"/>
      <c r="M174" s="163"/>
      <c r="N174" s="164"/>
      <c r="O174" s="164"/>
      <c r="P174" s="165">
        <f>SUM(P175:P176)</f>
        <v>0</v>
      </c>
      <c r="Q174" s="164"/>
      <c r="R174" s="165">
        <f>SUM(R175:R176)</f>
        <v>0</v>
      </c>
      <c r="S174" s="164"/>
      <c r="T174" s="166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9" t="s">
        <v>87</v>
      </c>
      <c r="AT174" s="167" t="s">
        <v>78</v>
      </c>
      <c r="AU174" s="167" t="s">
        <v>87</v>
      </c>
      <c r="AY174" s="159" t="s">
        <v>147</v>
      </c>
      <c r="BK174" s="168">
        <f>SUM(BK175:BK176)</f>
        <v>0</v>
      </c>
    </row>
    <row r="175" spans="1:65" s="2" customFormat="1" ht="16.5" customHeight="1">
      <c r="A175" s="37"/>
      <c r="B175" s="171"/>
      <c r="C175" s="172" t="s">
        <v>267</v>
      </c>
      <c r="D175" s="172" t="s">
        <v>150</v>
      </c>
      <c r="E175" s="173" t="s">
        <v>1591</v>
      </c>
      <c r="F175" s="174" t="s">
        <v>1592</v>
      </c>
      <c r="G175" s="175" t="s">
        <v>550</v>
      </c>
      <c r="H175" s="176">
        <v>3</v>
      </c>
      <c r="I175" s="177"/>
      <c r="J175" s="178">
        <f>ROUND(I175*H175,2)</f>
        <v>0</v>
      </c>
      <c r="K175" s="179"/>
      <c r="L175" s="38"/>
      <c r="M175" s="180" t="s">
        <v>1</v>
      </c>
      <c r="N175" s="181" t="s">
        <v>44</v>
      </c>
      <c r="O175" s="76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4" t="s">
        <v>166</v>
      </c>
      <c r="AT175" s="184" t="s">
        <v>150</v>
      </c>
      <c r="AU175" s="184" t="s">
        <v>89</v>
      </c>
      <c r="AY175" s="18" t="s">
        <v>147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8" t="s">
        <v>87</v>
      </c>
      <c r="BK175" s="185">
        <f>ROUND(I175*H175,2)</f>
        <v>0</v>
      </c>
      <c r="BL175" s="18" t="s">
        <v>166</v>
      </c>
      <c r="BM175" s="184" t="s">
        <v>333</v>
      </c>
    </row>
    <row r="176" spans="1:65" s="2" customFormat="1" ht="16.5" customHeight="1">
      <c r="A176" s="37"/>
      <c r="B176" s="171"/>
      <c r="C176" s="172" t="s">
        <v>271</v>
      </c>
      <c r="D176" s="172" t="s">
        <v>150</v>
      </c>
      <c r="E176" s="173" t="s">
        <v>1593</v>
      </c>
      <c r="F176" s="174" t="s">
        <v>1594</v>
      </c>
      <c r="G176" s="175" t="s">
        <v>550</v>
      </c>
      <c r="H176" s="176">
        <v>1</v>
      </c>
      <c r="I176" s="177"/>
      <c r="J176" s="178">
        <f>ROUND(I176*H176,2)</f>
        <v>0</v>
      </c>
      <c r="K176" s="179"/>
      <c r="L176" s="38"/>
      <c r="M176" s="180" t="s">
        <v>1</v>
      </c>
      <c r="N176" s="181" t="s">
        <v>44</v>
      </c>
      <c r="O176" s="76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4" t="s">
        <v>166</v>
      </c>
      <c r="AT176" s="184" t="s">
        <v>150</v>
      </c>
      <c r="AU176" s="184" t="s">
        <v>89</v>
      </c>
      <c r="AY176" s="18" t="s">
        <v>147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8" t="s">
        <v>87</v>
      </c>
      <c r="BK176" s="185">
        <f>ROUND(I176*H176,2)</f>
        <v>0</v>
      </c>
      <c r="BL176" s="18" t="s">
        <v>166</v>
      </c>
      <c r="BM176" s="184" t="s">
        <v>345</v>
      </c>
    </row>
    <row r="177" spans="1:63" s="12" customFormat="1" ht="22.8" customHeight="1">
      <c r="A177" s="12"/>
      <c r="B177" s="158"/>
      <c r="C177" s="12"/>
      <c r="D177" s="159" t="s">
        <v>78</v>
      </c>
      <c r="E177" s="169" t="s">
        <v>1595</v>
      </c>
      <c r="F177" s="169" t="s">
        <v>1596</v>
      </c>
      <c r="G177" s="12"/>
      <c r="H177" s="12"/>
      <c r="I177" s="161"/>
      <c r="J177" s="170">
        <f>BK177</f>
        <v>0</v>
      </c>
      <c r="K177" s="12"/>
      <c r="L177" s="158"/>
      <c r="M177" s="163"/>
      <c r="N177" s="164"/>
      <c r="O177" s="164"/>
      <c r="P177" s="165">
        <f>SUM(P178:P183)</f>
        <v>0</v>
      </c>
      <c r="Q177" s="164"/>
      <c r="R177" s="165">
        <f>SUM(R178:R183)</f>
        <v>0</v>
      </c>
      <c r="S177" s="164"/>
      <c r="T177" s="166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59" t="s">
        <v>87</v>
      </c>
      <c r="AT177" s="167" t="s">
        <v>78</v>
      </c>
      <c r="AU177" s="167" t="s">
        <v>87</v>
      </c>
      <c r="AY177" s="159" t="s">
        <v>147</v>
      </c>
      <c r="BK177" s="168">
        <f>SUM(BK178:BK183)</f>
        <v>0</v>
      </c>
    </row>
    <row r="178" spans="1:65" s="2" customFormat="1" ht="16.5" customHeight="1">
      <c r="A178" s="37"/>
      <c r="B178" s="171"/>
      <c r="C178" s="172" t="s">
        <v>279</v>
      </c>
      <c r="D178" s="172" t="s">
        <v>150</v>
      </c>
      <c r="E178" s="173" t="s">
        <v>1597</v>
      </c>
      <c r="F178" s="174" t="s">
        <v>1598</v>
      </c>
      <c r="G178" s="175" t="s">
        <v>1599</v>
      </c>
      <c r="H178" s="176">
        <v>8</v>
      </c>
      <c r="I178" s="177"/>
      <c r="J178" s="178">
        <f>ROUND(I178*H178,2)</f>
        <v>0</v>
      </c>
      <c r="K178" s="179"/>
      <c r="L178" s="38"/>
      <c r="M178" s="180" t="s">
        <v>1</v>
      </c>
      <c r="N178" s="181" t="s">
        <v>44</v>
      </c>
      <c r="O178" s="76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4" t="s">
        <v>166</v>
      </c>
      <c r="AT178" s="184" t="s">
        <v>150</v>
      </c>
      <c r="AU178" s="184" t="s">
        <v>89</v>
      </c>
      <c r="AY178" s="18" t="s">
        <v>147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8" t="s">
        <v>87</v>
      </c>
      <c r="BK178" s="185">
        <f>ROUND(I178*H178,2)</f>
        <v>0</v>
      </c>
      <c r="BL178" s="18" t="s">
        <v>166</v>
      </c>
      <c r="BM178" s="184" t="s">
        <v>362</v>
      </c>
    </row>
    <row r="179" spans="1:65" s="2" customFormat="1" ht="16.5" customHeight="1">
      <c r="A179" s="37"/>
      <c r="B179" s="171"/>
      <c r="C179" s="172" t="s">
        <v>8</v>
      </c>
      <c r="D179" s="172" t="s">
        <v>150</v>
      </c>
      <c r="E179" s="173" t="s">
        <v>1600</v>
      </c>
      <c r="F179" s="174" t="s">
        <v>1601</v>
      </c>
      <c r="G179" s="175" t="s">
        <v>1599</v>
      </c>
      <c r="H179" s="176">
        <v>29</v>
      </c>
      <c r="I179" s="177"/>
      <c r="J179" s="178">
        <f>ROUND(I179*H179,2)</f>
        <v>0</v>
      </c>
      <c r="K179" s="179"/>
      <c r="L179" s="38"/>
      <c r="M179" s="180" t="s">
        <v>1</v>
      </c>
      <c r="N179" s="181" t="s">
        <v>44</v>
      </c>
      <c r="O179" s="76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4" t="s">
        <v>166</v>
      </c>
      <c r="AT179" s="184" t="s">
        <v>150</v>
      </c>
      <c r="AU179" s="184" t="s">
        <v>89</v>
      </c>
      <c r="AY179" s="18" t="s">
        <v>147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8" t="s">
        <v>87</v>
      </c>
      <c r="BK179" s="185">
        <f>ROUND(I179*H179,2)</f>
        <v>0</v>
      </c>
      <c r="BL179" s="18" t="s">
        <v>166</v>
      </c>
      <c r="BM179" s="184" t="s">
        <v>370</v>
      </c>
    </row>
    <row r="180" spans="1:65" s="2" customFormat="1" ht="16.5" customHeight="1">
      <c r="A180" s="37"/>
      <c r="B180" s="171"/>
      <c r="C180" s="172" t="s">
        <v>287</v>
      </c>
      <c r="D180" s="172" t="s">
        <v>150</v>
      </c>
      <c r="E180" s="173" t="s">
        <v>1602</v>
      </c>
      <c r="F180" s="174" t="s">
        <v>1603</v>
      </c>
      <c r="G180" s="175" t="s">
        <v>1599</v>
      </c>
      <c r="H180" s="176">
        <v>39</v>
      </c>
      <c r="I180" s="177"/>
      <c r="J180" s="178">
        <f>ROUND(I180*H180,2)</f>
        <v>0</v>
      </c>
      <c r="K180" s="179"/>
      <c r="L180" s="38"/>
      <c r="M180" s="180" t="s">
        <v>1</v>
      </c>
      <c r="N180" s="181" t="s">
        <v>44</v>
      </c>
      <c r="O180" s="76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4" t="s">
        <v>166</v>
      </c>
      <c r="AT180" s="184" t="s">
        <v>150</v>
      </c>
      <c r="AU180" s="184" t="s">
        <v>89</v>
      </c>
      <c r="AY180" s="18" t="s">
        <v>147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8" t="s">
        <v>87</v>
      </c>
      <c r="BK180" s="185">
        <f>ROUND(I180*H180,2)</f>
        <v>0</v>
      </c>
      <c r="BL180" s="18" t="s">
        <v>166</v>
      </c>
      <c r="BM180" s="184" t="s">
        <v>311</v>
      </c>
    </row>
    <row r="181" spans="1:65" s="2" customFormat="1" ht="16.5" customHeight="1">
      <c r="A181" s="37"/>
      <c r="B181" s="171"/>
      <c r="C181" s="172" t="s">
        <v>292</v>
      </c>
      <c r="D181" s="172" t="s">
        <v>150</v>
      </c>
      <c r="E181" s="173" t="s">
        <v>1604</v>
      </c>
      <c r="F181" s="174" t="s">
        <v>1605</v>
      </c>
      <c r="G181" s="175" t="s">
        <v>1599</v>
      </c>
      <c r="H181" s="176">
        <v>8</v>
      </c>
      <c r="I181" s="177"/>
      <c r="J181" s="178">
        <f>ROUND(I181*H181,2)</f>
        <v>0</v>
      </c>
      <c r="K181" s="179"/>
      <c r="L181" s="38"/>
      <c r="M181" s="180" t="s">
        <v>1</v>
      </c>
      <c r="N181" s="181" t="s">
        <v>44</v>
      </c>
      <c r="O181" s="76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4" t="s">
        <v>166</v>
      </c>
      <c r="AT181" s="184" t="s">
        <v>150</v>
      </c>
      <c r="AU181" s="184" t="s">
        <v>89</v>
      </c>
      <c r="AY181" s="18" t="s">
        <v>147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8" t="s">
        <v>87</v>
      </c>
      <c r="BK181" s="185">
        <f>ROUND(I181*H181,2)</f>
        <v>0</v>
      </c>
      <c r="BL181" s="18" t="s">
        <v>166</v>
      </c>
      <c r="BM181" s="184" t="s">
        <v>389</v>
      </c>
    </row>
    <row r="182" spans="1:65" s="2" customFormat="1" ht="16.5" customHeight="1">
      <c r="A182" s="37"/>
      <c r="B182" s="171"/>
      <c r="C182" s="172" t="s">
        <v>299</v>
      </c>
      <c r="D182" s="172" t="s">
        <v>150</v>
      </c>
      <c r="E182" s="173" t="s">
        <v>1606</v>
      </c>
      <c r="F182" s="174" t="s">
        <v>1607</v>
      </c>
      <c r="G182" s="175" t="s">
        <v>1599</v>
      </c>
      <c r="H182" s="176">
        <v>6</v>
      </c>
      <c r="I182" s="177"/>
      <c r="J182" s="178">
        <f>ROUND(I182*H182,2)</f>
        <v>0</v>
      </c>
      <c r="K182" s="179"/>
      <c r="L182" s="38"/>
      <c r="M182" s="180" t="s">
        <v>1</v>
      </c>
      <c r="N182" s="181" t="s">
        <v>44</v>
      </c>
      <c r="O182" s="76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4" t="s">
        <v>166</v>
      </c>
      <c r="AT182" s="184" t="s">
        <v>150</v>
      </c>
      <c r="AU182" s="184" t="s">
        <v>89</v>
      </c>
      <c r="AY182" s="18" t="s">
        <v>147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8" t="s">
        <v>87</v>
      </c>
      <c r="BK182" s="185">
        <f>ROUND(I182*H182,2)</f>
        <v>0</v>
      </c>
      <c r="BL182" s="18" t="s">
        <v>166</v>
      </c>
      <c r="BM182" s="184" t="s">
        <v>397</v>
      </c>
    </row>
    <row r="183" spans="1:65" s="2" customFormat="1" ht="16.5" customHeight="1">
      <c r="A183" s="37"/>
      <c r="B183" s="171"/>
      <c r="C183" s="172" t="s">
        <v>303</v>
      </c>
      <c r="D183" s="172" t="s">
        <v>150</v>
      </c>
      <c r="E183" s="173" t="s">
        <v>1608</v>
      </c>
      <c r="F183" s="174" t="s">
        <v>1609</v>
      </c>
      <c r="G183" s="175" t="s">
        <v>1599</v>
      </c>
      <c r="H183" s="176">
        <v>2</v>
      </c>
      <c r="I183" s="177"/>
      <c r="J183" s="178">
        <f>ROUND(I183*H183,2)</f>
        <v>0</v>
      </c>
      <c r="K183" s="179"/>
      <c r="L183" s="38"/>
      <c r="M183" s="180" t="s">
        <v>1</v>
      </c>
      <c r="N183" s="181" t="s">
        <v>44</v>
      </c>
      <c r="O183" s="76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4" t="s">
        <v>166</v>
      </c>
      <c r="AT183" s="184" t="s">
        <v>150</v>
      </c>
      <c r="AU183" s="184" t="s">
        <v>89</v>
      </c>
      <c r="AY183" s="18" t="s">
        <v>147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8" t="s">
        <v>87</v>
      </c>
      <c r="BK183" s="185">
        <f>ROUND(I183*H183,2)</f>
        <v>0</v>
      </c>
      <c r="BL183" s="18" t="s">
        <v>166</v>
      </c>
      <c r="BM183" s="184" t="s">
        <v>411</v>
      </c>
    </row>
    <row r="184" spans="1:63" s="12" customFormat="1" ht="22.8" customHeight="1">
      <c r="A184" s="12"/>
      <c r="B184" s="158"/>
      <c r="C184" s="12"/>
      <c r="D184" s="159" t="s">
        <v>78</v>
      </c>
      <c r="E184" s="169" t="s">
        <v>1610</v>
      </c>
      <c r="F184" s="169" t="s">
        <v>1611</v>
      </c>
      <c r="G184" s="12"/>
      <c r="H184" s="12"/>
      <c r="I184" s="161"/>
      <c r="J184" s="170">
        <f>BK184</f>
        <v>0</v>
      </c>
      <c r="K184" s="12"/>
      <c r="L184" s="158"/>
      <c r="M184" s="163"/>
      <c r="N184" s="164"/>
      <c r="O184" s="164"/>
      <c r="P184" s="165">
        <f>SUM(P185:P188)</f>
        <v>0</v>
      </c>
      <c r="Q184" s="164"/>
      <c r="R184" s="165">
        <f>SUM(R185:R188)</f>
        <v>0</v>
      </c>
      <c r="S184" s="164"/>
      <c r="T184" s="166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59" t="s">
        <v>87</v>
      </c>
      <c r="AT184" s="167" t="s">
        <v>78</v>
      </c>
      <c r="AU184" s="167" t="s">
        <v>87</v>
      </c>
      <c r="AY184" s="159" t="s">
        <v>147</v>
      </c>
      <c r="BK184" s="168">
        <f>SUM(BK185:BK188)</f>
        <v>0</v>
      </c>
    </row>
    <row r="185" spans="1:65" s="2" customFormat="1" ht="16.5" customHeight="1">
      <c r="A185" s="37"/>
      <c r="B185" s="171"/>
      <c r="C185" s="172" t="s">
        <v>308</v>
      </c>
      <c r="D185" s="172" t="s">
        <v>150</v>
      </c>
      <c r="E185" s="173" t="s">
        <v>1612</v>
      </c>
      <c r="F185" s="174" t="s">
        <v>1613</v>
      </c>
      <c r="G185" s="175" t="s">
        <v>1599</v>
      </c>
      <c r="H185" s="176">
        <v>3</v>
      </c>
      <c r="I185" s="177"/>
      <c r="J185" s="178">
        <f>ROUND(I185*H185,2)</f>
        <v>0</v>
      </c>
      <c r="K185" s="179"/>
      <c r="L185" s="38"/>
      <c r="M185" s="180" t="s">
        <v>1</v>
      </c>
      <c r="N185" s="181" t="s">
        <v>44</v>
      </c>
      <c r="O185" s="76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4" t="s">
        <v>166</v>
      </c>
      <c r="AT185" s="184" t="s">
        <v>150</v>
      </c>
      <c r="AU185" s="184" t="s">
        <v>89</v>
      </c>
      <c r="AY185" s="18" t="s">
        <v>147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8" t="s">
        <v>87</v>
      </c>
      <c r="BK185" s="185">
        <f>ROUND(I185*H185,2)</f>
        <v>0</v>
      </c>
      <c r="BL185" s="18" t="s">
        <v>166</v>
      </c>
      <c r="BM185" s="184" t="s">
        <v>420</v>
      </c>
    </row>
    <row r="186" spans="1:65" s="2" customFormat="1" ht="16.5" customHeight="1">
      <c r="A186" s="37"/>
      <c r="B186" s="171"/>
      <c r="C186" s="172" t="s">
        <v>7</v>
      </c>
      <c r="D186" s="172" t="s">
        <v>150</v>
      </c>
      <c r="E186" s="173" t="s">
        <v>1614</v>
      </c>
      <c r="F186" s="174" t="s">
        <v>1615</v>
      </c>
      <c r="G186" s="175" t="s">
        <v>1599</v>
      </c>
      <c r="H186" s="176">
        <v>10</v>
      </c>
      <c r="I186" s="177"/>
      <c r="J186" s="178">
        <f>ROUND(I186*H186,2)</f>
        <v>0</v>
      </c>
      <c r="K186" s="179"/>
      <c r="L186" s="38"/>
      <c r="M186" s="180" t="s">
        <v>1</v>
      </c>
      <c r="N186" s="181" t="s">
        <v>44</v>
      </c>
      <c r="O186" s="76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4" t="s">
        <v>166</v>
      </c>
      <c r="AT186" s="184" t="s">
        <v>150</v>
      </c>
      <c r="AU186" s="184" t="s">
        <v>89</v>
      </c>
      <c r="AY186" s="18" t="s">
        <v>147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8" t="s">
        <v>87</v>
      </c>
      <c r="BK186" s="185">
        <f>ROUND(I186*H186,2)</f>
        <v>0</v>
      </c>
      <c r="BL186" s="18" t="s">
        <v>166</v>
      </c>
      <c r="BM186" s="184" t="s">
        <v>431</v>
      </c>
    </row>
    <row r="187" spans="1:65" s="2" customFormat="1" ht="16.5" customHeight="1">
      <c r="A187" s="37"/>
      <c r="B187" s="171"/>
      <c r="C187" s="172" t="s">
        <v>317</v>
      </c>
      <c r="D187" s="172" t="s">
        <v>150</v>
      </c>
      <c r="E187" s="173" t="s">
        <v>1616</v>
      </c>
      <c r="F187" s="174" t="s">
        <v>1617</v>
      </c>
      <c r="G187" s="175" t="s">
        <v>1599</v>
      </c>
      <c r="H187" s="176">
        <v>2</v>
      </c>
      <c r="I187" s="177"/>
      <c r="J187" s="178">
        <f>ROUND(I187*H187,2)</f>
        <v>0</v>
      </c>
      <c r="K187" s="179"/>
      <c r="L187" s="38"/>
      <c r="M187" s="180" t="s">
        <v>1</v>
      </c>
      <c r="N187" s="181" t="s">
        <v>44</v>
      </c>
      <c r="O187" s="76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4" t="s">
        <v>166</v>
      </c>
      <c r="AT187" s="184" t="s">
        <v>150</v>
      </c>
      <c r="AU187" s="184" t="s">
        <v>89</v>
      </c>
      <c r="AY187" s="18" t="s">
        <v>147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8" t="s">
        <v>87</v>
      </c>
      <c r="BK187" s="185">
        <f>ROUND(I187*H187,2)</f>
        <v>0</v>
      </c>
      <c r="BL187" s="18" t="s">
        <v>166</v>
      </c>
      <c r="BM187" s="184" t="s">
        <v>444</v>
      </c>
    </row>
    <row r="188" spans="1:65" s="2" customFormat="1" ht="16.5" customHeight="1">
      <c r="A188" s="37"/>
      <c r="B188" s="171"/>
      <c r="C188" s="172" t="s">
        <v>327</v>
      </c>
      <c r="D188" s="172" t="s">
        <v>150</v>
      </c>
      <c r="E188" s="173" t="s">
        <v>1618</v>
      </c>
      <c r="F188" s="174" t="s">
        <v>1619</v>
      </c>
      <c r="G188" s="175" t="s">
        <v>1599</v>
      </c>
      <c r="H188" s="176">
        <v>1</v>
      </c>
      <c r="I188" s="177"/>
      <c r="J188" s="178">
        <f>ROUND(I188*H188,2)</f>
        <v>0</v>
      </c>
      <c r="K188" s="179"/>
      <c r="L188" s="38"/>
      <c r="M188" s="180" t="s">
        <v>1</v>
      </c>
      <c r="N188" s="181" t="s">
        <v>44</v>
      </c>
      <c r="O188" s="76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4" t="s">
        <v>166</v>
      </c>
      <c r="AT188" s="184" t="s">
        <v>150</v>
      </c>
      <c r="AU188" s="184" t="s">
        <v>89</v>
      </c>
      <c r="AY188" s="18" t="s">
        <v>147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8" t="s">
        <v>87</v>
      </c>
      <c r="BK188" s="185">
        <f>ROUND(I188*H188,2)</f>
        <v>0</v>
      </c>
      <c r="BL188" s="18" t="s">
        <v>166</v>
      </c>
      <c r="BM188" s="184" t="s">
        <v>454</v>
      </c>
    </row>
    <row r="189" spans="1:63" s="12" customFormat="1" ht="22.8" customHeight="1">
      <c r="A189" s="12"/>
      <c r="B189" s="158"/>
      <c r="C189" s="12"/>
      <c r="D189" s="159" t="s">
        <v>78</v>
      </c>
      <c r="E189" s="169" t="s">
        <v>1620</v>
      </c>
      <c r="F189" s="169" t="s">
        <v>1621</v>
      </c>
      <c r="G189" s="12"/>
      <c r="H189" s="12"/>
      <c r="I189" s="161"/>
      <c r="J189" s="170">
        <f>BK189</f>
        <v>0</v>
      </c>
      <c r="K189" s="12"/>
      <c r="L189" s="158"/>
      <c r="M189" s="163"/>
      <c r="N189" s="164"/>
      <c r="O189" s="164"/>
      <c r="P189" s="165">
        <f>P190</f>
        <v>0</v>
      </c>
      <c r="Q189" s="164"/>
      <c r="R189" s="165">
        <f>R190</f>
        <v>0</v>
      </c>
      <c r="S189" s="164"/>
      <c r="T189" s="166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59" t="s">
        <v>87</v>
      </c>
      <c r="AT189" s="167" t="s">
        <v>78</v>
      </c>
      <c r="AU189" s="167" t="s">
        <v>87</v>
      </c>
      <c r="AY189" s="159" t="s">
        <v>147</v>
      </c>
      <c r="BK189" s="168">
        <f>BK190</f>
        <v>0</v>
      </c>
    </row>
    <row r="190" spans="1:65" s="2" customFormat="1" ht="16.5" customHeight="1">
      <c r="A190" s="37"/>
      <c r="B190" s="171"/>
      <c r="C190" s="172" t="s">
        <v>333</v>
      </c>
      <c r="D190" s="172" t="s">
        <v>150</v>
      </c>
      <c r="E190" s="173" t="s">
        <v>1622</v>
      </c>
      <c r="F190" s="174" t="s">
        <v>1623</v>
      </c>
      <c r="G190" s="175" t="s">
        <v>153</v>
      </c>
      <c r="H190" s="176">
        <v>1</v>
      </c>
      <c r="I190" s="177"/>
      <c r="J190" s="178">
        <f>ROUND(I190*H190,2)</f>
        <v>0</v>
      </c>
      <c r="K190" s="179"/>
      <c r="L190" s="38"/>
      <c r="M190" s="180" t="s">
        <v>1</v>
      </c>
      <c r="N190" s="181" t="s">
        <v>44</v>
      </c>
      <c r="O190" s="76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4" t="s">
        <v>166</v>
      </c>
      <c r="AT190" s="184" t="s">
        <v>150</v>
      </c>
      <c r="AU190" s="184" t="s">
        <v>89</v>
      </c>
      <c r="AY190" s="18" t="s">
        <v>147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8" t="s">
        <v>87</v>
      </c>
      <c r="BK190" s="185">
        <f>ROUND(I190*H190,2)</f>
        <v>0</v>
      </c>
      <c r="BL190" s="18" t="s">
        <v>166</v>
      </c>
      <c r="BM190" s="184" t="s">
        <v>464</v>
      </c>
    </row>
    <row r="191" spans="1:63" s="12" customFormat="1" ht="25.9" customHeight="1">
      <c r="A191" s="12"/>
      <c r="B191" s="158"/>
      <c r="C191" s="12"/>
      <c r="D191" s="159" t="s">
        <v>78</v>
      </c>
      <c r="E191" s="160" t="s">
        <v>777</v>
      </c>
      <c r="F191" s="160" t="s">
        <v>1624</v>
      </c>
      <c r="G191" s="12"/>
      <c r="H191" s="12"/>
      <c r="I191" s="161"/>
      <c r="J191" s="162">
        <f>BK191</f>
        <v>0</v>
      </c>
      <c r="K191" s="12"/>
      <c r="L191" s="158"/>
      <c r="M191" s="163"/>
      <c r="N191" s="164"/>
      <c r="O191" s="164"/>
      <c r="P191" s="165">
        <f>SUM(P192:P195)</f>
        <v>0</v>
      </c>
      <c r="Q191" s="164"/>
      <c r="R191" s="165">
        <f>SUM(R192:R195)</f>
        <v>0</v>
      </c>
      <c r="S191" s="164"/>
      <c r="T191" s="166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59" t="s">
        <v>87</v>
      </c>
      <c r="AT191" s="167" t="s">
        <v>78</v>
      </c>
      <c r="AU191" s="167" t="s">
        <v>79</v>
      </c>
      <c r="AY191" s="159" t="s">
        <v>147</v>
      </c>
      <c r="BK191" s="168">
        <f>SUM(BK192:BK195)</f>
        <v>0</v>
      </c>
    </row>
    <row r="192" spans="1:65" s="2" customFormat="1" ht="16.5" customHeight="1">
      <c r="A192" s="37"/>
      <c r="B192" s="171"/>
      <c r="C192" s="172" t="s">
        <v>340</v>
      </c>
      <c r="D192" s="172" t="s">
        <v>150</v>
      </c>
      <c r="E192" s="173" t="s">
        <v>1625</v>
      </c>
      <c r="F192" s="174" t="s">
        <v>1626</v>
      </c>
      <c r="G192" s="175" t="s">
        <v>1627</v>
      </c>
      <c r="H192" s="235"/>
      <c r="I192" s="177"/>
      <c r="J192" s="178">
        <f>ROUND(I192*H192,2)</f>
        <v>0</v>
      </c>
      <c r="K192" s="179"/>
      <c r="L192" s="38"/>
      <c r="M192" s="180" t="s">
        <v>1</v>
      </c>
      <c r="N192" s="181" t="s">
        <v>44</v>
      </c>
      <c r="O192" s="76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166</v>
      </c>
      <c r="AT192" s="184" t="s">
        <v>150</v>
      </c>
      <c r="AU192" s="184" t="s">
        <v>87</v>
      </c>
      <c r="AY192" s="18" t="s">
        <v>147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8" t="s">
        <v>87</v>
      </c>
      <c r="BK192" s="185">
        <f>ROUND(I192*H192,2)</f>
        <v>0</v>
      </c>
      <c r="BL192" s="18" t="s">
        <v>166</v>
      </c>
      <c r="BM192" s="184" t="s">
        <v>1628</v>
      </c>
    </row>
    <row r="193" spans="1:65" s="2" customFormat="1" ht="16.5" customHeight="1">
      <c r="A193" s="37"/>
      <c r="B193" s="171"/>
      <c r="C193" s="172" t="s">
        <v>345</v>
      </c>
      <c r="D193" s="172" t="s">
        <v>150</v>
      </c>
      <c r="E193" s="173" t="s">
        <v>1629</v>
      </c>
      <c r="F193" s="174" t="s">
        <v>1630</v>
      </c>
      <c r="G193" s="175" t="s">
        <v>153</v>
      </c>
      <c r="H193" s="176">
        <v>1</v>
      </c>
      <c r="I193" s="177"/>
      <c r="J193" s="178">
        <f>ROUND(I193*H193,2)</f>
        <v>0</v>
      </c>
      <c r="K193" s="179"/>
      <c r="L193" s="38"/>
      <c r="M193" s="180" t="s">
        <v>1</v>
      </c>
      <c r="N193" s="181" t="s">
        <v>44</v>
      </c>
      <c r="O193" s="76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4" t="s">
        <v>166</v>
      </c>
      <c r="AT193" s="184" t="s">
        <v>150</v>
      </c>
      <c r="AU193" s="184" t="s">
        <v>87</v>
      </c>
      <c r="AY193" s="18" t="s">
        <v>147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18" t="s">
        <v>87</v>
      </c>
      <c r="BK193" s="185">
        <f>ROUND(I193*H193,2)</f>
        <v>0</v>
      </c>
      <c r="BL193" s="18" t="s">
        <v>166</v>
      </c>
      <c r="BM193" s="184" t="s">
        <v>1631</v>
      </c>
    </row>
    <row r="194" spans="1:65" s="2" customFormat="1" ht="16.5" customHeight="1">
      <c r="A194" s="37"/>
      <c r="B194" s="171"/>
      <c r="C194" s="172" t="s">
        <v>355</v>
      </c>
      <c r="D194" s="172" t="s">
        <v>150</v>
      </c>
      <c r="E194" s="173" t="s">
        <v>1632</v>
      </c>
      <c r="F194" s="174" t="s">
        <v>1633</v>
      </c>
      <c r="G194" s="175" t="s">
        <v>1627</v>
      </c>
      <c r="H194" s="235"/>
      <c r="I194" s="177"/>
      <c r="J194" s="178">
        <f>ROUND(I194*H194,2)</f>
        <v>0</v>
      </c>
      <c r="K194" s="179"/>
      <c r="L194" s="38"/>
      <c r="M194" s="180" t="s">
        <v>1</v>
      </c>
      <c r="N194" s="181" t="s">
        <v>44</v>
      </c>
      <c r="O194" s="76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4" t="s">
        <v>166</v>
      </c>
      <c r="AT194" s="184" t="s">
        <v>150</v>
      </c>
      <c r="AU194" s="184" t="s">
        <v>87</v>
      </c>
      <c r="AY194" s="18" t="s">
        <v>147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8" t="s">
        <v>87</v>
      </c>
      <c r="BK194" s="185">
        <f>ROUND(I194*H194,2)</f>
        <v>0</v>
      </c>
      <c r="BL194" s="18" t="s">
        <v>166</v>
      </c>
      <c r="BM194" s="184" t="s">
        <v>1634</v>
      </c>
    </row>
    <row r="195" spans="1:65" s="2" customFormat="1" ht="16.5" customHeight="1">
      <c r="A195" s="37"/>
      <c r="B195" s="171"/>
      <c r="C195" s="172" t="s">
        <v>362</v>
      </c>
      <c r="D195" s="172" t="s">
        <v>150</v>
      </c>
      <c r="E195" s="173" t="s">
        <v>1635</v>
      </c>
      <c r="F195" s="174" t="s">
        <v>1636</v>
      </c>
      <c r="G195" s="175" t="s">
        <v>1627</v>
      </c>
      <c r="H195" s="235"/>
      <c r="I195" s="177"/>
      <c r="J195" s="178">
        <f>ROUND(I195*H195,2)</f>
        <v>0</v>
      </c>
      <c r="K195" s="179"/>
      <c r="L195" s="38"/>
      <c r="M195" s="180" t="s">
        <v>1</v>
      </c>
      <c r="N195" s="181" t="s">
        <v>44</v>
      </c>
      <c r="O195" s="76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4" t="s">
        <v>166</v>
      </c>
      <c r="AT195" s="184" t="s">
        <v>150</v>
      </c>
      <c r="AU195" s="184" t="s">
        <v>87</v>
      </c>
      <c r="AY195" s="18" t="s">
        <v>147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8" t="s">
        <v>87</v>
      </c>
      <c r="BK195" s="185">
        <f>ROUND(I195*H195,2)</f>
        <v>0</v>
      </c>
      <c r="BL195" s="18" t="s">
        <v>166</v>
      </c>
      <c r="BM195" s="184" t="s">
        <v>1637</v>
      </c>
    </row>
    <row r="196" spans="1:63" s="12" customFormat="1" ht="25.9" customHeight="1">
      <c r="A196" s="12"/>
      <c r="B196" s="158"/>
      <c r="C196" s="12"/>
      <c r="D196" s="159" t="s">
        <v>78</v>
      </c>
      <c r="E196" s="160" t="s">
        <v>795</v>
      </c>
      <c r="F196" s="160" t="s">
        <v>1638</v>
      </c>
      <c r="G196" s="12"/>
      <c r="H196" s="12"/>
      <c r="I196" s="161"/>
      <c r="J196" s="162">
        <f>BK196</f>
        <v>0</v>
      </c>
      <c r="K196" s="12"/>
      <c r="L196" s="158"/>
      <c r="M196" s="163"/>
      <c r="N196" s="164"/>
      <c r="O196" s="164"/>
      <c r="P196" s="165">
        <f>P197+P199+P201+P203+P206+P209</f>
        <v>0</v>
      </c>
      <c r="Q196" s="164"/>
      <c r="R196" s="165">
        <f>R197+R199+R201+R203+R206+R209</f>
        <v>0</v>
      </c>
      <c r="S196" s="164"/>
      <c r="T196" s="166">
        <f>T197+T199+T201+T203+T206+T209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59" t="s">
        <v>87</v>
      </c>
      <c r="AT196" s="167" t="s">
        <v>78</v>
      </c>
      <c r="AU196" s="167" t="s">
        <v>79</v>
      </c>
      <c r="AY196" s="159" t="s">
        <v>147</v>
      </c>
      <c r="BK196" s="168">
        <f>BK197+BK199+BK201+BK203+BK206+BK209</f>
        <v>0</v>
      </c>
    </row>
    <row r="197" spans="1:63" s="12" customFormat="1" ht="22.8" customHeight="1">
      <c r="A197" s="12"/>
      <c r="B197" s="158"/>
      <c r="C197" s="12"/>
      <c r="D197" s="159" t="s">
        <v>78</v>
      </c>
      <c r="E197" s="169" t="s">
        <v>1639</v>
      </c>
      <c r="F197" s="169" t="s">
        <v>1640</v>
      </c>
      <c r="G197" s="12"/>
      <c r="H197" s="12"/>
      <c r="I197" s="161"/>
      <c r="J197" s="170">
        <f>BK197</f>
        <v>0</v>
      </c>
      <c r="K197" s="12"/>
      <c r="L197" s="158"/>
      <c r="M197" s="163"/>
      <c r="N197" s="164"/>
      <c r="O197" s="164"/>
      <c r="P197" s="165">
        <f>P198</f>
        <v>0</v>
      </c>
      <c r="Q197" s="164"/>
      <c r="R197" s="165">
        <f>R198</f>
        <v>0</v>
      </c>
      <c r="S197" s="164"/>
      <c r="T197" s="166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59" t="s">
        <v>87</v>
      </c>
      <c r="AT197" s="167" t="s">
        <v>78</v>
      </c>
      <c r="AU197" s="167" t="s">
        <v>87</v>
      </c>
      <c r="AY197" s="159" t="s">
        <v>147</v>
      </c>
      <c r="BK197" s="168">
        <f>BK198</f>
        <v>0</v>
      </c>
    </row>
    <row r="198" spans="1:65" s="2" customFormat="1" ht="33" customHeight="1">
      <c r="A198" s="37"/>
      <c r="B198" s="171"/>
      <c r="C198" s="172" t="s">
        <v>366</v>
      </c>
      <c r="D198" s="172" t="s">
        <v>150</v>
      </c>
      <c r="E198" s="173" t="s">
        <v>1641</v>
      </c>
      <c r="F198" s="174" t="s">
        <v>1642</v>
      </c>
      <c r="G198" s="175" t="s">
        <v>550</v>
      </c>
      <c r="H198" s="176">
        <v>2</v>
      </c>
      <c r="I198" s="177"/>
      <c r="J198" s="178">
        <f>ROUND(I198*H198,2)</f>
        <v>0</v>
      </c>
      <c r="K198" s="179"/>
      <c r="L198" s="38"/>
      <c r="M198" s="180" t="s">
        <v>1</v>
      </c>
      <c r="N198" s="181" t="s">
        <v>44</v>
      </c>
      <c r="O198" s="76"/>
      <c r="P198" s="182">
        <f>O198*H198</f>
        <v>0</v>
      </c>
      <c r="Q198" s="182">
        <v>0</v>
      </c>
      <c r="R198" s="182">
        <f>Q198*H198</f>
        <v>0</v>
      </c>
      <c r="S198" s="182">
        <v>0</v>
      </c>
      <c r="T198" s="183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4" t="s">
        <v>166</v>
      </c>
      <c r="AT198" s="184" t="s">
        <v>150</v>
      </c>
      <c r="AU198" s="184" t="s">
        <v>89</v>
      </c>
      <c r="AY198" s="18" t="s">
        <v>147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8" t="s">
        <v>87</v>
      </c>
      <c r="BK198" s="185">
        <f>ROUND(I198*H198,2)</f>
        <v>0</v>
      </c>
      <c r="BL198" s="18" t="s">
        <v>166</v>
      </c>
      <c r="BM198" s="184" t="s">
        <v>473</v>
      </c>
    </row>
    <row r="199" spans="1:63" s="12" customFormat="1" ht="22.8" customHeight="1">
      <c r="A199" s="12"/>
      <c r="B199" s="158"/>
      <c r="C199" s="12"/>
      <c r="D199" s="159" t="s">
        <v>78</v>
      </c>
      <c r="E199" s="169" t="s">
        <v>1643</v>
      </c>
      <c r="F199" s="169" t="s">
        <v>1644</v>
      </c>
      <c r="G199" s="12"/>
      <c r="H199" s="12"/>
      <c r="I199" s="161"/>
      <c r="J199" s="170">
        <f>BK199</f>
        <v>0</v>
      </c>
      <c r="K199" s="12"/>
      <c r="L199" s="158"/>
      <c r="M199" s="163"/>
      <c r="N199" s="164"/>
      <c r="O199" s="164"/>
      <c r="P199" s="165">
        <f>P200</f>
        <v>0</v>
      </c>
      <c r="Q199" s="164"/>
      <c r="R199" s="165">
        <f>R200</f>
        <v>0</v>
      </c>
      <c r="S199" s="164"/>
      <c r="T199" s="166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59" t="s">
        <v>87</v>
      </c>
      <c r="AT199" s="167" t="s">
        <v>78</v>
      </c>
      <c r="AU199" s="167" t="s">
        <v>87</v>
      </c>
      <c r="AY199" s="159" t="s">
        <v>147</v>
      </c>
      <c r="BK199" s="168">
        <f>BK200</f>
        <v>0</v>
      </c>
    </row>
    <row r="200" spans="1:65" s="2" customFormat="1" ht="16.5" customHeight="1">
      <c r="A200" s="37"/>
      <c r="B200" s="171"/>
      <c r="C200" s="172" t="s">
        <v>370</v>
      </c>
      <c r="D200" s="172" t="s">
        <v>150</v>
      </c>
      <c r="E200" s="173" t="s">
        <v>1645</v>
      </c>
      <c r="F200" s="174" t="s">
        <v>1646</v>
      </c>
      <c r="G200" s="175" t="s">
        <v>550</v>
      </c>
      <c r="H200" s="176">
        <v>4</v>
      </c>
      <c r="I200" s="177"/>
      <c r="J200" s="178">
        <f>ROUND(I200*H200,2)</f>
        <v>0</v>
      </c>
      <c r="K200" s="179"/>
      <c r="L200" s="38"/>
      <c r="M200" s="180" t="s">
        <v>1</v>
      </c>
      <c r="N200" s="181" t="s">
        <v>44</v>
      </c>
      <c r="O200" s="76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4" t="s">
        <v>166</v>
      </c>
      <c r="AT200" s="184" t="s">
        <v>150</v>
      </c>
      <c r="AU200" s="184" t="s">
        <v>89</v>
      </c>
      <c r="AY200" s="18" t="s">
        <v>147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8" t="s">
        <v>87</v>
      </c>
      <c r="BK200" s="185">
        <f>ROUND(I200*H200,2)</f>
        <v>0</v>
      </c>
      <c r="BL200" s="18" t="s">
        <v>166</v>
      </c>
      <c r="BM200" s="184" t="s">
        <v>481</v>
      </c>
    </row>
    <row r="201" spans="1:63" s="12" customFormat="1" ht="22.8" customHeight="1">
      <c r="A201" s="12"/>
      <c r="B201" s="158"/>
      <c r="C201" s="12"/>
      <c r="D201" s="159" t="s">
        <v>78</v>
      </c>
      <c r="E201" s="169" t="s">
        <v>1647</v>
      </c>
      <c r="F201" s="169" t="s">
        <v>1648</v>
      </c>
      <c r="G201" s="12"/>
      <c r="H201" s="12"/>
      <c r="I201" s="161"/>
      <c r="J201" s="170">
        <f>BK201</f>
        <v>0</v>
      </c>
      <c r="K201" s="12"/>
      <c r="L201" s="158"/>
      <c r="M201" s="163"/>
      <c r="N201" s="164"/>
      <c r="O201" s="164"/>
      <c r="P201" s="165">
        <f>P202</f>
        <v>0</v>
      </c>
      <c r="Q201" s="164"/>
      <c r="R201" s="165">
        <f>R202</f>
        <v>0</v>
      </c>
      <c r="S201" s="164"/>
      <c r="T201" s="166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59" t="s">
        <v>87</v>
      </c>
      <c r="AT201" s="167" t="s">
        <v>78</v>
      </c>
      <c r="AU201" s="167" t="s">
        <v>87</v>
      </c>
      <c r="AY201" s="159" t="s">
        <v>147</v>
      </c>
      <c r="BK201" s="168">
        <f>BK202</f>
        <v>0</v>
      </c>
    </row>
    <row r="202" spans="1:65" s="2" customFormat="1" ht="16.5" customHeight="1">
      <c r="A202" s="37"/>
      <c r="B202" s="171"/>
      <c r="C202" s="172" t="s">
        <v>374</v>
      </c>
      <c r="D202" s="172" t="s">
        <v>150</v>
      </c>
      <c r="E202" s="173" t="s">
        <v>1649</v>
      </c>
      <c r="F202" s="174" t="s">
        <v>1650</v>
      </c>
      <c r="G202" s="175" t="s">
        <v>550</v>
      </c>
      <c r="H202" s="176">
        <v>2</v>
      </c>
      <c r="I202" s="177"/>
      <c r="J202" s="178">
        <f>ROUND(I202*H202,2)</f>
        <v>0</v>
      </c>
      <c r="K202" s="179"/>
      <c r="L202" s="38"/>
      <c r="M202" s="180" t="s">
        <v>1</v>
      </c>
      <c r="N202" s="181" t="s">
        <v>44</v>
      </c>
      <c r="O202" s="76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4" t="s">
        <v>166</v>
      </c>
      <c r="AT202" s="184" t="s">
        <v>150</v>
      </c>
      <c r="AU202" s="184" t="s">
        <v>89</v>
      </c>
      <c r="AY202" s="18" t="s">
        <v>147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18" t="s">
        <v>87</v>
      </c>
      <c r="BK202" s="185">
        <f>ROUND(I202*H202,2)</f>
        <v>0</v>
      </c>
      <c r="BL202" s="18" t="s">
        <v>166</v>
      </c>
      <c r="BM202" s="184" t="s">
        <v>492</v>
      </c>
    </row>
    <row r="203" spans="1:63" s="12" customFormat="1" ht="22.8" customHeight="1">
      <c r="A203" s="12"/>
      <c r="B203" s="158"/>
      <c r="C203" s="12"/>
      <c r="D203" s="159" t="s">
        <v>78</v>
      </c>
      <c r="E203" s="169" t="s">
        <v>1651</v>
      </c>
      <c r="F203" s="169" t="s">
        <v>1652</v>
      </c>
      <c r="G203" s="12"/>
      <c r="H203" s="12"/>
      <c r="I203" s="161"/>
      <c r="J203" s="170">
        <f>BK203</f>
        <v>0</v>
      </c>
      <c r="K203" s="12"/>
      <c r="L203" s="158"/>
      <c r="M203" s="163"/>
      <c r="N203" s="164"/>
      <c r="O203" s="164"/>
      <c r="P203" s="165">
        <f>SUM(P204:P205)</f>
        <v>0</v>
      </c>
      <c r="Q203" s="164"/>
      <c r="R203" s="165">
        <f>SUM(R204:R205)</f>
        <v>0</v>
      </c>
      <c r="S203" s="164"/>
      <c r="T203" s="166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59" t="s">
        <v>87</v>
      </c>
      <c r="AT203" s="167" t="s">
        <v>78</v>
      </c>
      <c r="AU203" s="167" t="s">
        <v>87</v>
      </c>
      <c r="AY203" s="159" t="s">
        <v>147</v>
      </c>
      <c r="BK203" s="168">
        <f>SUM(BK204:BK205)</f>
        <v>0</v>
      </c>
    </row>
    <row r="204" spans="1:65" s="2" customFormat="1" ht="16.5" customHeight="1">
      <c r="A204" s="37"/>
      <c r="B204" s="171"/>
      <c r="C204" s="172" t="s">
        <v>311</v>
      </c>
      <c r="D204" s="172" t="s">
        <v>150</v>
      </c>
      <c r="E204" s="173" t="s">
        <v>1653</v>
      </c>
      <c r="F204" s="174" t="s">
        <v>1654</v>
      </c>
      <c r="G204" s="175" t="s">
        <v>550</v>
      </c>
      <c r="H204" s="176">
        <v>10</v>
      </c>
      <c r="I204" s="177"/>
      <c r="J204" s="178">
        <f>ROUND(I204*H204,2)</f>
        <v>0</v>
      </c>
      <c r="K204" s="179"/>
      <c r="L204" s="38"/>
      <c r="M204" s="180" t="s">
        <v>1</v>
      </c>
      <c r="N204" s="181" t="s">
        <v>44</v>
      </c>
      <c r="O204" s="76"/>
      <c r="P204" s="182">
        <f>O204*H204</f>
        <v>0</v>
      </c>
      <c r="Q204" s="182">
        <v>0</v>
      </c>
      <c r="R204" s="182">
        <f>Q204*H204</f>
        <v>0</v>
      </c>
      <c r="S204" s="182">
        <v>0</v>
      </c>
      <c r="T204" s="183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4" t="s">
        <v>166</v>
      </c>
      <c r="AT204" s="184" t="s">
        <v>150</v>
      </c>
      <c r="AU204" s="184" t="s">
        <v>89</v>
      </c>
      <c r="AY204" s="18" t="s">
        <v>147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8" t="s">
        <v>87</v>
      </c>
      <c r="BK204" s="185">
        <f>ROUND(I204*H204,2)</f>
        <v>0</v>
      </c>
      <c r="BL204" s="18" t="s">
        <v>166</v>
      </c>
      <c r="BM204" s="184" t="s">
        <v>502</v>
      </c>
    </row>
    <row r="205" spans="1:65" s="2" customFormat="1" ht="16.5" customHeight="1">
      <c r="A205" s="37"/>
      <c r="B205" s="171"/>
      <c r="C205" s="172" t="s">
        <v>381</v>
      </c>
      <c r="D205" s="172" t="s">
        <v>150</v>
      </c>
      <c r="E205" s="173" t="s">
        <v>1655</v>
      </c>
      <c r="F205" s="174" t="s">
        <v>1656</v>
      </c>
      <c r="G205" s="175" t="s">
        <v>550</v>
      </c>
      <c r="H205" s="176">
        <v>1</v>
      </c>
      <c r="I205" s="177"/>
      <c r="J205" s="178">
        <f>ROUND(I205*H205,2)</f>
        <v>0</v>
      </c>
      <c r="K205" s="179"/>
      <c r="L205" s="38"/>
      <c r="M205" s="180" t="s">
        <v>1</v>
      </c>
      <c r="N205" s="181" t="s">
        <v>44</v>
      </c>
      <c r="O205" s="76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4" t="s">
        <v>166</v>
      </c>
      <c r="AT205" s="184" t="s">
        <v>150</v>
      </c>
      <c r="AU205" s="184" t="s">
        <v>89</v>
      </c>
      <c r="AY205" s="18" t="s">
        <v>147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8" t="s">
        <v>87</v>
      </c>
      <c r="BK205" s="185">
        <f>ROUND(I205*H205,2)</f>
        <v>0</v>
      </c>
      <c r="BL205" s="18" t="s">
        <v>166</v>
      </c>
      <c r="BM205" s="184" t="s">
        <v>513</v>
      </c>
    </row>
    <row r="206" spans="1:63" s="12" customFormat="1" ht="22.8" customHeight="1">
      <c r="A206" s="12"/>
      <c r="B206" s="158"/>
      <c r="C206" s="12"/>
      <c r="D206" s="159" t="s">
        <v>78</v>
      </c>
      <c r="E206" s="169" t="s">
        <v>1610</v>
      </c>
      <c r="F206" s="169" t="s">
        <v>1611</v>
      </c>
      <c r="G206" s="12"/>
      <c r="H206" s="12"/>
      <c r="I206" s="161"/>
      <c r="J206" s="170">
        <f>BK206</f>
        <v>0</v>
      </c>
      <c r="K206" s="12"/>
      <c r="L206" s="158"/>
      <c r="M206" s="163"/>
      <c r="N206" s="164"/>
      <c r="O206" s="164"/>
      <c r="P206" s="165">
        <f>SUM(P207:P208)</f>
        <v>0</v>
      </c>
      <c r="Q206" s="164"/>
      <c r="R206" s="165">
        <f>SUM(R207:R208)</f>
        <v>0</v>
      </c>
      <c r="S206" s="164"/>
      <c r="T206" s="166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59" t="s">
        <v>87</v>
      </c>
      <c r="AT206" s="167" t="s">
        <v>78</v>
      </c>
      <c r="AU206" s="167" t="s">
        <v>87</v>
      </c>
      <c r="AY206" s="159" t="s">
        <v>147</v>
      </c>
      <c r="BK206" s="168">
        <f>SUM(BK207:BK208)</f>
        <v>0</v>
      </c>
    </row>
    <row r="207" spans="1:65" s="2" customFormat="1" ht="16.5" customHeight="1">
      <c r="A207" s="37"/>
      <c r="B207" s="171"/>
      <c r="C207" s="172" t="s">
        <v>389</v>
      </c>
      <c r="D207" s="172" t="s">
        <v>150</v>
      </c>
      <c r="E207" s="173" t="s">
        <v>1657</v>
      </c>
      <c r="F207" s="174" t="s">
        <v>1658</v>
      </c>
      <c r="G207" s="175" t="s">
        <v>1599</v>
      </c>
      <c r="H207" s="176">
        <v>8</v>
      </c>
      <c r="I207" s="177"/>
      <c r="J207" s="178">
        <f>ROUND(I207*H207,2)</f>
        <v>0</v>
      </c>
      <c r="K207" s="179"/>
      <c r="L207" s="38"/>
      <c r="M207" s="180" t="s">
        <v>1</v>
      </c>
      <c r="N207" s="181" t="s">
        <v>44</v>
      </c>
      <c r="O207" s="76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4" t="s">
        <v>166</v>
      </c>
      <c r="AT207" s="184" t="s">
        <v>150</v>
      </c>
      <c r="AU207" s="184" t="s">
        <v>89</v>
      </c>
      <c r="AY207" s="18" t="s">
        <v>147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8" t="s">
        <v>87</v>
      </c>
      <c r="BK207" s="185">
        <f>ROUND(I207*H207,2)</f>
        <v>0</v>
      </c>
      <c r="BL207" s="18" t="s">
        <v>166</v>
      </c>
      <c r="BM207" s="184" t="s">
        <v>522</v>
      </c>
    </row>
    <row r="208" spans="1:65" s="2" customFormat="1" ht="16.5" customHeight="1">
      <c r="A208" s="37"/>
      <c r="B208" s="171"/>
      <c r="C208" s="172" t="s">
        <v>393</v>
      </c>
      <c r="D208" s="172" t="s">
        <v>150</v>
      </c>
      <c r="E208" s="173" t="s">
        <v>1659</v>
      </c>
      <c r="F208" s="174" t="s">
        <v>1660</v>
      </c>
      <c r="G208" s="175" t="s">
        <v>1599</v>
      </c>
      <c r="H208" s="176">
        <v>15</v>
      </c>
      <c r="I208" s="177"/>
      <c r="J208" s="178">
        <f>ROUND(I208*H208,2)</f>
        <v>0</v>
      </c>
      <c r="K208" s="179"/>
      <c r="L208" s="38"/>
      <c r="M208" s="180" t="s">
        <v>1</v>
      </c>
      <c r="N208" s="181" t="s">
        <v>44</v>
      </c>
      <c r="O208" s="76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4" t="s">
        <v>166</v>
      </c>
      <c r="AT208" s="184" t="s">
        <v>150</v>
      </c>
      <c r="AU208" s="184" t="s">
        <v>89</v>
      </c>
      <c r="AY208" s="18" t="s">
        <v>147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8" t="s">
        <v>87</v>
      </c>
      <c r="BK208" s="185">
        <f>ROUND(I208*H208,2)</f>
        <v>0</v>
      </c>
      <c r="BL208" s="18" t="s">
        <v>166</v>
      </c>
      <c r="BM208" s="184" t="s">
        <v>532</v>
      </c>
    </row>
    <row r="209" spans="1:63" s="12" customFormat="1" ht="22.8" customHeight="1">
      <c r="A209" s="12"/>
      <c r="B209" s="158"/>
      <c r="C209" s="12"/>
      <c r="D209" s="159" t="s">
        <v>78</v>
      </c>
      <c r="E209" s="169" t="s">
        <v>1620</v>
      </c>
      <c r="F209" s="169" t="s">
        <v>1621</v>
      </c>
      <c r="G209" s="12"/>
      <c r="H209" s="12"/>
      <c r="I209" s="161"/>
      <c r="J209" s="170">
        <f>BK209</f>
        <v>0</v>
      </c>
      <c r="K209" s="12"/>
      <c r="L209" s="158"/>
      <c r="M209" s="163"/>
      <c r="N209" s="164"/>
      <c r="O209" s="164"/>
      <c r="P209" s="165">
        <f>P210</f>
        <v>0</v>
      </c>
      <c r="Q209" s="164"/>
      <c r="R209" s="165">
        <f>R210</f>
        <v>0</v>
      </c>
      <c r="S209" s="164"/>
      <c r="T209" s="166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59" t="s">
        <v>87</v>
      </c>
      <c r="AT209" s="167" t="s">
        <v>78</v>
      </c>
      <c r="AU209" s="167" t="s">
        <v>87</v>
      </c>
      <c r="AY209" s="159" t="s">
        <v>147</v>
      </c>
      <c r="BK209" s="168">
        <f>BK210</f>
        <v>0</v>
      </c>
    </row>
    <row r="210" spans="1:65" s="2" customFormat="1" ht="16.5" customHeight="1">
      <c r="A210" s="37"/>
      <c r="B210" s="171"/>
      <c r="C210" s="172" t="s">
        <v>397</v>
      </c>
      <c r="D210" s="172" t="s">
        <v>150</v>
      </c>
      <c r="E210" s="173" t="s">
        <v>1622</v>
      </c>
      <c r="F210" s="174" t="s">
        <v>1623</v>
      </c>
      <c r="G210" s="175" t="s">
        <v>153</v>
      </c>
      <c r="H210" s="176">
        <v>1</v>
      </c>
      <c r="I210" s="177"/>
      <c r="J210" s="178">
        <f>ROUND(I210*H210,2)</f>
        <v>0</v>
      </c>
      <c r="K210" s="179"/>
      <c r="L210" s="38"/>
      <c r="M210" s="180" t="s">
        <v>1</v>
      </c>
      <c r="N210" s="181" t="s">
        <v>44</v>
      </c>
      <c r="O210" s="76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4" t="s">
        <v>166</v>
      </c>
      <c r="AT210" s="184" t="s">
        <v>150</v>
      </c>
      <c r="AU210" s="184" t="s">
        <v>89</v>
      </c>
      <c r="AY210" s="18" t="s">
        <v>147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18" t="s">
        <v>87</v>
      </c>
      <c r="BK210" s="185">
        <f>ROUND(I210*H210,2)</f>
        <v>0</v>
      </c>
      <c r="BL210" s="18" t="s">
        <v>166</v>
      </c>
      <c r="BM210" s="184" t="s">
        <v>542</v>
      </c>
    </row>
    <row r="211" spans="1:63" s="12" customFormat="1" ht="25.9" customHeight="1">
      <c r="A211" s="12"/>
      <c r="B211" s="158"/>
      <c r="C211" s="12"/>
      <c r="D211" s="159" t="s">
        <v>78</v>
      </c>
      <c r="E211" s="160" t="s">
        <v>839</v>
      </c>
      <c r="F211" s="160" t="s">
        <v>1661</v>
      </c>
      <c r="G211" s="12"/>
      <c r="H211" s="12"/>
      <c r="I211" s="161"/>
      <c r="J211" s="162">
        <f>BK211</f>
        <v>0</v>
      </c>
      <c r="K211" s="12"/>
      <c r="L211" s="158"/>
      <c r="M211" s="163"/>
      <c r="N211" s="164"/>
      <c r="O211" s="164"/>
      <c r="P211" s="165">
        <v>0</v>
      </c>
      <c r="Q211" s="164"/>
      <c r="R211" s="165">
        <v>0</v>
      </c>
      <c r="S211" s="164"/>
      <c r="T211" s="166"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59" t="s">
        <v>87</v>
      </c>
      <c r="AT211" s="167" t="s">
        <v>78</v>
      </c>
      <c r="AU211" s="167" t="s">
        <v>79</v>
      </c>
      <c r="AY211" s="159" t="s">
        <v>147</v>
      </c>
      <c r="BK211" s="168">
        <v>0</v>
      </c>
    </row>
    <row r="212" spans="1:63" s="12" customFormat="1" ht="25.9" customHeight="1">
      <c r="A212" s="12"/>
      <c r="B212" s="158"/>
      <c r="C212" s="12"/>
      <c r="D212" s="159" t="s">
        <v>78</v>
      </c>
      <c r="E212" s="160" t="s">
        <v>865</v>
      </c>
      <c r="F212" s="160" t="s">
        <v>1662</v>
      </c>
      <c r="G212" s="12"/>
      <c r="H212" s="12"/>
      <c r="I212" s="161"/>
      <c r="J212" s="162">
        <f>BK212</f>
        <v>0</v>
      </c>
      <c r="K212" s="12"/>
      <c r="L212" s="158"/>
      <c r="M212" s="163"/>
      <c r="N212" s="164"/>
      <c r="O212" s="164"/>
      <c r="P212" s="165">
        <f>P213+P215+P217+P219+P221+P223+P225+P227</f>
        <v>0</v>
      </c>
      <c r="Q212" s="164"/>
      <c r="R212" s="165">
        <f>R213+R215+R217+R219+R221+R223+R225+R227</f>
        <v>0</v>
      </c>
      <c r="S212" s="164"/>
      <c r="T212" s="166">
        <f>T213+T215+T217+T219+T221+T223+T225+T227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59" t="s">
        <v>87</v>
      </c>
      <c r="AT212" s="167" t="s">
        <v>78</v>
      </c>
      <c r="AU212" s="167" t="s">
        <v>79</v>
      </c>
      <c r="AY212" s="159" t="s">
        <v>147</v>
      </c>
      <c r="BK212" s="168">
        <f>BK213+BK215+BK217+BK219+BK221+BK223+BK225+BK227</f>
        <v>0</v>
      </c>
    </row>
    <row r="213" spans="1:63" s="12" customFormat="1" ht="22.8" customHeight="1">
      <c r="A213" s="12"/>
      <c r="B213" s="158"/>
      <c r="C213" s="12"/>
      <c r="D213" s="159" t="s">
        <v>78</v>
      </c>
      <c r="E213" s="169" t="s">
        <v>898</v>
      </c>
      <c r="F213" s="169" t="s">
        <v>1663</v>
      </c>
      <c r="G213" s="12"/>
      <c r="H213" s="12"/>
      <c r="I213" s="161"/>
      <c r="J213" s="170">
        <f>BK213</f>
        <v>0</v>
      </c>
      <c r="K213" s="12"/>
      <c r="L213" s="158"/>
      <c r="M213" s="163"/>
      <c r="N213" s="164"/>
      <c r="O213" s="164"/>
      <c r="P213" s="165">
        <f>P214</f>
        <v>0</v>
      </c>
      <c r="Q213" s="164"/>
      <c r="R213" s="165">
        <f>R214</f>
        <v>0</v>
      </c>
      <c r="S213" s="164"/>
      <c r="T213" s="166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59" t="s">
        <v>87</v>
      </c>
      <c r="AT213" s="167" t="s">
        <v>78</v>
      </c>
      <c r="AU213" s="167" t="s">
        <v>87</v>
      </c>
      <c r="AY213" s="159" t="s">
        <v>147</v>
      </c>
      <c r="BK213" s="168">
        <f>BK214</f>
        <v>0</v>
      </c>
    </row>
    <row r="214" spans="1:65" s="2" customFormat="1" ht="33" customHeight="1">
      <c r="A214" s="37"/>
      <c r="B214" s="171"/>
      <c r="C214" s="172" t="s">
        <v>407</v>
      </c>
      <c r="D214" s="172" t="s">
        <v>150</v>
      </c>
      <c r="E214" s="173" t="s">
        <v>1664</v>
      </c>
      <c r="F214" s="174" t="s">
        <v>1665</v>
      </c>
      <c r="G214" s="175" t="s">
        <v>550</v>
      </c>
      <c r="H214" s="176">
        <v>1</v>
      </c>
      <c r="I214" s="177"/>
      <c r="J214" s="178">
        <f>ROUND(I214*H214,2)</f>
        <v>0</v>
      </c>
      <c r="K214" s="179"/>
      <c r="L214" s="38"/>
      <c r="M214" s="180" t="s">
        <v>1</v>
      </c>
      <c r="N214" s="181" t="s">
        <v>44</v>
      </c>
      <c r="O214" s="76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4" t="s">
        <v>166</v>
      </c>
      <c r="AT214" s="184" t="s">
        <v>150</v>
      </c>
      <c r="AU214" s="184" t="s">
        <v>89</v>
      </c>
      <c r="AY214" s="18" t="s">
        <v>147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8" t="s">
        <v>87</v>
      </c>
      <c r="BK214" s="185">
        <f>ROUND(I214*H214,2)</f>
        <v>0</v>
      </c>
      <c r="BL214" s="18" t="s">
        <v>166</v>
      </c>
      <c r="BM214" s="184" t="s">
        <v>517</v>
      </c>
    </row>
    <row r="215" spans="1:63" s="12" customFormat="1" ht="22.8" customHeight="1">
      <c r="A215" s="12"/>
      <c r="B215" s="158"/>
      <c r="C215" s="12"/>
      <c r="D215" s="159" t="s">
        <v>78</v>
      </c>
      <c r="E215" s="169" t="s">
        <v>1643</v>
      </c>
      <c r="F215" s="169" t="s">
        <v>1644</v>
      </c>
      <c r="G215" s="12"/>
      <c r="H215" s="12"/>
      <c r="I215" s="161"/>
      <c r="J215" s="170">
        <f>BK215</f>
        <v>0</v>
      </c>
      <c r="K215" s="12"/>
      <c r="L215" s="158"/>
      <c r="M215" s="163"/>
      <c r="N215" s="164"/>
      <c r="O215" s="164"/>
      <c r="P215" s="165">
        <f>P216</f>
        <v>0</v>
      </c>
      <c r="Q215" s="164"/>
      <c r="R215" s="165">
        <f>R216</f>
        <v>0</v>
      </c>
      <c r="S215" s="164"/>
      <c r="T215" s="166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59" t="s">
        <v>87</v>
      </c>
      <c r="AT215" s="167" t="s">
        <v>78</v>
      </c>
      <c r="AU215" s="167" t="s">
        <v>87</v>
      </c>
      <c r="AY215" s="159" t="s">
        <v>147</v>
      </c>
      <c r="BK215" s="168">
        <f>BK216</f>
        <v>0</v>
      </c>
    </row>
    <row r="216" spans="1:65" s="2" customFormat="1" ht="16.5" customHeight="1">
      <c r="A216" s="37"/>
      <c r="B216" s="171"/>
      <c r="C216" s="172" t="s">
        <v>411</v>
      </c>
      <c r="D216" s="172" t="s">
        <v>150</v>
      </c>
      <c r="E216" s="173" t="s">
        <v>1666</v>
      </c>
      <c r="F216" s="174" t="s">
        <v>1667</v>
      </c>
      <c r="G216" s="175" t="s">
        <v>550</v>
      </c>
      <c r="H216" s="176">
        <v>2</v>
      </c>
      <c r="I216" s="177"/>
      <c r="J216" s="178">
        <f>ROUND(I216*H216,2)</f>
        <v>0</v>
      </c>
      <c r="K216" s="179"/>
      <c r="L216" s="38"/>
      <c r="M216" s="180" t="s">
        <v>1</v>
      </c>
      <c r="N216" s="181" t="s">
        <v>44</v>
      </c>
      <c r="O216" s="76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4" t="s">
        <v>166</v>
      </c>
      <c r="AT216" s="184" t="s">
        <v>150</v>
      </c>
      <c r="AU216" s="184" t="s">
        <v>89</v>
      </c>
      <c r="AY216" s="18" t="s">
        <v>147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8" t="s">
        <v>87</v>
      </c>
      <c r="BK216" s="185">
        <f>ROUND(I216*H216,2)</f>
        <v>0</v>
      </c>
      <c r="BL216" s="18" t="s">
        <v>166</v>
      </c>
      <c r="BM216" s="184" t="s">
        <v>561</v>
      </c>
    </row>
    <row r="217" spans="1:63" s="12" customFormat="1" ht="22.8" customHeight="1">
      <c r="A217" s="12"/>
      <c r="B217" s="158"/>
      <c r="C217" s="12"/>
      <c r="D217" s="159" t="s">
        <v>78</v>
      </c>
      <c r="E217" s="169" t="s">
        <v>1647</v>
      </c>
      <c r="F217" s="169" t="s">
        <v>1648</v>
      </c>
      <c r="G217" s="12"/>
      <c r="H217" s="12"/>
      <c r="I217" s="161"/>
      <c r="J217" s="170">
        <f>BK217</f>
        <v>0</v>
      </c>
      <c r="K217" s="12"/>
      <c r="L217" s="158"/>
      <c r="M217" s="163"/>
      <c r="N217" s="164"/>
      <c r="O217" s="164"/>
      <c r="P217" s="165">
        <f>P218</f>
        <v>0</v>
      </c>
      <c r="Q217" s="164"/>
      <c r="R217" s="165">
        <f>R218</f>
        <v>0</v>
      </c>
      <c r="S217" s="164"/>
      <c r="T217" s="166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59" t="s">
        <v>87</v>
      </c>
      <c r="AT217" s="167" t="s">
        <v>78</v>
      </c>
      <c r="AU217" s="167" t="s">
        <v>87</v>
      </c>
      <c r="AY217" s="159" t="s">
        <v>147</v>
      </c>
      <c r="BK217" s="168">
        <f>BK218</f>
        <v>0</v>
      </c>
    </row>
    <row r="218" spans="1:65" s="2" customFormat="1" ht="16.5" customHeight="1">
      <c r="A218" s="37"/>
      <c r="B218" s="171"/>
      <c r="C218" s="172" t="s">
        <v>416</v>
      </c>
      <c r="D218" s="172" t="s">
        <v>150</v>
      </c>
      <c r="E218" s="173" t="s">
        <v>1668</v>
      </c>
      <c r="F218" s="174" t="s">
        <v>1669</v>
      </c>
      <c r="G218" s="175" t="s">
        <v>550</v>
      </c>
      <c r="H218" s="176">
        <v>1</v>
      </c>
      <c r="I218" s="177"/>
      <c r="J218" s="178">
        <f>ROUND(I218*H218,2)</f>
        <v>0</v>
      </c>
      <c r="K218" s="179"/>
      <c r="L218" s="38"/>
      <c r="M218" s="180" t="s">
        <v>1</v>
      </c>
      <c r="N218" s="181" t="s">
        <v>44</v>
      </c>
      <c r="O218" s="76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4" t="s">
        <v>166</v>
      </c>
      <c r="AT218" s="184" t="s">
        <v>150</v>
      </c>
      <c r="AU218" s="184" t="s">
        <v>89</v>
      </c>
      <c r="AY218" s="18" t="s">
        <v>147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8" t="s">
        <v>87</v>
      </c>
      <c r="BK218" s="185">
        <f>ROUND(I218*H218,2)</f>
        <v>0</v>
      </c>
      <c r="BL218" s="18" t="s">
        <v>166</v>
      </c>
      <c r="BM218" s="184" t="s">
        <v>571</v>
      </c>
    </row>
    <row r="219" spans="1:63" s="12" customFormat="1" ht="22.8" customHeight="1">
      <c r="A219" s="12"/>
      <c r="B219" s="158"/>
      <c r="C219" s="12"/>
      <c r="D219" s="159" t="s">
        <v>78</v>
      </c>
      <c r="E219" s="169" t="s">
        <v>1670</v>
      </c>
      <c r="F219" s="169" t="s">
        <v>1671</v>
      </c>
      <c r="G219" s="12"/>
      <c r="H219" s="12"/>
      <c r="I219" s="161"/>
      <c r="J219" s="170">
        <f>BK219</f>
        <v>0</v>
      </c>
      <c r="K219" s="12"/>
      <c r="L219" s="158"/>
      <c r="M219" s="163"/>
      <c r="N219" s="164"/>
      <c r="O219" s="164"/>
      <c r="P219" s="165">
        <f>P220</f>
        <v>0</v>
      </c>
      <c r="Q219" s="164"/>
      <c r="R219" s="165">
        <f>R220</f>
        <v>0</v>
      </c>
      <c r="S219" s="164"/>
      <c r="T219" s="166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59" t="s">
        <v>87</v>
      </c>
      <c r="AT219" s="167" t="s">
        <v>78</v>
      </c>
      <c r="AU219" s="167" t="s">
        <v>87</v>
      </c>
      <c r="AY219" s="159" t="s">
        <v>147</v>
      </c>
      <c r="BK219" s="168">
        <f>BK220</f>
        <v>0</v>
      </c>
    </row>
    <row r="220" spans="1:65" s="2" customFormat="1" ht="16.5" customHeight="1">
      <c r="A220" s="37"/>
      <c r="B220" s="171"/>
      <c r="C220" s="172" t="s">
        <v>420</v>
      </c>
      <c r="D220" s="172" t="s">
        <v>150</v>
      </c>
      <c r="E220" s="173" t="s">
        <v>1672</v>
      </c>
      <c r="F220" s="174" t="s">
        <v>1673</v>
      </c>
      <c r="G220" s="175" t="s">
        <v>550</v>
      </c>
      <c r="H220" s="176">
        <v>1</v>
      </c>
      <c r="I220" s="177"/>
      <c r="J220" s="178">
        <f>ROUND(I220*H220,2)</f>
        <v>0</v>
      </c>
      <c r="K220" s="179"/>
      <c r="L220" s="38"/>
      <c r="M220" s="180" t="s">
        <v>1</v>
      </c>
      <c r="N220" s="181" t="s">
        <v>44</v>
      </c>
      <c r="O220" s="76"/>
      <c r="P220" s="182">
        <f>O220*H220</f>
        <v>0</v>
      </c>
      <c r="Q220" s="182">
        <v>0</v>
      </c>
      <c r="R220" s="182">
        <f>Q220*H220</f>
        <v>0</v>
      </c>
      <c r="S220" s="182">
        <v>0</v>
      </c>
      <c r="T220" s="183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4" t="s">
        <v>166</v>
      </c>
      <c r="AT220" s="184" t="s">
        <v>150</v>
      </c>
      <c r="AU220" s="184" t="s">
        <v>89</v>
      </c>
      <c r="AY220" s="18" t="s">
        <v>147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18" t="s">
        <v>87</v>
      </c>
      <c r="BK220" s="185">
        <f>ROUND(I220*H220,2)</f>
        <v>0</v>
      </c>
      <c r="BL220" s="18" t="s">
        <v>166</v>
      </c>
      <c r="BM220" s="184" t="s">
        <v>581</v>
      </c>
    </row>
    <row r="221" spans="1:63" s="12" customFormat="1" ht="22.8" customHeight="1">
      <c r="A221" s="12"/>
      <c r="B221" s="158"/>
      <c r="C221" s="12"/>
      <c r="D221" s="159" t="s">
        <v>78</v>
      </c>
      <c r="E221" s="169" t="s">
        <v>1581</v>
      </c>
      <c r="F221" s="169" t="s">
        <v>1582</v>
      </c>
      <c r="G221" s="12"/>
      <c r="H221" s="12"/>
      <c r="I221" s="161"/>
      <c r="J221" s="170">
        <f>BK221</f>
        <v>0</v>
      </c>
      <c r="K221" s="12"/>
      <c r="L221" s="158"/>
      <c r="M221" s="163"/>
      <c r="N221" s="164"/>
      <c r="O221" s="164"/>
      <c r="P221" s="165">
        <f>P222</f>
        <v>0</v>
      </c>
      <c r="Q221" s="164"/>
      <c r="R221" s="165">
        <f>R222</f>
        <v>0</v>
      </c>
      <c r="S221" s="164"/>
      <c r="T221" s="166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59" t="s">
        <v>87</v>
      </c>
      <c r="AT221" s="167" t="s">
        <v>78</v>
      </c>
      <c r="AU221" s="167" t="s">
        <v>87</v>
      </c>
      <c r="AY221" s="159" t="s">
        <v>147</v>
      </c>
      <c r="BK221" s="168">
        <f>BK222</f>
        <v>0</v>
      </c>
    </row>
    <row r="222" spans="1:65" s="2" customFormat="1" ht="21.75" customHeight="1">
      <c r="A222" s="37"/>
      <c r="B222" s="171"/>
      <c r="C222" s="172" t="s">
        <v>427</v>
      </c>
      <c r="D222" s="172" t="s">
        <v>150</v>
      </c>
      <c r="E222" s="173" t="s">
        <v>1674</v>
      </c>
      <c r="F222" s="174" t="s">
        <v>1675</v>
      </c>
      <c r="G222" s="175" t="s">
        <v>550</v>
      </c>
      <c r="H222" s="176">
        <v>1</v>
      </c>
      <c r="I222" s="177"/>
      <c r="J222" s="178">
        <f>ROUND(I222*H222,2)</f>
        <v>0</v>
      </c>
      <c r="K222" s="179"/>
      <c r="L222" s="38"/>
      <c r="M222" s="180" t="s">
        <v>1</v>
      </c>
      <c r="N222" s="181" t="s">
        <v>44</v>
      </c>
      <c r="O222" s="76"/>
      <c r="P222" s="182">
        <f>O222*H222</f>
        <v>0</v>
      </c>
      <c r="Q222" s="182">
        <v>0</v>
      </c>
      <c r="R222" s="182">
        <f>Q222*H222</f>
        <v>0</v>
      </c>
      <c r="S222" s="182">
        <v>0</v>
      </c>
      <c r="T222" s="183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4" t="s">
        <v>166</v>
      </c>
      <c r="AT222" s="184" t="s">
        <v>150</v>
      </c>
      <c r="AU222" s="184" t="s">
        <v>89</v>
      </c>
      <c r="AY222" s="18" t="s">
        <v>147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8" t="s">
        <v>87</v>
      </c>
      <c r="BK222" s="185">
        <f>ROUND(I222*H222,2)</f>
        <v>0</v>
      </c>
      <c r="BL222" s="18" t="s">
        <v>166</v>
      </c>
      <c r="BM222" s="184" t="s">
        <v>591</v>
      </c>
    </row>
    <row r="223" spans="1:63" s="12" customFormat="1" ht="22.8" customHeight="1">
      <c r="A223" s="12"/>
      <c r="B223" s="158"/>
      <c r="C223" s="12"/>
      <c r="D223" s="159" t="s">
        <v>78</v>
      </c>
      <c r="E223" s="169" t="s">
        <v>1676</v>
      </c>
      <c r="F223" s="169" t="s">
        <v>1677</v>
      </c>
      <c r="G223" s="12"/>
      <c r="H223" s="12"/>
      <c r="I223" s="161"/>
      <c r="J223" s="170">
        <f>BK223</f>
        <v>0</v>
      </c>
      <c r="K223" s="12"/>
      <c r="L223" s="158"/>
      <c r="M223" s="163"/>
      <c r="N223" s="164"/>
      <c r="O223" s="164"/>
      <c r="P223" s="165">
        <f>P224</f>
        <v>0</v>
      </c>
      <c r="Q223" s="164"/>
      <c r="R223" s="165">
        <f>R224</f>
        <v>0</v>
      </c>
      <c r="S223" s="164"/>
      <c r="T223" s="166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59" t="s">
        <v>87</v>
      </c>
      <c r="AT223" s="167" t="s">
        <v>78</v>
      </c>
      <c r="AU223" s="167" t="s">
        <v>87</v>
      </c>
      <c r="AY223" s="159" t="s">
        <v>147</v>
      </c>
      <c r="BK223" s="168">
        <f>BK224</f>
        <v>0</v>
      </c>
    </row>
    <row r="224" spans="1:65" s="2" customFormat="1" ht="16.5" customHeight="1">
      <c r="A224" s="37"/>
      <c r="B224" s="171"/>
      <c r="C224" s="172" t="s">
        <v>431</v>
      </c>
      <c r="D224" s="172" t="s">
        <v>150</v>
      </c>
      <c r="E224" s="173" t="s">
        <v>1678</v>
      </c>
      <c r="F224" s="174" t="s">
        <v>1679</v>
      </c>
      <c r="G224" s="175" t="s">
        <v>550</v>
      </c>
      <c r="H224" s="176">
        <v>1</v>
      </c>
      <c r="I224" s="177"/>
      <c r="J224" s="178">
        <f>ROUND(I224*H224,2)</f>
        <v>0</v>
      </c>
      <c r="K224" s="179"/>
      <c r="L224" s="38"/>
      <c r="M224" s="180" t="s">
        <v>1</v>
      </c>
      <c r="N224" s="181" t="s">
        <v>44</v>
      </c>
      <c r="O224" s="76"/>
      <c r="P224" s="182">
        <f>O224*H224</f>
        <v>0</v>
      </c>
      <c r="Q224" s="182">
        <v>0</v>
      </c>
      <c r="R224" s="182">
        <f>Q224*H224</f>
        <v>0</v>
      </c>
      <c r="S224" s="182">
        <v>0</v>
      </c>
      <c r="T224" s="183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4" t="s">
        <v>166</v>
      </c>
      <c r="AT224" s="184" t="s">
        <v>150</v>
      </c>
      <c r="AU224" s="184" t="s">
        <v>89</v>
      </c>
      <c r="AY224" s="18" t="s">
        <v>147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8" t="s">
        <v>87</v>
      </c>
      <c r="BK224" s="185">
        <f>ROUND(I224*H224,2)</f>
        <v>0</v>
      </c>
      <c r="BL224" s="18" t="s">
        <v>166</v>
      </c>
      <c r="BM224" s="184" t="s">
        <v>599</v>
      </c>
    </row>
    <row r="225" spans="1:63" s="12" customFormat="1" ht="22.8" customHeight="1">
      <c r="A225" s="12"/>
      <c r="B225" s="158"/>
      <c r="C225" s="12"/>
      <c r="D225" s="159" t="s">
        <v>78</v>
      </c>
      <c r="E225" s="169" t="s">
        <v>1610</v>
      </c>
      <c r="F225" s="169" t="s">
        <v>1611</v>
      </c>
      <c r="G225" s="12"/>
      <c r="H225" s="12"/>
      <c r="I225" s="161"/>
      <c r="J225" s="170">
        <f>BK225</f>
        <v>0</v>
      </c>
      <c r="K225" s="12"/>
      <c r="L225" s="158"/>
      <c r="M225" s="163"/>
      <c r="N225" s="164"/>
      <c r="O225" s="164"/>
      <c r="P225" s="165">
        <f>P226</f>
        <v>0</v>
      </c>
      <c r="Q225" s="164"/>
      <c r="R225" s="165">
        <f>R226</f>
        <v>0</v>
      </c>
      <c r="S225" s="164"/>
      <c r="T225" s="166">
        <f>T226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59" t="s">
        <v>87</v>
      </c>
      <c r="AT225" s="167" t="s">
        <v>78</v>
      </c>
      <c r="AU225" s="167" t="s">
        <v>87</v>
      </c>
      <c r="AY225" s="159" t="s">
        <v>147</v>
      </c>
      <c r="BK225" s="168">
        <f>BK226</f>
        <v>0</v>
      </c>
    </row>
    <row r="226" spans="1:65" s="2" customFormat="1" ht="16.5" customHeight="1">
      <c r="A226" s="37"/>
      <c r="B226" s="171"/>
      <c r="C226" s="172" t="s">
        <v>437</v>
      </c>
      <c r="D226" s="172" t="s">
        <v>150</v>
      </c>
      <c r="E226" s="173" t="s">
        <v>1612</v>
      </c>
      <c r="F226" s="174" t="s">
        <v>1613</v>
      </c>
      <c r="G226" s="175" t="s">
        <v>1599</v>
      </c>
      <c r="H226" s="176">
        <v>3</v>
      </c>
      <c r="I226" s="177"/>
      <c r="J226" s="178">
        <f>ROUND(I226*H226,2)</f>
        <v>0</v>
      </c>
      <c r="K226" s="179"/>
      <c r="L226" s="38"/>
      <c r="M226" s="180" t="s">
        <v>1</v>
      </c>
      <c r="N226" s="181" t="s">
        <v>44</v>
      </c>
      <c r="O226" s="76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4" t="s">
        <v>166</v>
      </c>
      <c r="AT226" s="184" t="s">
        <v>150</v>
      </c>
      <c r="AU226" s="184" t="s">
        <v>89</v>
      </c>
      <c r="AY226" s="18" t="s">
        <v>147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8" t="s">
        <v>87</v>
      </c>
      <c r="BK226" s="185">
        <f>ROUND(I226*H226,2)</f>
        <v>0</v>
      </c>
      <c r="BL226" s="18" t="s">
        <v>166</v>
      </c>
      <c r="BM226" s="184" t="s">
        <v>609</v>
      </c>
    </row>
    <row r="227" spans="1:63" s="12" customFormat="1" ht="22.8" customHeight="1">
      <c r="A227" s="12"/>
      <c r="B227" s="158"/>
      <c r="C227" s="12"/>
      <c r="D227" s="159" t="s">
        <v>78</v>
      </c>
      <c r="E227" s="169" t="s">
        <v>1620</v>
      </c>
      <c r="F227" s="169" t="s">
        <v>1621</v>
      </c>
      <c r="G227" s="12"/>
      <c r="H227" s="12"/>
      <c r="I227" s="161"/>
      <c r="J227" s="170">
        <f>BK227</f>
        <v>0</v>
      </c>
      <c r="K227" s="12"/>
      <c r="L227" s="158"/>
      <c r="M227" s="163"/>
      <c r="N227" s="164"/>
      <c r="O227" s="164"/>
      <c r="P227" s="165">
        <f>P228</f>
        <v>0</v>
      </c>
      <c r="Q227" s="164"/>
      <c r="R227" s="165">
        <f>R228</f>
        <v>0</v>
      </c>
      <c r="S227" s="164"/>
      <c r="T227" s="166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59" t="s">
        <v>87</v>
      </c>
      <c r="AT227" s="167" t="s">
        <v>78</v>
      </c>
      <c r="AU227" s="167" t="s">
        <v>87</v>
      </c>
      <c r="AY227" s="159" t="s">
        <v>147</v>
      </c>
      <c r="BK227" s="168">
        <f>BK228</f>
        <v>0</v>
      </c>
    </row>
    <row r="228" spans="1:65" s="2" customFormat="1" ht="16.5" customHeight="1">
      <c r="A228" s="37"/>
      <c r="B228" s="171"/>
      <c r="C228" s="172" t="s">
        <v>444</v>
      </c>
      <c r="D228" s="172" t="s">
        <v>150</v>
      </c>
      <c r="E228" s="173" t="s">
        <v>1622</v>
      </c>
      <c r="F228" s="174" t="s">
        <v>1623</v>
      </c>
      <c r="G228" s="175" t="s">
        <v>153</v>
      </c>
      <c r="H228" s="176">
        <v>1</v>
      </c>
      <c r="I228" s="177"/>
      <c r="J228" s="178">
        <f>ROUND(I228*H228,2)</f>
        <v>0</v>
      </c>
      <c r="K228" s="179"/>
      <c r="L228" s="38"/>
      <c r="M228" s="180" t="s">
        <v>1</v>
      </c>
      <c r="N228" s="181" t="s">
        <v>44</v>
      </c>
      <c r="O228" s="76"/>
      <c r="P228" s="182">
        <f>O228*H228</f>
        <v>0</v>
      </c>
      <c r="Q228" s="182">
        <v>0</v>
      </c>
      <c r="R228" s="182">
        <f>Q228*H228</f>
        <v>0</v>
      </c>
      <c r="S228" s="182">
        <v>0</v>
      </c>
      <c r="T228" s="183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4" t="s">
        <v>166</v>
      </c>
      <c r="AT228" s="184" t="s">
        <v>150</v>
      </c>
      <c r="AU228" s="184" t="s">
        <v>89</v>
      </c>
      <c r="AY228" s="18" t="s">
        <v>147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8" t="s">
        <v>87</v>
      </c>
      <c r="BK228" s="185">
        <f>ROUND(I228*H228,2)</f>
        <v>0</v>
      </c>
      <c r="BL228" s="18" t="s">
        <v>166</v>
      </c>
      <c r="BM228" s="184" t="s">
        <v>619</v>
      </c>
    </row>
    <row r="229" spans="1:63" s="12" customFormat="1" ht="25.9" customHeight="1">
      <c r="A229" s="12"/>
      <c r="B229" s="158"/>
      <c r="C229" s="12"/>
      <c r="D229" s="159" t="s">
        <v>78</v>
      </c>
      <c r="E229" s="160" t="s">
        <v>918</v>
      </c>
      <c r="F229" s="160" t="s">
        <v>436</v>
      </c>
      <c r="G229" s="12"/>
      <c r="H229" s="12"/>
      <c r="I229" s="161"/>
      <c r="J229" s="162">
        <f>BK229</f>
        <v>0</v>
      </c>
      <c r="K229" s="12"/>
      <c r="L229" s="158"/>
      <c r="M229" s="163"/>
      <c r="N229" s="164"/>
      <c r="O229" s="164"/>
      <c r="P229" s="165">
        <f>P230</f>
        <v>0</v>
      </c>
      <c r="Q229" s="164"/>
      <c r="R229" s="165">
        <f>R230</f>
        <v>0</v>
      </c>
      <c r="S229" s="164"/>
      <c r="T229" s="166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59" t="s">
        <v>87</v>
      </c>
      <c r="AT229" s="167" t="s">
        <v>78</v>
      </c>
      <c r="AU229" s="167" t="s">
        <v>79</v>
      </c>
      <c r="AY229" s="159" t="s">
        <v>147</v>
      </c>
      <c r="BK229" s="168">
        <f>BK230</f>
        <v>0</v>
      </c>
    </row>
    <row r="230" spans="1:63" s="12" customFormat="1" ht="22.8" customHeight="1">
      <c r="A230" s="12"/>
      <c r="B230" s="158"/>
      <c r="C230" s="12"/>
      <c r="D230" s="159" t="s">
        <v>78</v>
      </c>
      <c r="E230" s="169" t="s">
        <v>1680</v>
      </c>
      <c r="F230" s="169" t="s">
        <v>1681</v>
      </c>
      <c r="G230" s="12"/>
      <c r="H230" s="12"/>
      <c r="I230" s="161"/>
      <c r="J230" s="170">
        <f>BK230</f>
        <v>0</v>
      </c>
      <c r="K230" s="12"/>
      <c r="L230" s="158"/>
      <c r="M230" s="163"/>
      <c r="N230" s="164"/>
      <c r="O230" s="164"/>
      <c r="P230" s="165">
        <f>P231</f>
        <v>0</v>
      </c>
      <c r="Q230" s="164"/>
      <c r="R230" s="165">
        <f>R231</f>
        <v>0</v>
      </c>
      <c r="S230" s="164"/>
      <c r="T230" s="166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59" t="s">
        <v>87</v>
      </c>
      <c r="AT230" s="167" t="s">
        <v>78</v>
      </c>
      <c r="AU230" s="167" t="s">
        <v>87</v>
      </c>
      <c r="AY230" s="159" t="s">
        <v>147</v>
      </c>
      <c r="BK230" s="168">
        <f>BK231</f>
        <v>0</v>
      </c>
    </row>
    <row r="231" spans="1:65" s="2" customFormat="1" ht="78" customHeight="1">
      <c r="A231" s="37"/>
      <c r="B231" s="171"/>
      <c r="C231" s="172" t="s">
        <v>449</v>
      </c>
      <c r="D231" s="172" t="s">
        <v>150</v>
      </c>
      <c r="E231" s="173" t="s">
        <v>1682</v>
      </c>
      <c r="F231" s="174" t="s">
        <v>1683</v>
      </c>
      <c r="G231" s="175" t="s">
        <v>204</v>
      </c>
      <c r="H231" s="176">
        <v>65</v>
      </c>
      <c r="I231" s="177"/>
      <c r="J231" s="178">
        <f>ROUND(I231*H231,2)</f>
        <v>0</v>
      </c>
      <c r="K231" s="179"/>
      <c r="L231" s="38"/>
      <c r="M231" s="180" t="s">
        <v>1</v>
      </c>
      <c r="N231" s="181" t="s">
        <v>44</v>
      </c>
      <c r="O231" s="76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4" t="s">
        <v>166</v>
      </c>
      <c r="AT231" s="184" t="s">
        <v>150</v>
      </c>
      <c r="AU231" s="184" t="s">
        <v>89</v>
      </c>
      <c r="AY231" s="18" t="s">
        <v>147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8" t="s">
        <v>87</v>
      </c>
      <c r="BK231" s="185">
        <f>ROUND(I231*H231,2)</f>
        <v>0</v>
      </c>
      <c r="BL231" s="18" t="s">
        <v>166</v>
      </c>
      <c r="BM231" s="184" t="s">
        <v>628</v>
      </c>
    </row>
    <row r="232" spans="1:63" s="12" customFormat="1" ht="25.9" customHeight="1">
      <c r="A232" s="12"/>
      <c r="B232" s="158"/>
      <c r="C232" s="12"/>
      <c r="D232" s="159" t="s">
        <v>78</v>
      </c>
      <c r="E232" s="160" t="s">
        <v>957</v>
      </c>
      <c r="F232" s="160" t="s">
        <v>1684</v>
      </c>
      <c r="G232" s="12"/>
      <c r="H232" s="12"/>
      <c r="I232" s="161"/>
      <c r="J232" s="162">
        <f>BK232</f>
        <v>0</v>
      </c>
      <c r="K232" s="12"/>
      <c r="L232" s="158"/>
      <c r="M232" s="163"/>
      <c r="N232" s="164"/>
      <c r="O232" s="164"/>
      <c r="P232" s="165">
        <f>P233</f>
        <v>0</v>
      </c>
      <c r="Q232" s="164"/>
      <c r="R232" s="165">
        <f>R233</f>
        <v>0</v>
      </c>
      <c r="S232" s="164"/>
      <c r="T232" s="166">
        <f>T233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59" t="s">
        <v>87</v>
      </c>
      <c r="AT232" s="167" t="s">
        <v>78</v>
      </c>
      <c r="AU232" s="167" t="s">
        <v>79</v>
      </c>
      <c r="AY232" s="159" t="s">
        <v>147</v>
      </c>
      <c r="BK232" s="168">
        <f>BK233</f>
        <v>0</v>
      </c>
    </row>
    <row r="233" spans="1:63" s="12" customFormat="1" ht="22.8" customHeight="1">
      <c r="A233" s="12"/>
      <c r="B233" s="158"/>
      <c r="C233" s="12"/>
      <c r="D233" s="159" t="s">
        <v>78</v>
      </c>
      <c r="E233" s="169" t="s">
        <v>1685</v>
      </c>
      <c r="F233" s="169" t="s">
        <v>1686</v>
      </c>
      <c r="G233" s="12"/>
      <c r="H233" s="12"/>
      <c r="I233" s="161"/>
      <c r="J233" s="170">
        <f>BK233</f>
        <v>0</v>
      </c>
      <c r="K233" s="12"/>
      <c r="L233" s="158"/>
      <c r="M233" s="163"/>
      <c r="N233" s="164"/>
      <c r="O233" s="164"/>
      <c r="P233" s="165">
        <f>P234</f>
        <v>0</v>
      </c>
      <c r="Q233" s="164"/>
      <c r="R233" s="165">
        <f>R234</f>
        <v>0</v>
      </c>
      <c r="S233" s="164"/>
      <c r="T233" s="166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59" t="s">
        <v>87</v>
      </c>
      <c r="AT233" s="167" t="s">
        <v>78</v>
      </c>
      <c r="AU233" s="167" t="s">
        <v>87</v>
      </c>
      <c r="AY233" s="159" t="s">
        <v>147</v>
      </c>
      <c r="BK233" s="168">
        <f>BK234</f>
        <v>0</v>
      </c>
    </row>
    <row r="234" spans="1:65" s="2" customFormat="1" ht="66.75" customHeight="1">
      <c r="A234" s="37"/>
      <c r="B234" s="171"/>
      <c r="C234" s="172" t="s">
        <v>454</v>
      </c>
      <c r="D234" s="172" t="s">
        <v>150</v>
      </c>
      <c r="E234" s="173" t="s">
        <v>1687</v>
      </c>
      <c r="F234" s="174" t="s">
        <v>1688</v>
      </c>
      <c r="G234" s="175" t="s">
        <v>204</v>
      </c>
      <c r="H234" s="176">
        <v>8</v>
      </c>
      <c r="I234" s="177"/>
      <c r="J234" s="178">
        <f>ROUND(I234*H234,2)</f>
        <v>0</v>
      </c>
      <c r="K234" s="179"/>
      <c r="L234" s="38"/>
      <c r="M234" s="180" t="s">
        <v>1</v>
      </c>
      <c r="N234" s="181" t="s">
        <v>44</v>
      </c>
      <c r="O234" s="76"/>
      <c r="P234" s="182">
        <f>O234*H234</f>
        <v>0</v>
      </c>
      <c r="Q234" s="182">
        <v>0</v>
      </c>
      <c r="R234" s="182">
        <f>Q234*H234</f>
        <v>0</v>
      </c>
      <c r="S234" s="182">
        <v>0</v>
      </c>
      <c r="T234" s="183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4" t="s">
        <v>166</v>
      </c>
      <c r="AT234" s="184" t="s">
        <v>150</v>
      </c>
      <c r="AU234" s="184" t="s">
        <v>89</v>
      </c>
      <c r="AY234" s="18" t="s">
        <v>147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8" t="s">
        <v>87</v>
      </c>
      <c r="BK234" s="185">
        <f>ROUND(I234*H234,2)</f>
        <v>0</v>
      </c>
      <c r="BL234" s="18" t="s">
        <v>166</v>
      </c>
      <c r="BM234" s="184" t="s">
        <v>638</v>
      </c>
    </row>
    <row r="235" spans="1:63" s="12" customFormat="1" ht="25.9" customHeight="1">
      <c r="A235" s="12"/>
      <c r="B235" s="158"/>
      <c r="C235" s="12"/>
      <c r="D235" s="159" t="s">
        <v>78</v>
      </c>
      <c r="E235" s="160" t="s">
        <v>966</v>
      </c>
      <c r="F235" s="160" t="s">
        <v>1689</v>
      </c>
      <c r="G235" s="12"/>
      <c r="H235" s="12"/>
      <c r="I235" s="161"/>
      <c r="J235" s="162">
        <f>BK235</f>
        <v>0</v>
      </c>
      <c r="K235" s="12"/>
      <c r="L235" s="158"/>
      <c r="M235" s="163"/>
      <c r="N235" s="164"/>
      <c r="O235" s="164"/>
      <c r="P235" s="165">
        <v>0</v>
      </c>
      <c r="Q235" s="164"/>
      <c r="R235" s="165">
        <v>0</v>
      </c>
      <c r="S235" s="164"/>
      <c r="T235" s="166"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59" t="s">
        <v>87</v>
      </c>
      <c r="AT235" s="167" t="s">
        <v>78</v>
      </c>
      <c r="AU235" s="167" t="s">
        <v>79</v>
      </c>
      <c r="AY235" s="159" t="s">
        <v>147</v>
      </c>
      <c r="BK235" s="168">
        <v>0</v>
      </c>
    </row>
    <row r="236" spans="1:63" s="12" customFormat="1" ht="25.9" customHeight="1">
      <c r="A236" s="12"/>
      <c r="B236" s="158"/>
      <c r="C236" s="12"/>
      <c r="D236" s="159" t="s">
        <v>78</v>
      </c>
      <c r="E236" s="160" t="s">
        <v>975</v>
      </c>
      <c r="F236" s="160" t="s">
        <v>1507</v>
      </c>
      <c r="G236" s="12"/>
      <c r="H236" s="12"/>
      <c r="I236" s="161"/>
      <c r="J236" s="162">
        <f>BK236</f>
        <v>0</v>
      </c>
      <c r="K236" s="12"/>
      <c r="L236" s="158"/>
      <c r="M236" s="163"/>
      <c r="N236" s="164"/>
      <c r="O236" s="164"/>
      <c r="P236" s="165">
        <f>SUM(P237:P244)</f>
        <v>0</v>
      </c>
      <c r="Q236" s="164"/>
      <c r="R236" s="165">
        <f>SUM(R237:R244)</f>
        <v>0</v>
      </c>
      <c r="S236" s="164"/>
      <c r="T236" s="166">
        <f>SUM(T237:T244)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59" t="s">
        <v>87</v>
      </c>
      <c r="AT236" s="167" t="s">
        <v>78</v>
      </c>
      <c r="AU236" s="167" t="s">
        <v>79</v>
      </c>
      <c r="AY236" s="159" t="s">
        <v>147</v>
      </c>
      <c r="BK236" s="168">
        <f>SUM(BK237:BK244)</f>
        <v>0</v>
      </c>
    </row>
    <row r="237" spans="1:65" s="2" customFormat="1" ht="49.05" customHeight="1">
      <c r="A237" s="37"/>
      <c r="B237" s="171"/>
      <c r="C237" s="172" t="s">
        <v>458</v>
      </c>
      <c r="D237" s="172" t="s">
        <v>150</v>
      </c>
      <c r="E237" s="173" t="s">
        <v>1690</v>
      </c>
      <c r="F237" s="174" t="s">
        <v>1691</v>
      </c>
      <c r="G237" s="175" t="s">
        <v>1510</v>
      </c>
      <c r="H237" s="176">
        <v>16</v>
      </c>
      <c r="I237" s="177"/>
      <c r="J237" s="178">
        <f>ROUND(I237*H237,2)</f>
        <v>0</v>
      </c>
      <c r="K237" s="179"/>
      <c r="L237" s="38"/>
      <c r="M237" s="180" t="s">
        <v>1</v>
      </c>
      <c r="N237" s="181" t="s">
        <v>44</v>
      </c>
      <c r="O237" s="76"/>
      <c r="P237" s="182">
        <f>O237*H237</f>
        <v>0</v>
      </c>
      <c r="Q237" s="182">
        <v>0</v>
      </c>
      <c r="R237" s="182">
        <f>Q237*H237</f>
        <v>0</v>
      </c>
      <c r="S237" s="182">
        <v>0</v>
      </c>
      <c r="T237" s="183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4" t="s">
        <v>166</v>
      </c>
      <c r="AT237" s="184" t="s">
        <v>150</v>
      </c>
      <c r="AU237" s="184" t="s">
        <v>87</v>
      </c>
      <c r="AY237" s="18" t="s">
        <v>147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8" t="s">
        <v>87</v>
      </c>
      <c r="BK237" s="185">
        <f>ROUND(I237*H237,2)</f>
        <v>0</v>
      </c>
      <c r="BL237" s="18" t="s">
        <v>166</v>
      </c>
      <c r="BM237" s="184" t="s">
        <v>647</v>
      </c>
    </row>
    <row r="238" spans="1:65" s="2" customFormat="1" ht="66.75" customHeight="1">
      <c r="A238" s="37"/>
      <c r="B238" s="171"/>
      <c r="C238" s="172" t="s">
        <v>464</v>
      </c>
      <c r="D238" s="172" t="s">
        <v>150</v>
      </c>
      <c r="E238" s="173" t="s">
        <v>1692</v>
      </c>
      <c r="F238" s="174" t="s">
        <v>1693</v>
      </c>
      <c r="G238" s="175" t="s">
        <v>1510</v>
      </c>
      <c r="H238" s="176">
        <v>4</v>
      </c>
      <c r="I238" s="177"/>
      <c r="J238" s="178">
        <f>ROUND(I238*H238,2)</f>
        <v>0</v>
      </c>
      <c r="K238" s="179"/>
      <c r="L238" s="38"/>
      <c r="M238" s="180" t="s">
        <v>1</v>
      </c>
      <c r="N238" s="181" t="s">
        <v>44</v>
      </c>
      <c r="O238" s="76"/>
      <c r="P238" s="182">
        <f>O238*H238</f>
        <v>0</v>
      </c>
      <c r="Q238" s="182">
        <v>0</v>
      </c>
      <c r="R238" s="182">
        <f>Q238*H238</f>
        <v>0</v>
      </c>
      <c r="S238" s="182">
        <v>0</v>
      </c>
      <c r="T238" s="183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4" t="s">
        <v>166</v>
      </c>
      <c r="AT238" s="184" t="s">
        <v>150</v>
      </c>
      <c r="AU238" s="184" t="s">
        <v>87</v>
      </c>
      <c r="AY238" s="18" t="s">
        <v>147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8" t="s">
        <v>87</v>
      </c>
      <c r="BK238" s="185">
        <f>ROUND(I238*H238,2)</f>
        <v>0</v>
      </c>
      <c r="BL238" s="18" t="s">
        <v>166</v>
      </c>
      <c r="BM238" s="184" t="s">
        <v>660</v>
      </c>
    </row>
    <row r="239" spans="1:65" s="2" customFormat="1" ht="24.15" customHeight="1">
      <c r="A239" s="37"/>
      <c r="B239" s="171"/>
      <c r="C239" s="172" t="s">
        <v>469</v>
      </c>
      <c r="D239" s="172" t="s">
        <v>150</v>
      </c>
      <c r="E239" s="173" t="s">
        <v>1694</v>
      </c>
      <c r="F239" s="174" t="s">
        <v>1695</v>
      </c>
      <c r="G239" s="175" t="s">
        <v>1510</v>
      </c>
      <c r="H239" s="176">
        <v>8</v>
      </c>
      <c r="I239" s="177"/>
      <c r="J239" s="178">
        <f>ROUND(I239*H239,2)</f>
        <v>0</v>
      </c>
      <c r="K239" s="179"/>
      <c r="L239" s="38"/>
      <c r="M239" s="180" t="s">
        <v>1</v>
      </c>
      <c r="N239" s="181" t="s">
        <v>44</v>
      </c>
      <c r="O239" s="76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4" t="s">
        <v>166</v>
      </c>
      <c r="AT239" s="184" t="s">
        <v>150</v>
      </c>
      <c r="AU239" s="184" t="s">
        <v>87</v>
      </c>
      <c r="AY239" s="18" t="s">
        <v>147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8" t="s">
        <v>87</v>
      </c>
      <c r="BK239" s="185">
        <f>ROUND(I239*H239,2)</f>
        <v>0</v>
      </c>
      <c r="BL239" s="18" t="s">
        <v>166</v>
      </c>
      <c r="BM239" s="184" t="s">
        <v>673</v>
      </c>
    </row>
    <row r="240" spans="1:65" s="2" customFormat="1" ht="24.15" customHeight="1">
      <c r="A240" s="37"/>
      <c r="B240" s="171"/>
      <c r="C240" s="172" t="s">
        <v>473</v>
      </c>
      <c r="D240" s="172" t="s">
        <v>150</v>
      </c>
      <c r="E240" s="173" t="s">
        <v>1696</v>
      </c>
      <c r="F240" s="174" t="s">
        <v>1697</v>
      </c>
      <c r="G240" s="175" t="s">
        <v>1510</v>
      </c>
      <c r="H240" s="176">
        <v>32</v>
      </c>
      <c r="I240" s="177"/>
      <c r="J240" s="178">
        <f>ROUND(I240*H240,2)</f>
        <v>0</v>
      </c>
      <c r="K240" s="179"/>
      <c r="L240" s="38"/>
      <c r="M240" s="180" t="s">
        <v>1</v>
      </c>
      <c r="N240" s="181" t="s">
        <v>44</v>
      </c>
      <c r="O240" s="76"/>
      <c r="P240" s="182">
        <f>O240*H240</f>
        <v>0</v>
      </c>
      <c r="Q240" s="182">
        <v>0</v>
      </c>
      <c r="R240" s="182">
        <f>Q240*H240</f>
        <v>0</v>
      </c>
      <c r="S240" s="182">
        <v>0</v>
      </c>
      <c r="T240" s="183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4" t="s">
        <v>166</v>
      </c>
      <c r="AT240" s="184" t="s">
        <v>150</v>
      </c>
      <c r="AU240" s="184" t="s">
        <v>87</v>
      </c>
      <c r="AY240" s="18" t="s">
        <v>147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8" t="s">
        <v>87</v>
      </c>
      <c r="BK240" s="185">
        <f>ROUND(I240*H240,2)</f>
        <v>0</v>
      </c>
      <c r="BL240" s="18" t="s">
        <v>166</v>
      </c>
      <c r="BM240" s="184" t="s">
        <v>683</v>
      </c>
    </row>
    <row r="241" spans="1:65" s="2" customFormat="1" ht="66.75" customHeight="1">
      <c r="A241" s="37"/>
      <c r="B241" s="171"/>
      <c r="C241" s="172" t="s">
        <v>477</v>
      </c>
      <c r="D241" s="172" t="s">
        <v>150</v>
      </c>
      <c r="E241" s="173" t="s">
        <v>1698</v>
      </c>
      <c r="F241" s="174" t="s">
        <v>1699</v>
      </c>
      <c r="G241" s="175" t="s">
        <v>550</v>
      </c>
      <c r="H241" s="176">
        <v>1</v>
      </c>
      <c r="I241" s="177"/>
      <c r="J241" s="178">
        <f>ROUND(I241*H241,2)</f>
        <v>0</v>
      </c>
      <c r="K241" s="179"/>
      <c r="L241" s="38"/>
      <c r="M241" s="180" t="s">
        <v>1</v>
      </c>
      <c r="N241" s="181" t="s">
        <v>44</v>
      </c>
      <c r="O241" s="76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3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4" t="s">
        <v>166</v>
      </c>
      <c r="AT241" s="184" t="s">
        <v>150</v>
      </c>
      <c r="AU241" s="184" t="s">
        <v>87</v>
      </c>
      <c r="AY241" s="18" t="s">
        <v>147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18" t="s">
        <v>87</v>
      </c>
      <c r="BK241" s="185">
        <f>ROUND(I241*H241,2)</f>
        <v>0</v>
      </c>
      <c r="BL241" s="18" t="s">
        <v>166</v>
      </c>
      <c r="BM241" s="184" t="s">
        <v>874</v>
      </c>
    </row>
    <row r="242" spans="1:65" s="2" customFormat="1" ht="49.05" customHeight="1">
      <c r="A242" s="37"/>
      <c r="B242" s="171"/>
      <c r="C242" s="172" t="s">
        <v>481</v>
      </c>
      <c r="D242" s="172" t="s">
        <v>150</v>
      </c>
      <c r="E242" s="173" t="s">
        <v>1700</v>
      </c>
      <c r="F242" s="174" t="s">
        <v>1701</v>
      </c>
      <c r="G242" s="175" t="s">
        <v>550</v>
      </c>
      <c r="H242" s="176">
        <v>1</v>
      </c>
      <c r="I242" s="177"/>
      <c r="J242" s="178">
        <f>ROUND(I242*H242,2)</f>
        <v>0</v>
      </c>
      <c r="K242" s="179"/>
      <c r="L242" s="38"/>
      <c r="M242" s="180" t="s">
        <v>1</v>
      </c>
      <c r="N242" s="181" t="s">
        <v>44</v>
      </c>
      <c r="O242" s="76"/>
      <c r="P242" s="182">
        <f>O242*H242</f>
        <v>0</v>
      </c>
      <c r="Q242" s="182">
        <v>0</v>
      </c>
      <c r="R242" s="182">
        <f>Q242*H242</f>
        <v>0</v>
      </c>
      <c r="S242" s="182">
        <v>0</v>
      </c>
      <c r="T242" s="183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4" t="s">
        <v>166</v>
      </c>
      <c r="AT242" s="184" t="s">
        <v>150</v>
      </c>
      <c r="AU242" s="184" t="s">
        <v>87</v>
      </c>
      <c r="AY242" s="18" t="s">
        <v>147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8" t="s">
        <v>87</v>
      </c>
      <c r="BK242" s="185">
        <f>ROUND(I242*H242,2)</f>
        <v>0</v>
      </c>
      <c r="BL242" s="18" t="s">
        <v>166</v>
      </c>
      <c r="BM242" s="184" t="s">
        <v>877</v>
      </c>
    </row>
    <row r="243" spans="1:65" s="2" customFormat="1" ht="16.5" customHeight="1">
      <c r="A243" s="37"/>
      <c r="B243" s="171"/>
      <c r="C243" s="172" t="s">
        <v>487</v>
      </c>
      <c r="D243" s="172" t="s">
        <v>150</v>
      </c>
      <c r="E243" s="173" t="s">
        <v>1702</v>
      </c>
      <c r="F243" s="174" t="s">
        <v>1703</v>
      </c>
      <c r="G243" s="175" t="s">
        <v>550</v>
      </c>
      <c r="H243" s="176">
        <v>1</v>
      </c>
      <c r="I243" s="177"/>
      <c r="J243" s="178">
        <f>ROUND(I243*H243,2)</f>
        <v>0</v>
      </c>
      <c r="K243" s="179"/>
      <c r="L243" s="38"/>
      <c r="M243" s="180" t="s">
        <v>1</v>
      </c>
      <c r="N243" s="181" t="s">
        <v>44</v>
      </c>
      <c r="O243" s="76"/>
      <c r="P243" s="182">
        <f>O243*H243</f>
        <v>0</v>
      </c>
      <c r="Q243" s="182">
        <v>0</v>
      </c>
      <c r="R243" s="182">
        <f>Q243*H243</f>
        <v>0</v>
      </c>
      <c r="S243" s="182">
        <v>0</v>
      </c>
      <c r="T243" s="183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4" t="s">
        <v>166</v>
      </c>
      <c r="AT243" s="184" t="s">
        <v>150</v>
      </c>
      <c r="AU243" s="184" t="s">
        <v>87</v>
      </c>
      <c r="AY243" s="18" t="s">
        <v>147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8" t="s">
        <v>87</v>
      </c>
      <c r="BK243" s="185">
        <f>ROUND(I243*H243,2)</f>
        <v>0</v>
      </c>
      <c r="BL243" s="18" t="s">
        <v>166</v>
      </c>
      <c r="BM243" s="184" t="s">
        <v>882</v>
      </c>
    </row>
    <row r="244" spans="1:65" s="2" customFormat="1" ht="16.5" customHeight="1">
      <c r="A244" s="37"/>
      <c r="B244" s="171"/>
      <c r="C244" s="172" t="s">
        <v>492</v>
      </c>
      <c r="D244" s="172" t="s">
        <v>150</v>
      </c>
      <c r="E244" s="173" t="s">
        <v>1704</v>
      </c>
      <c r="F244" s="174" t="s">
        <v>1705</v>
      </c>
      <c r="G244" s="175" t="s">
        <v>1627</v>
      </c>
      <c r="H244" s="235"/>
      <c r="I244" s="177"/>
      <c r="J244" s="178">
        <f>ROUND(I244*H244,2)</f>
        <v>0</v>
      </c>
      <c r="K244" s="179"/>
      <c r="L244" s="38"/>
      <c r="M244" s="186" t="s">
        <v>1</v>
      </c>
      <c r="N244" s="187" t="s">
        <v>44</v>
      </c>
      <c r="O244" s="188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4" t="s">
        <v>166</v>
      </c>
      <c r="AT244" s="184" t="s">
        <v>150</v>
      </c>
      <c r="AU244" s="184" t="s">
        <v>87</v>
      </c>
      <c r="AY244" s="18" t="s">
        <v>147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8" t="s">
        <v>87</v>
      </c>
      <c r="BK244" s="185">
        <f>ROUND(I244*H244,2)</f>
        <v>0</v>
      </c>
      <c r="BL244" s="18" t="s">
        <v>166</v>
      </c>
      <c r="BM244" s="184" t="s">
        <v>885</v>
      </c>
    </row>
    <row r="245" spans="1:31" s="2" customFormat="1" ht="6.95" customHeight="1">
      <c r="A245" s="37"/>
      <c r="B245" s="59"/>
      <c r="C245" s="60"/>
      <c r="D245" s="60"/>
      <c r="E245" s="60"/>
      <c r="F245" s="60"/>
      <c r="G245" s="60"/>
      <c r="H245" s="60"/>
      <c r="I245" s="60"/>
      <c r="J245" s="60"/>
      <c r="K245" s="60"/>
      <c r="L245" s="38"/>
      <c r="M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</sheetData>
  <autoFilter ref="C152:K244"/>
  <mergeCells count="9">
    <mergeCell ref="E7:H7"/>
    <mergeCell ref="E9:H9"/>
    <mergeCell ref="E18:H18"/>
    <mergeCell ref="E27:H27"/>
    <mergeCell ref="E85:H85"/>
    <mergeCell ref="E87:H87"/>
    <mergeCell ref="E143:H143"/>
    <mergeCell ref="E145:H14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117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1706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23. 9. 2021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120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ROUND(J121,2)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ROUND((SUM(BE121:BE149)),2)</f>
        <v>0</v>
      </c>
      <c r="G33" s="37"/>
      <c r="H33" s="37"/>
      <c r="I33" s="127">
        <v>0.21</v>
      </c>
      <c r="J33" s="126">
        <f>ROUND(((SUM(BE121:BE149))*I33),2)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ROUND((SUM(BF121:BF149)),2)</f>
        <v>0</v>
      </c>
      <c r="G34" s="37"/>
      <c r="H34" s="37"/>
      <c r="I34" s="127">
        <v>0.15</v>
      </c>
      <c r="J34" s="126">
        <f>ROUND(((SUM(BF121:BF149))*I34),2)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ROUND((SUM(BG121:BG149)),2)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ROUND((SUM(BH121:BH149)),2)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ROUND((SUM(BI121:BI149)),2)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06 - VYTÁPĚNÍ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23. 9. 2021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122</v>
      </c>
      <c r="D94" s="128"/>
      <c r="E94" s="128"/>
      <c r="F94" s="128"/>
      <c r="G94" s="128"/>
      <c r="H94" s="128"/>
      <c r="I94" s="128"/>
      <c r="J94" s="137" t="s">
        <v>123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124</v>
      </c>
      <c r="D96" s="37"/>
      <c r="E96" s="37"/>
      <c r="F96" s="37"/>
      <c r="G96" s="37"/>
      <c r="H96" s="37"/>
      <c r="I96" s="37"/>
      <c r="J96" s="95">
        <f>J121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125</v>
      </c>
    </row>
    <row r="97" spans="1:31" s="9" customFormat="1" ht="24.95" customHeight="1">
      <c r="A97" s="9"/>
      <c r="B97" s="139"/>
      <c r="C97" s="9"/>
      <c r="D97" s="140" t="s">
        <v>1521</v>
      </c>
      <c r="E97" s="141"/>
      <c r="F97" s="141"/>
      <c r="G97" s="141"/>
      <c r="H97" s="141"/>
      <c r="I97" s="141"/>
      <c r="J97" s="142">
        <f>J122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1707</v>
      </c>
      <c r="E98" s="145"/>
      <c r="F98" s="145"/>
      <c r="G98" s="145"/>
      <c r="H98" s="145"/>
      <c r="I98" s="145"/>
      <c r="J98" s="146">
        <f>J127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1708</v>
      </c>
      <c r="E99" s="145"/>
      <c r="F99" s="145"/>
      <c r="G99" s="145"/>
      <c r="H99" s="145"/>
      <c r="I99" s="145"/>
      <c r="J99" s="146">
        <f>J130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1709</v>
      </c>
      <c r="E100" s="145"/>
      <c r="F100" s="145"/>
      <c r="G100" s="145"/>
      <c r="H100" s="145"/>
      <c r="I100" s="145"/>
      <c r="J100" s="146">
        <f>J138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9"/>
      <c r="C101" s="9"/>
      <c r="D101" s="140" t="s">
        <v>1710</v>
      </c>
      <c r="E101" s="141"/>
      <c r="F101" s="141"/>
      <c r="G101" s="141"/>
      <c r="H101" s="141"/>
      <c r="I101" s="141"/>
      <c r="J101" s="142">
        <f>J141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131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7"/>
      <c r="D111" s="37"/>
      <c r="E111" s="120" t="str">
        <f>E7</f>
        <v>REKONSTRUKCE GASTROPROVOZU OBJEKTU PARNÍK ul. Gen. Janouška 902, Praha 9</v>
      </c>
      <c r="F111" s="31"/>
      <c r="G111" s="31"/>
      <c r="H111" s="31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118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7"/>
      <c r="D113" s="37"/>
      <c r="E113" s="66" t="str">
        <f>E9</f>
        <v>06 - VYTÁPĚNÍ</v>
      </c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7"/>
      <c r="E115" s="37"/>
      <c r="F115" s="26" t="str">
        <f>F12</f>
        <v>ul. Gen. Janouška 902, Praha 6</v>
      </c>
      <c r="G115" s="37"/>
      <c r="H115" s="37"/>
      <c r="I115" s="31" t="s">
        <v>22</v>
      </c>
      <c r="J115" s="68" t="str">
        <f>IF(J12="","",J12)</f>
        <v>23. 9. 2021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40.05" customHeight="1">
      <c r="A117" s="37"/>
      <c r="B117" s="38"/>
      <c r="C117" s="31" t="s">
        <v>24</v>
      </c>
      <c r="D117" s="37"/>
      <c r="E117" s="37"/>
      <c r="F117" s="26" t="str">
        <f>E15</f>
        <v>Městská část Praha 14 Bratří Venclíků 1073,Praha 9</v>
      </c>
      <c r="G117" s="37"/>
      <c r="H117" s="37"/>
      <c r="I117" s="31" t="s">
        <v>31</v>
      </c>
      <c r="J117" s="35" t="str">
        <f>E21</f>
        <v>A6 atelier, s.r.o., Patočkova 978/20,169 00 Praha6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7"/>
      <c r="E118" s="37"/>
      <c r="F118" s="26" t="str">
        <f>IF(E18="","",E18)</f>
        <v>Vyplň údaj</v>
      </c>
      <c r="G118" s="37"/>
      <c r="H118" s="37"/>
      <c r="I118" s="31" t="s">
        <v>35</v>
      </c>
      <c r="J118" s="35" t="str">
        <f>E24</f>
        <v xml:space="preserve"> 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47"/>
      <c r="B120" s="148"/>
      <c r="C120" s="149" t="s">
        <v>132</v>
      </c>
      <c r="D120" s="150" t="s">
        <v>64</v>
      </c>
      <c r="E120" s="150" t="s">
        <v>60</v>
      </c>
      <c r="F120" s="150" t="s">
        <v>61</v>
      </c>
      <c r="G120" s="150" t="s">
        <v>133</v>
      </c>
      <c r="H120" s="150" t="s">
        <v>134</v>
      </c>
      <c r="I120" s="150" t="s">
        <v>135</v>
      </c>
      <c r="J120" s="151" t="s">
        <v>123</v>
      </c>
      <c r="K120" s="152" t="s">
        <v>136</v>
      </c>
      <c r="L120" s="153"/>
      <c r="M120" s="85" t="s">
        <v>1</v>
      </c>
      <c r="N120" s="86" t="s">
        <v>43</v>
      </c>
      <c r="O120" s="86" t="s">
        <v>137</v>
      </c>
      <c r="P120" s="86" t="s">
        <v>138</v>
      </c>
      <c r="Q120" s="86" t="s">
        <v>139</v>
      </c>
      <c r="R120" s="86" t="s">
        <v>140</v>
      </c>
      <c r="S120" s="86" t="s">
        <v>141</v>
      </c>
      <c r="T120" s="87" t="s">
        <v>142</v>
      </c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63" s="2" customFormat="1" ht="22.8" customHeight="1">
      <c r="A121" s="37"/>
      <c r="B121" s="38"/>
      <c r="C121" s="92" t="s">
        <v>143</v>
      </c>
      <c r="D121" s="37"/>
      <c r="E121" s="37"/>
      <c r="F121" s="37"/>
      <c r="G121" s="37"/>
      <c r="H121" s="37"/>
      <c r="I121" s="37"/>
      <c r="J121" s="154">
        <f>BK121</f>
        <v>0</v>
      </c>
      <c r="K121" s="37"/>
      <c r="L121" s="38"/>
      <c r="M121" s="88"/>
      <c r="N121" s="72"/>
      <c r="O121" s="89"/>
      <c r="P121" s="155">
        <f>P122+P141</f>
        <v>0</v>
      </c>
      <c r="Q121" s="89"/>
      <c r="R121" s="155">
        <f>R122+R141</f>
        <v>0</v>
      </c>
      <c r="S121" s="89"/>
      <c r="T121" s="156">
        <f>T122+T141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78</v>
      </c>
      <c r="AU121" s="18" t="s">
        <v>125</v>
      </c>
      <c r="BK121" s="157">
        <f>BK122+BK141</f>
        <v>0</v>
      </c>
    </row>
    <row r="122" spans="1:63" s="12" customFormat="1" ht="25.9" customHeight="1">
      <c r="A122" s="12"/>
      <c r="B122" s="158"/>
      <c r="C122" s="12"/>
      <c r="D122" s="159" t="s">
        <v>78</v>
      </c>
      <c r="E122" s="160" t="s">
        <v>762</v>
      </c>
      <c r="F122" s="160" t="s">
        <v>1551</v>
      </c>
      <c r="G122" s="12"/>
      <c r="H122" s="12"/>
      <c r="I122" s="161"/>
      <c r="J122" s="162">
        <f>BK122</f>
        <v>0</v>
      </c>
      <c r="K122" s="12"/>
      <c r="L122" s="158"/>
      <c r="M122" s="163"/>
      <c r="N122" s="164"/>
      <c r="O122" s="164"/>
      <c r="P122" s="165">
        <f>P123+SUM(P124:P127)+P130+P138</f>
        <v>0</v>
      </c>
      <c r="Q122" s="164"/>
      <c r="R122" s="165">
        <f>R123+SUM(R124:R127)+R130+R138</f>
        <v>0</v>
      </c>
      <c r="S122" s="164"/>
      <c r="T122" s="166">
        <f>T123+SUM(T124:T127)+T130+T138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9" t="s">
        <v>87</v>
      </c>
      <c r="AT122" s="167" t="s">
        <v>78</v>
      </c>
      <c r="AU122" s="167" t="s">
        <v>79</v>
      </c>
      <c r="AY122" s="159" t="s">
        <v>147</v>
      </c>
      <c r="BK122" s="168">
        <f>BK123+SUM(BK124:BK127)+BK130+BK138</f>
        <v>0</v>
      </c>
    </row>
    <row r="123" spans="1:65" s="2" customFormat="1" ht="16.5" customHeight="1">
      <c r="A123" s="37"/>
      <c r="B123" s="171"/>
      <c r="C123" s="172" t="s">
        <v>87</v>
      </c>
      <c r="D123" s="172" t="s">
        <v>150</v>
      </c>
      <c r="E123" s="173" t="s">
        <v>1711</v>
      </c>
      <c r="F123" s="174" t="s">
        <v>1712</v>
      </c>
      <c r="G123" s="175" t="s">
        <v>1627</v>
      </c>
      <c r="H123" s="235"/>
      <c r="I123" s="177"/>
      <c r="J123" s="178">
        <f>ROUND(I123*H123,2)</f>
        <v>0</v>
      </c>
      <c r="K123" s="179"/>
      <c r="L123" s="38"/>
      <c r="M123" s="180" t="s">
        <v>1</v>
      </c>
      <c r="N123" s="181" t="s">
        <v>44</v>
      </c>
      <c r="O123" s="76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4" t="s">
        <v>166</v>
      </c>
      <c r="AT123" s="184" t="s">
        <v>150</v>
      </c>
      <c r="AU123" s="184" t="s">
        <v>87</v>
      </c>
      <c r="AY123" s="18" t="s">
        <v>147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8" t="s">
        <v>87</v>
      </c>
      <c r="BK123" s="185">
        <f>ROUND(I123*H123,2)</f>
        <v>0</v>
      </c>
      <c r="BL123" s="18" t="s">
        <v>166</v>
      </c>
      <c r="BM123" s="184" t="s">
        <v>1713</v>
      </c>
    </row>
    <row r="124" spans="1:65" s="2" customFormat="1" ht="16.5" customHeight="1">
      <c r="A124" s="37"/>
      <c r="B124" s="171"/>
      <c r="C124" s="172" t="s">
        <v>89</v>
      </c>
      <c r="D124" s="172" t="s">
        <v>150</v>
      </c>
      <c r="E124" s="173" t="s">
        <v>1714</v>
      </c>
      <c r="F124" s="174" t="s">
        <v>1715</v>
      </c>
      <c r="G124" s="175" t="s">
        <v>153</v>
      </c>
      <c r="H124" s="176">
        <v>1</v>
      </c>
      <c r="I124" s="177"/>
      <c r="J124" s="178">
        <f>ROUND(I124*H124,2)</f>
        <v>0</v>
      </c>
      <c r="K124" s="179"/>
      <c r="L124" s="38"/>
      <c r="M124" s="180" t="s">
        <v>1</v>
      </c>
      <c r="N124" s="181" t="s">
        <v>44</v>
      </c>
      <c r="O124" s="76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4" t="s">
        <v>166</v>
      </c>
      <c r="AT124" s="184" t="s">
        <v>150</v>
      </c>
      <c r="AU124" s="184" t="s">
        <v>87</v>
      </c>
      <c r="AY124" s="18" t="s">
        <v>147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8" t="s">
        <v>87</v>
      </c>
      <c r="BK124" s="185">
        <f>ROUND(I124*H124,2)</f>
        <v>0</v>
      </c>
      <c r="BL124" s="18" t="s">
        <v>166</v>
      </c>
      <c r="BM124" s="184" t="s">
        <v>1716</v>
      </c>
    </row>
    <row r="125" spans="1:65" s="2" customFormat="1" ht="16.5" customHeight="1">
      <c r="A125" s="37"/>
      <c r="B125" s="171"/>
      <c r="C125" s="172" t="s">
        <v>161</v>
      </c>
      <c r="D125" s="172" t="s">
        <v>150</v>
      </c>
      <c r="E125" s="173" t="s">
        <v>1717</v>
      </c>
      <c r="F125" s="174" t="s">
        <v>1718</v>
      </c>
      <c r="G125" s="175" t="s">
        <v>1627</v>
      </c>
      <c r="H125" s="235"/>
      <c r="I125" s="177"/>
      <c r="J125" s="178">
        <f>ROUND(I125*H125,2)</f>
        <v>0</v>
      </c>
      <c r="K125" s="179"/>
      <c r="L125" s="38"/>
      <c r="M125" s="180" t="s">
        <v>1</v>
      </c>
      <c r="N125" s="181" t="s">
        <v>44</v>
      </c>
      <c r="O125" s="76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4" t="s">
        <v>166</v>
      </c>
      <c r="AT125" s="184" t="s">
        <v>150</v>
      </c>
      <c r="AU125" s="184" t="s">
        <v>87</v>
      </c>
      <c r="AY125" s="18" t="s">
        <v>147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8" t="s">
        <v>87</v>
      </c>
      <c r="BK125" s="185">
        <f>ROUND(I125*H125,2)</f>
        <v>0</v>
      </c>
      <c r="BL125" s="18" t="s">
        <v>166</v>
      </c>
      <c r="BM125" s="184" t="s">
        <v>1719</v>
      </c>
    </row>
    <row r="126" spans="1:65" s="2" customFormat="1" ht="16.5" customHeight="1">
      <c r="A126" s="37"/>
      <c r="B126" s="171"/>
      <c r="C126" s="172" t="s">
        <v>166</v>
      </c>
      <c r="D126" s="172" t="s">
        <v>150</v>
      </c>
      <c r="E126" s="173" t="s">
        <v>1720</v>
      </c>
      <c r="F126" s="174" t="s">
        <v>1721</v>
      </c>
      <c r="G126" s="175" t="s">
        <v>1627</v>
      </c>
      <c r="H126" s="235"/>
      <c r="I126" s="177"/>
      <c r="J126" s="178">
        <f>ROUND(I126*H126,2)</f>
        <v>0</v>
      </c>
      <c r="K126" s="179"/>
      <c r="L126" s="38"/>
      <c r="M126" s="180" t="s">
        <v>1</v>
      </c>
      <c r="N126" s="181" t="s">
        <v>44</v>
      </c>
      <c r="O126" s="76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4" t="s">
        <v>166</v>
      </c>
      <c r="AT126" s="184" t="s">
        <v>150</v>
      </c>
      <c r="AU126" s="184" t="s">
        <v>87</v>
      </c>
      <c r="AY126" s="18" t="s">
        <v>147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8" t="s">
        <v>87</v>
      </c>
      <c r="BK126" s="185">
        <f>ROUND(I126*H126,2)</f>
        <v>0</v>
      </c>
      <c r="BL126" s="18" t="s">
        <v>166</v>
      </c>
      <c r="BM126" s="184" t="s">
        <v>1722</v>
      </c>
    </row>
    <row r="127" spans="1:63" s="12" customFormat="1" ht="22.8" customHeight="1">
      <c r="A127" s="12"/>
      <c r="B127" s="158"/>
      <c r="C127" s="12"/>
      <c r="D127" s="159" t="s">
        <v>78</v>
      </c>
      <c r="E127" s="169" t="s">
        <v>764</v>
      </c>
      <c r="F127" s="169" t="s">
        <v>1723</v>
      </c>
      <c r="G127" s="12"/>
      <c r="H127" s="12"/>
      <c r="I127" s="161"/>
      <c r="J127" s="170">
        <f>BK127</f>
        <v>0</v>
      </c>
      <c r="K127" s="12"/>
      <c r="L127" s="158"/>
      <c r="M127" s="163"/>
      <c r="N127" s="164"/>
      <c r="O127" s="164"/>
      <c r="P127" s="165">
        <f>SUM(P128:P129)</f>
        <v>0</v>
      </c>
      <c r="Q127" s="164"/>
      <c r="R127" s="165">
        <f>SUM(R128:R129)</f>
        <v>0</v>
      </c>
      <c r="S127" s="164"/>
      <c r="T127" s="166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9" t="s">
        <v>87</v>
      </c>
      <c r="AT127" s="167" t="s">
        <v>78</v>
      </c>
      <c r="AU127" s="167" t="s">
        <v>87</v>
      </c>
      <c r="AY127" s="159" t="s">
        <v>147</v>
      </c>
      <c r="BK127" s="168">
        <f>SUM(BK128:BK129)</f>
        <v>0</v>
      </c>
    </row>
    <row r="128" spans="1:65" s="2" customFormat="1" ht="49.05" customHeight="1">
      <c r="A128" s="37"/>
      <c r="B128" s="171"/>
      <c r="C128" s="172" t="s">
        <v>146</v>
      </c>
      <c r="D128" s="172" t="s">
        <v>150</v>
      </c>
      <c r="E128" s="173" t="s">
        <v>1724</v>
      </c>
      <c r="F128" s="174" t="s">
        <v>1725</v>
      </c>
      <c r="G128" s="175" t="s">
        <v>550</v>
      </c>
      <c r="H128" s="176">
        <v>1</v>
      </c>
      <c r="I128" s="177"/>
      <c r="J128" s="178">
        <f>ROUND(I128*H128,2)</f>
        <v>0</v>
      </c>
      <c r="K128" s="179"/>
      <c r="L128" s="38"/>
      <c r="M128" s="180" t="s">
        <v>1</v>
      </c>
      <c r="N128" s="181" t="s">
        <v>44</v>
      </c>
      <c r="O128" s="76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4" t="s">
        <v>166</v>
      </c>
      <c r="AT128" s="184" t="s">
        <v>150</v>
      </c>
      <c r="AU128" s="184" t="s">
        <v>89</v>
      </c>
      <c r="AY128" s="18" t="s">
        <v>147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8" t="s">
        <v>87</v>
      </c>
      <c r="BK128" s="185">
        <f>ROUND(I128*H128,2)</f>
        <v>0</v>
      </c>
      <c r="BL128" s="18" t="s">
        <v>166</v>
      </c>
      <c r="BM128" s="184" t="s">
        <v>89</v>
      </c>
    </row>
    <row r="129" spans="1:65" s="2" customFormat="1" ht="37.8" customHeight="1">
      <c r="A129" s="37"/>
      <c r="B129" s="171"/>
      <c r="C129" s="172" t="s">
        <v>175</v>
      </c>
      <c r="D129" s="172" t="s">
        <v>150</v>
      </c>
      <c r="E129" s="173" t="s">
        <v>1726</v>
      </c>
      <c r="F129" s="174" t="s">
        <v>1727</v>
      </c>
      <c r="G129" s="175" t="s">
        <v>1627</v>
      </c>
      <c r="H129" s="235"/>
      <c r="I129" s="177"/>
      <c r="J129" s="178">
        <f>ROUND(I129*H129,2)</f>
        <v>0</v>
      </c>
      <c r="K129" s="179"/>
      <c r="L129" s="38"/>
      <c r="M129" s="180" t="s">
        <v>1</v>
      </c>
      <c r="N129" s="181" t="s">
        <v>44</v>
      </c>
      <c r="O129" s="76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4" t="s">
        <v>166</v>
      </c>
      <c r="AT129" s="184" t="s">
        <v>150</v>
      </c>
      <c r="AU129" s="184" t="s">
        <v>89</v>
      </c>
      <c r="AY129" s="18" t="s">
        <v>147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8" t="s">
        <v>87</v>
      </c>
      <c r="BK129" s="185">
        <f>ROUND(I129*H129,2)</f>
        <v>0</v>
      </c>
      <c r="BL129" s="18" t="s">
        <v>166</v>
      </c>
      <c r="BM129" s="184" t="s">
        <v>166</v>
      </c>
    </row>
    <row r="130" spans="1:63" s="12" customFormat="1" ht="22.8" customHeight="1">
      <c r="A130" s="12"/>
      <c r="B130" s="158"/>
      <c r="C130" s="12"/>
      <c r="D130" s="159" t="s">
        <v>78</v>
      </c>
      <c r="E130" s="169" t="s">
        <v>777</v>
      </c>
      <c r="F130" s="169" t="s">
        <v>1728</v>
      </c>
      <c r="G130" s="12"/>
      <c r="H130" s="12"/>
      <c r="I130" s="161"/>
      <c r="J130" s="170">
        <f>BK130</f>
        <v>0</v>
      </c>
      <c r="K130" s="12"/>
      <c r="L130" s="158"/>
      <c r="M130" s="163"/>
      <c r="N130" s="164"/>
      <c r="O130" s="164"/>
      <c r="P130" s="165">
        <f>SUM(P131:P137)</f>
        <v>0</v>
      </c>
      <c r="Q130" s="164"/>
      <c r="R130" s="165">
        <f>SUM(R131:R137)</f>
        <v>0</v>
      </c>
      <c r="S130" s="164"/>
      <c r="T130" s="166">
        <f>SUM(T131:T137)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9" t="s">
        <v>87</v>
      </c>
      <c r="AT130" s="167" t="s">
        <v>78</v>
      </c>
      <c r="AU130" s="167" t="s">
        <v>87</v>
      </c>
      <c r="AY130" s="159" t="s">
        <v>147</v>
      </c>
      <c r="BK130" s="168">
        <f>SUM(BK131:BK137)</f>
        <v>0</v>
      </c>
    </row>
    <row r="131" spans="1:65" s="2" customFormat="1" ht="24.15" customHeight="1">
      <c r="A131" s="37"/>
      <c r="B131" s="171"/>
      <c r="C131" s="172" t="s">
        <v>238</v>
      </c>
      <c r="D131" s="172" t="s">
        <v>150</v>
      </c>
      <c r="E131" s="173" t="s">
        <v>1729</v>
      </c>
      <c r="F131" s="174" t="s">
        <v>1730</v>
      </c>
      <c r="G131" s="175" t="s">
        <v>343</v>
      </c>
      <c r="H131" s="176">
        <v>5</v>
      </c>
      <c r="I131" s="177"/>
      <c r="J131" s="178">
        <f>ROUND(I131*H131,2)</f>
        <v>0</v>
      </c>
      <c r="K131" s="179"/>
      <c r="L131" s="38"/>
      <c r="M131" s="180" t="s">
        <v>1</v>
      </c>
      <c r="N131" s="181" t="s">
        <v>44</v>
      </c>
      <c r="O131" s="76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4" t="s">
        <v>166</v>
      </c>
      <c r="AT131" s="184" t="s">
        <v>150</v>
      </c>
      <c r="AU131" s="184" t="s">
        <v>89</v>
      </c>
      <c r="AY131" s="18" t="s">
        <v>147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8" t="s">
        <v>87</v>
      </c>
      <c r="BK131" s="185">
        <f>ROUND(I131*H131,2)</f>
        <v>0</v>
      </c>
      <c r="BL131" s="18" t="s">
        <v>166</v>
      </c>
      <c r="BM131" s="184" t="s">
        <v>175</v>
      </c>
    </row>
    <row r="132" spans="1:65" s="2" customFormat="1" ht="16.5" customHeight="1">
      <c r="A132" s="37"/>
      <c r="B132" s="171"/>
      <c r="C132" s="172" t="s">
        <v>213</v>
      </c>
      <c r="D132" s="172" t="s">
        <v>150</v>
      </c>
      <c r="E132" s="173" t="s">
        <v>1731</v>
      </c>
      <c r="F132" s="174" t="s">
        <v>1732</v>
      </c>
      <c r="G132" s="175" t="s">
        <v>343</v>
      </c>
      <c r="H132" s="176">
        <v>5</v>
      </c>
      <c r="I132" s="177"/>
      <c r="J132" s="178">
        <f>ROUND(I132*H132,2)</f>
        <v>0</v>
      </c>
      <c r="K132" s="179"/>
      <c r="L132" s="38"/>
      <c r="M132" s="180" t="s">
        <v>1</v>
      </c>
      <c r="N132" s="181" t="s">
        <v>44</v>
      </c>
      <c r="O132" s="76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4" t="s">
        <v>166</v>
      </c>
      <c r="AT132" s="184" t="s">
        <v>150</v>
      </c>
      <c r="AU132" s="184" t="s">
        <v>89</v>
      </c>
      <c r="AY132" s="18" t="s">
        <v>147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8" t="s">
        <v>87</v>
      </c>
      <c r="BK132" s="185">
        <f>ROUND(I132*H132,2)</f>
        <v>0</v>
      </c>
      <c r="BL132" s="18" t="s">
        <v>166</v>
      </c>
      <c r="BM132" s="184" t="s">
        <v>213</v>
      </c>
    </row>
    <row r="133" spans="1:65" s="2" customFormat="1" ht="16.5" customHeight="1">
      <c r="A133" s="37"/>
      <c r="B133" s="171"/>
      <c r="C133" s="172" t="s">
        <v>251</v>
      </c>
      <c r="D133" s="172" t="s">
        <v>150</v>
      </c>
      <c r="E133" s="173" t="s">
        <v>1733</v>
      </c>
      <c r="F133" s="174" t="s">
        <v>1734</v>
      </c>
      <c r="G133" s="175" t="s">
        <v>550</v>
      </c>
      <c r="H133" s="176">
        <v>2</v>
      </c>
      <c r="I133" s="177"/>
      <c r="J133" s="178">
        <f>ROUND(I133*H133,2)</f>
        <v>0</v>
      </c>
      <c r="K133" s="179"/>
      <c r="L133" s="38"/>
      <c r="M133" s="180" t="s">
        <v>1</v>
      </c>
      <c r="N133" s="181" t="s">
        <v>44</v>
      </c>
      <c r="O133" s="76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166</v>
      </c>
      <c r="AT133" s="184" t="s">
        <v>150</v>
      </c>
      <c r="AU133" s="184" t="s">
        <v>89</v>
      </c>
      <c r="AY133" s="18" t="s">
        <v>147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8" t="s">
        <v>87</v>
      </c>
      <c r="BK133" s="185">
        <f>ROUND(I133*H133,2)</f>
        <v>0</v>
      </c>
      <c r="BL133" s="18" t="s">
        <v>166</v>
      </c>
      <c r="BM133" s="184" t="s">
        <v>256</v>
      </c>
    </row>
    <row r="134" spans="1:65" s="2" customFormat="1" ht="16.5" customHeight="1">
      <c r="A134" s="37"/>
      <c r="B134" s="171"/>
      <c r="C134" s="172" t="s">
        <v>256</v>
      </c>
      <c r="D134" s="172" t="s">
        <v>150</v>
      </c>
      <c r="E134" s="173" t="s">
        <v>1735</v>
      </c>
      <c r="F134" s="174" t="s">
        <v>1736</v>
      </c>
      <c r="G134" s="175" t="s">
        <v>343</v>
      </c>
      <c r="H134" s="176">
        <v>1</v>
      </c>
      <c r="I134" s="177"/>
      <c r="J134" s="178">
        <f>ROUND(I134*H134,2)</f>
        <v>0</v>
      </c>
      <c r="K134" s="179"/>
      <c r="L134" s="38"/>
      <c r="M134" s="180" t="s">
        <v>1</v>
      </c>
      <c r="N134" s="181" t="s">
        <v>44</v>
      </c>
      <c r="O134" s="76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4" t="s">
        <v>166</v>
      </c>
      <c r="AT134" s="184" t="s">
        <v>150</v>
      </c>
      <c r="AU134" s="184" t="s">
        <v>89</v>
      </c>
      <c r="AY134" s="18" t="s">
        <v>147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8" t="s">
        <v>87</v>
      </c>
      <c r="BK134" s="185">
        <f>ROUND(I134*H134,2)</f>
        <v>0</v>
      </c>
      <c r="BL134" s="18" t="s">
        <v>166</v>
      </c>
      <c r="BM134" s="184" t="s">
        <v>267</v>
      </c>
    </row>
    <row r="135" spans="1:65" s="2" customFormat="1" ht="16.5" customHeight="1">
      <c r="A135" s="37"/>
      <c r="B135" s="171"/>
      <c r="C135" s="172" t="s">
        <v>263</v>
      </c>
      <c r="D135" s="172" t="s">
        <v>150</v>
      </c>
      <c r="E135" s="173" t="s">
        <v>1737</v>
      </c>
      <c r="F135" s="174" t="s">
        <v>1738</v>
      </c>
      <c r="G135" s="175" t="s">
        <v>343</v>
      </c>
      <c r="H135" s="176">
        <v>1</v>
      </c>
      <c r="I135" s="177"/>
      <c r="J135" s="178">
        <f>ROUND(I135*H135,2)</f>
        <v>0</v>
      </c>
      <c r="K135" s="179"/>
      <c r="L135" s="38"/>
      <c r="M135" s="180" t="s">
        <v>1</v>
      </c>
      <c r="N135" s="181" t="s">
        <v>44</v>
      </c>
      <c r="O135" s="76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4" t="s">
        <v>166</v>
      </c>
      <c r="AT135" s="184" t="s">
        <v>150</v>
      </c>
      <c r="AU135" s="184" t="s">
        <v>89</v>
      </c>
      <c r="AY135" s="18" t="s">
        <v>147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8" t="s">
        <v>87</v>
      </c>
      <c r="BK135" s="185">
        <f>ROUND(I135*H135,2)</f>
        <v>0</v>
      </c>
      <c r="BL135" s="18" t="s">
        <v>166</v>
      </c>
      <c r="BM135" s="184" t="s">
        <v>279</v>
      </c>
    </row>
    <row r="136" spans="1:65" s="2" customFormat="1" ht="33" customHeight="1">
      <c r="A136" s="37"/>
      <c r="B136" s="171"/>
      <c r="C136" s="172" t="s">
        <v>267</v>
      </c>
      <c r="D136" s="172" t="s">
        <v>150</v>
      </c>
      <c r="E136" s="173" t="s">
        <v>1739</v>
      </c>
      <c r="F136" s="174" t="s">
        <v>1740</v>
      </c>
      <c r="G136" s="175" t="s">
        <v>343</v>
      </c>
      <c r="H136" s="176">
        <v>5</v>
      </c>
      <c r="I136" s="177"/>
      <c r="J136" s="178">
        <f>ROUND(I136*H136,2)</f>
        <v>0</v>
      </c>
      <c r="K136" s="179"/>
      <c r="L136" s="38"/>
      <c r="M136" s="180" t="s">
        <v>1</v>
      </c>
      <c r="N136" s="181" t="s">
        <v>44</v>
      </c>
      <c r="O136" s="76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4" t="s">
        <v>166</v>
      </c>
      <c r="AT136" s="184" t="s">
        <v>150</v>
      </c>
      <c r="AU136" s="184" t="s">
        <v>89</v>
      </c>
      <c r="AY136" s="18" t="s">
        <v>147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8" t="s">
        <v>87</v>
      </c>
      <c r="BK136" s="185">
        <f>ROUND(I136*H136,2)</f>
        <v>0</v>
      </c>
      <c r="BL136" s="18" t="s">
        <v>166</v>
      </c>
      <c r="BM136" s="184" t="s">
        <v>287</v>
      </c>
    </row>
    <row r="137" spans="1:65" s="2" customFormat="1" ht="37.8" customHeight="1">
      <c r="A137" s="37"/>
      <c r="B137" s="171"/>
      <c r="C137" s="172" t="s">
        <v>271</v>
      </c>
      <c r="D137" s="172" t="s">
        <v>150</v>
      </c>
      <c r="E137" s="173" t="s">
        <v>1741</v>
      </c>
      <c r="F137" s="174" t="s">
        <v>1727</v>
      </c>
      <c r="G137" s="175" t="s">
        <v>1627</v>
      </c>
      <c r="H137" s="235"/>
      <c r="I137" s="177"/>
      <c r="J137" s="178">
        <f>ROUND(I137*H137,2)</f>
        <v>0</v>
      </c>
      <c r="K137" s="179"/>
      <c r="L137" s="38"/>
      <c r="M137" s="180" t="s">
        <v>1</v>
      </c>
      <c r="N137" s="181" t="s">
        <v>44</v>
      </c>
      <c r="O137" s="76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4" t="s">
        <v>166</v>
      </c>
      <c r="AT137" s="184" t="s">
        <v>150</v>
      </c>
      <c r="AU137" s="184" t="s">
        <v>89</v>
      </c>
      <c r="AY137" s="18" t="s">
        <v>147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8" t="s">
        <v>87</v>
      </c>
      <c r="BK137" s="185">
        <f>ROUND(I137*H137,2)</f>
        <v>0</v>
      </c>
      <c r="BL137" s="18" t="s">
        <v>166</v>
      </c>
      <c r="BM137" s="184" t="s">
        <v>299</v>
      </c>
    </row>
    <row r="138" spans="1:63" s="12" customFormat="1" ht="22.8" customHeight="1">
      <c r="A138" s="12"/>
      <c r="B138" s="158"/>
      <c r="C138" s="12"/>
      <c r="D138" s="159" t="s">
        <v>78</v>
      </c>
      <c r="E138" s="169" t="s">
        <v>795</v>
      </c>
      <c r="F138" s="169" t="s">
        <v>1742</v>
      </c>
      <c r="G138" s="12"/>
      <c r="H138" s="12"/>
      <c r="I138" s="161"/>
      <c r="J138" s="170">
        <f>BK138</f>
        <v>0</v>
      </c>
      <c r="K138" s="12"/>
      <c r="L138" s="158"/>
      <c r="M138" s="163"/>
      <c r="N138" s="164"/>
      <c r="O138" s="164"/>
      <c r="P138" s="165">
        <f>SUM(P139:P140)</f>
        <v>0</v>
      </c>
      <c r="Q138" s="164"/>
      <c r="R138" s="165">
        <f>SUM(R139:R140)</f>
        <v>0</v>
      </c>
      <c r="S138" s="164"/>
      <c r="T138" s="166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9" t="s">
        <v>87</v>
      </c>
      <c r="AT138" s="167" t="s">
        <v>78</v>
      </c>
      <c r="AU138" s="167" t="s">
        <v>87</v>
      </c>
      <c r="AY138" s="159" t="s">
        <v>147</v>
      </c>
      <c r="BK138" s="168">
        <f>SUM(BK139:BK140)</f>
        <v>0</v>
      </c>
    </row>
    <row r="139" spans="1:65" s="2" customFormat="1" ht="24.15" customHeight="1">
      <c r="A139" s="37"/>
      <c r="B139" s="171"/>
      <c r="C139" s="172" t="s">
        <v>279</v>
      </c>
      <c r="D139" s="172" t="s">
        <v>150</v>
      </c>
      <c r="E139" s="173" t="s">
        <v>1743</v>
      </c>
      <c r="F139" s="174" t="s">
        <v>1744</v>
      </c>
      <c r="G139" s="175" t="s">
        <v>550</v>
      </c>
      <c r="H139" s="176">
        <v>1</v>
      </c>
      <c r="I139" s="177"/>
      <c r="J139" s="178">
        <f>ROUND(I139*H139,2)</f>
        <v>0</v>
      </c>
      <c r="K139" s="179"/>
      <c r="L139" s="38"/>
      <c r="M139" s="180" t="s">
        <v>1</v>
      </c>
      <c r="N139" s="181" t="s">
        <v>44</v>
      </c>
      <c r="O139" s="76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4" t="s">
        <v>166</v>
      </c>
      <c r="AT139" s="184" t="s">
        <v>150</v>
      </c>
      <c r="AU139" s="184" t="s">
        <v>89</v>
      </c>
      <c r="AY139" s="18" t="s">
        <v>147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8" t="s">
        <v>87</v>
      </c>
      <c r="BK139" s="185">
        <f>ROUND(I139*H139,2)</f>
        <v>0</v>
      </c>
      <c r="BL139" s="18" t="s">
        <v>166</v>
      </c>
      <c r="BM139" s="184" t="s">
        <v>308</v>
      </c>
    </row>
    <row r="140" spans="1:65" s="2" customFormat="1" ht="21.75" customHeight="1">
      <c r="A140" s="37"/>
      <c r="B140" s="171"/>
      <c r="C140" s="172" t="s">
        <v>8</v>
      </c>
      <c r="D140" s="172" t="s">
        <v>150</v>
      </c>
      <c r="E140" s="173" t="s">
        <v>1745</v>
      </c>
      <c r="F140" s="174" t="s">
        <v>1746</v>
      </c>
      <c r="G140" s="175" t="s">
        <v>550</v>
      </c>
      <c r="H140" s="176">
        <v>1</v>
      </c>
      <c r="I140" s="177"/>
      <c r="J140" s="178">
        <f>ROUND(I140*H140,2)</f>
        <v>0</v>
      </c>
      <c r="K140" s="179"/>
      <c r="L140" s="38"/>
      <c r="M140" s="180" t="s">
        <v>1</v>
      </c>
      <c r="N140" s="181" t="s">
        <v>44</v>
      </c>
      <c r="O140" s="76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4" t="s">
        <v>166</v>
      </c>
      <c r="AT140" s="184" t="s">
        <v>150</v>
      </c>
      <c r="AU140" s="184" t="s">
        <v>89</v>
      </c>
      <c r="AY140" s="18" t="s">
        <v>147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8" t="s">
        <v>87</v>
      </c>
      <c r="BK140" s="185">
        <f>ROUND(I140*H140,2)</f>
        <v>0</v>
      </c>
      <c r="BL140" s="18" t="s">
        <v>166</v>
      </c>
      <c r="BM140" s="184" t="s">
        <v>317</v>
      </c>
    </row>
    <row r="141" spans="1:63" s="12" customFormat="1" ht="25.9" customHeight="1">
      <c r="A141" s="12"/>
      <c r="B141" s="158"/>
      <c r="C141" s="12"/>
      <c r="D141" s="159" t="s">
        <v>78</v>
      </c>
      <c r="E141" s="160" t="s">
        <v>839</v>
      </c>
      <c r="F141" s="160" t="s">
        <v>1507</v>
      </c>
      <c r="G141" s="12"/>
      <c r="H141" s="12"/>
      <c r="I141" s="161"/>
      <c r="J141" s="162">
        <f>BK141</f>
        <v>0</v>
      </c>
      <c r="K141" s="12"/>
      <c r="L141" s="158"/>
      <c r="M141" s="163"/>
      <c r="N141" s="164"/>
      <c r="O141" s="164"/>
      <c r="P141" s="165">
        <f>SUM(P142:P149)</f>
        <v>0</v>
      </c>
      <c r="Q141" s="164"/>
      <c r="R141" s="165">
        <f>SUM(R142:R149)</f>
        <v>0</v>
      </c>
      <c r="S141" s="164"/>
      <c r="T141" s="166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9" t="s">
        <v>87</v>
      </c>
      <c r="AT141" s="167" t="s">
        <v>78</v>
      </c>
      <c r="AU141" s="167" t="s">
        <v>79</v>
      </c>
      <c r="AY141" s="159" t="s">
        <v>147</v>
      </c>
      <c r="BK141" s="168">
        <f>SUM(BK142:BK149)</f>
        <v>0</v>
      </c>
    </row>
    <row r="142" spans="1:65" s="2" customFormat="1" ht="49.05" customHeight="1">
      <c r="A142" s="37"/>
      <c r="B142" s="171"/>
      <c r="C142" s="172" t="s">
        <v>287</v>
      </c>
      <c r="D142" s="172" t="s">
        <v>150</v>
      </c>
      <c r="E142" s="173" t="s">
        <v>1690</v>
      </c>
      <c r="F142" s="174" t="s">
        <v>1691</v>
      </c>
      <c r="G142" s="175" t="s">
        <v>1510</v>
      </c>
      <c r="H142" s="176">
        <v>8</v>
      </c>
      <c r="I142" s="177"/>
      <c r="J142" s="178">
        <f>ROUND(I142*H142,2)</f>
        <v>0</v>
      </c>
      <c r="K142" s="179"/>
      <c r="L142" s="38"/>
      <c r="M142" s="180" t="s">
        <v>1</v>
      </c>
      <c r="N142" s="181" t="s">
        <v>44</v>
      </c>
      <c r="O142" s="76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4" t="s">
        <v>166</v>
      </c>
      <c r="AT142" s="184" t="s">
        <v>150</v>
      </c>
      <c r="AU142" s="184" t="s">
        <v>87</v>
      </c>
      <c r="AY142" s="18" t="s">
        <v>147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8" t="s">
        <v>87</v>
      </c>
      <c r="BK142" s="185">
        <f>ROUND(I142*H142,2)</f>
        <v>0</v>
      </c>
      <c r="BL142" s="18" t="s">
        <v>166</v>
      </c>
      <c r="BM142" s="184" t="s">
        <v>333</v>
      </c>
    </row>
    <row r="143" spans="1:65" s="2" customFormat="1" ht="66.75" customHeight="1">
      <c r="A143" s="37"/>
      <c r="B143" s="171"/>
      <c r="C143" s="172" t="s">
        <v>292</v>
      </c>
      <c r="D143" s="172" t="s">
        <v>150</v>
      </c>
      <c r="E143" s="173" t="s">
        <v>1747</v>
      </c>
      <c r="F143" s="174" t="s">
        <v>1693</v>
      </c>
      <c r="G143" s="175" t="s">
        <v>1510</v>
      </c>
      <c r="H143" s="176">
        <v>1</v>
      </c>
      <c r="I143" s="177"/>
      <c r="J143" s="178">
        <f>ROUND(I143*H143,2)</f>
        <v>0</v>
      </c>
      <c r="K143" s="179"/>
      <c r="L143" s="38"/>
      <c r="M143" s="180" t="s">
        <v>1</v>
      </c>
      <c r="N143" s="181" t="s">
        <v>44</v>
      </c>
      <c r="O143" s="76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4" t="s">
        <v>166</v>
      </c>
      <c r="AT143" s="184" t="s">
        <v>150</v>
      </c>
      <c r="AU143" s="184" t="s">
        <v>87</v>
      </c>
      <c r="AY143" s="18" t="s">
        <v>147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8" t="s">
        <v>87</v>
      </c>
      <c r="BK143" s="185">
        <f>ROUND(I143*H143,2)</f>
        <v>0</v>
      </c>
      <c r="BL143" s="18" t="s">
        <v>166</v>
      </c>
      <c r="BM143" s="184" t="s">
        <v>345</v>
      </c>
    </row>
    <row r="144" spans="1:65" s="2" customFormat="1" ht="24.15" customHeight="1">
      <c r="A144" s="37"/>
      <c r="B144" s="171"/>
      <c r="C144" s="172" t="s">
        <v>299</v>
      </c>
      <c r="D144" s="172" t="s">
        <v>150</v>
      </c>
      <c r="E144" s="173" t="s">
        <v>1694</v>
      </c>
      <c r="F144" s="174" t="s">
        <v>1695</v>
      </c>
      <c r="G144" s="175" t="s">
        <v>1510</v>
      </c>
      <c r="H144" s="176">
        <v>72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44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166</v>
      </c>
      <c r="AT144" s="184" t="s">
        <v>150</v>
      </c>
      <c r="AU144" s="184" t="s">
        <v>87</v>
      </c>
      <c r="AY144" s="18" t="s">
        <v>147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8" t="s">
        <v>87</v>
      </c>
      <c r="BK144" s="185">
        <f>ROUND(I144*H144,2)</f>
        <v>0</v>
      </c>
      <c r="BL144" s="18" t="s">
        <v>166</v>
      </c>
      <c r="BM144" s="184" t="s">
        <v>362</v>
      </c>
    </row>
    <row r="145" spans="1:65" s="2" customFormat="1" ht="24.15" customHeight="1">
      <c r="A145" s="37"/>
      <c r="B145" s="171"/>
      <c r="C145" s="172" t="s">
        <v>303</v>
      </c>
      <c r="D145" s="172" t="s">
        <v>150</v>
      </c>
      <c r="E145" s="173" t="s">
        <v>1696</v>
      </c>
      <c r="F145" s="174" t="s">
        <v>1697</v>
      </c>
      <c r="G145" s="175" t="s">
        <v>1510</v>
      </c>
      <c r="H145" s="176">
        <v>8</v>
      </c>
      <c r="I145" s="177"/>
      <c r="J145" s="178">
        <f>ROUND(I145*H145,2)</f>
        <v>0</v>
      </c>
      <c r="K145" s="179"/>
      <c r="L145" s="38"/>
      <c r="M145" s="180" t="s">
        <v>1</v>
      </c>
      <c r="N145" s="181" t="s">
        <v>44</v>
      </c>
      <c r="O145" s="76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4" t="s">
        <v>166</v>
      </c>
      <c r="AT145" s="184" t="s">
        <v>150</v>
      </c>
      <c r="AU145" s="184" t="s">
        <v>87</v>
      </c>
      <c r="AY145" s="18" t="s">
        <v>147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8" t="s">
        <v>87</v>
      </c>
      <c r="BK145" s="185">
        <f>ROUND(I145*H145,2)</f>
        <v>0</v>
      </c>
      <c r="BL145" s="18" t="s">
        <v>166</v>
      </c>
      <c r="BM145" s="184" t="s">
        <v>370</v>
      </c>
    </row>
    <row r="146" spans="1:65" s="2" customFormat="1" ht="66.75" customHeight="1">
      <c r="A146" s="37"/>
      <c r="B146" s="171"/>
      <c r="C146" s="172" t="s">
        <v>308</v>
      </c>
      <c r="D146" s="172" t="s">
        <v>150</v>
      </c>
      <c r="E146" s="173" t="s">
        <v>1698</v>
      </c>
      <c r="F146" s="174" t="s">
        <v>1699</v>
      </c>
      <c r="G146" s="175" t="s">
        <v>550</v>
      </c>
      <c r="H146" s="176">
        <v>1</v>
      </c>
      <c r="I146" s="177"/>
      <c r="J146" s="178">
        <f>ROUND(I146*H146,2)</f>
        <v>0</v>
      </c>
      <c r="K146" s="179"/>
      <c r="L146" s="38"/>
      <c r="M146" s="180" t="s">
        <v>1</v>
      </c>
      <c r="N146" s="181" t="s">
        <v>44</v>
      </c>
      <c r="O146" s="76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4" t="s">
        <v>166</v>
      </c>
      <c r="AT146" s="184" t="s">
        <v>150</v>
      </c>
      <c r="AU146" s="184" t="s">
        <v>87</v>
      </c>
      <c r="AY146" s="18" t="s">
        <v>147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8" t="s">
        <v>87</v>
      </c>
      <c r="BK146" s="185">
        <f>ROUND(I146*H146,2)</f>
        <v>0</v>
      </c>
      <c r="BL146" s="18" t="s">
        <v>166</v>
      </c>
      <c r="BM146" s="184" t="s">
        <v>431</v>
      </c>
    </row>
    <row r="147" spans="1:65" s="2" customFormat="1" ht="49.05" customHeight="1">
      <c r="A147" s="37"/>
      <c r="B147" s="171"/>
      <c r="C147" s="172" t="s">
        <v>7</v>
      </c>
      <c r="D147" s="172" t="s">
        <v>150</v>
      </c>
      <c r="E147" s="173" t="s">
        <v>1700</v>
      </c>
      <c r="F147" s="174" t="s">
        <v>1701</v>
      </c>
      <c r="G147" s="175" t="s">
        <v>550</v>
      </c>
      <c r="H147" s="176">
        <v>1</v>
      </c>
      <c r="I147" s="177"/>
      <c r="J147" s="178">
        <f>ROUND(I147*H147,2)</f>
        <v>0</v>
      </c>
      <c r="K147" s="179"/>
      <c r="L147" s="38"/>
      <c r="M147" s="180" t="s">
        <v>1</v>
      </c>
      <c r="N147" s="181" t="s">
        <v>44</v>
      </c>
      <c r="O147" s="76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4" t="s">
        <v>166</v>
      </c>
      <c r="AT147" s="184" t="s">
        <v>150</v>
      </c>
      <c r="AU147" s="184" t="s">
        <v>87</v>
      </c>
      <c r="AY147" s="18" t="s">
        <v>147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8" t="s">
        <v>87</v>
      </c>
      <c r="BK147" s="185">
        <f>ROUND(I147*H147,2)</f>
        <v>0</v>
      </c>
      <c r="BL147" s="18" t="s">
        <v>166</v>
      </c>
      <c r="BM147" s="184" t="s">
        <v>444</v>
      </c>
    </row>
    <row r="148" spans="1:65" s="2" customFormat="1" ht="16.5" customHeight="1">
      <c r="A148" s="37"/>
      <c r="B148" s="171"/>
      <c r="C148" s="172" t="s">
        <v>317</v>
      </c>
      <c r="D148" s="172" t="s">
        <v>150</v>
      </c>
      <c r="E148" s="173" t="s">
        <v>1748</v>
      </c>
      <c r="F148" s="174" t="s">
        <v>1705</v>
      </c>
      <c r="G148" s="175" t="s">
        <v>1627</v>
      </c>
      <c r="H148" s="235"/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44</v>
      </c>
      <c r="O148" s="76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166</v>
      </c>
      <c r="AT148" s="184" t="s">
        <v>150</v>
      </c>
      <c r="AU148" s="184" t="s">
        <v>87</v>
      </c>
      <c r="AY148" s="18" t="s">
        <v>147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8" t="s">
        <v>87</v>
      </c>
      <c r="BK148" s="185">
        <f>ROUND(I148*H148,2)</f>
        <v>0</v>
      </c>
      <c r="BL148" s="18" t="s">
        <v>166</v>
      </c>
      <c r="BM148" s="184" t="s">
        <v>473</v>
      </c>
    </row>
    <row r="149" spans="1:65" s="2" customFormat="1" ht="24.15" customHeight="1">
      <c r="A149" s="37"/>
      <c r="B149" s="171"/>
      <c r="C149" s="172" t="s">
        <v>327</v>
      </c>
      <c r="D149" s="172" t="s">
        <v>150</v>
      </c>
      <c r="E149" s="173" t="s">
        <v>1749</v>
      </c>
      <c r="F149" s="174" t="s">
        <v>1750</v>
      </c>
      <c r="G149" s="175" t="s">
        <v>1627</v>
      </c>
      <c r="H149" s="235"/>
      <c r="I149" s="177"/>
      <c r="J149" s="178">
        <f>ROUND(I149*H149,2)</f>
        <v>0</v>
      </c>
      <c r="K149" s="179"/>
      <c r="L149" s="38"/>
      <c r="M149" s="186" t="s">
        <v>1</v>
      </c>
      <c r="N149" s="187" t="s">
        <v>44</v>
      </c>
      <c r="O149" s="188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166</v>
      </c>
      <c r="AT149" s="184" t="s">
        <v>150</v>
      </c>
      <c r="AU149" s="184" t="s">
        <v>87</v>
      </c>
      <c r="AY149" s="18" t="s">
        <v>147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8" t="s">
        <v>87</v>
      </c>
      <c r="BK149" s="185">
        <f>ROUND(I149*H149,2)</f>
        <v>0</v>
      </c>
      <c r="BL149" s="18" t="s">
        <v>166</v>
      </c>
      <c r="BM149" s="184" t="s">
        <v>481</v>
      </c>
    </row>
    <row r="150" spans="1:31" s="2" customFormat="1" ht="6.95" customHeight="1">
      <c r="A150" s="37"/>
      <c r="B150" s="59"/>
      <c r="C150" s="60"/>
      <c r="D150" s="60"/>
      <c r="E150" s="60"/>
      <c r="F150" s="60"/>
      <c r="G150" s="60"/>
      <c r="H150" s="60"/>
      <c r="I150" s="60"/>
      <c r="J150" s="60"/>
      <c r="K150" s="60"/>
      <c r="L150" s="38"/>
      <c r="M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</sheetData>
  <autoFilter ref="C120:K14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117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1751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23. 9. 2021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120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ROUND(J125,2)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ROUND((SUM(BE125:BE166)),2)</f>
        <v>0</v>
      </c>
      <c r="G33" s="37"/>
      <c r="H33" s="37"/>
      <c r="I33" s="127">
        <v>0.21</v>
      </c>
      <c r="J33" s="126">
        <f>ROUND(((SUM(BE125:BE166))*I33),2)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ROUND((SUM(BF125:BF166)),2)</f>
        <v>0</v>
      </c>
      <c r="G34" s="37"/>
      <c r="H34" s="37"/>
      <c r="I34" s="127">
        <v>0.15</v>
      </c>
      <c r="J34" s="126">
        <f>ROUND(((SUM(BF125:BF166))*I34),2)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ROUND((SUM(BG125:BG166)),2)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ROUND((SUM(BH125:BH166)),2)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ROUND((SUM(BI125:BI166)),2)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07 - ZTI - Vodovod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23. 9. 2021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122</v>
      </c>
      <c r="D94" s="128"/>
      <c r="E94" s="128"/>
      <c r="F94" s="128"/>
      <c r="G94" s="128"/>
      <c r="H94" s="128"/>
      <c r="I94" s="128"/>
      <c r="J94" s="137" t="s">
        <v>123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124</v>
      </c>
      <c r="D96" s="37"/>
      <c r="E96" s="37"/>
      <c r="F96" s="37"/>
      <c r="G96" s="37"/>
      <c r="H96" s="37"/>
      <c r="I96" s="37"/>
      <c r="J96" s="95">
        <f>J125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125</v>
      </c>
    </row>
    <row r="97" spans="1:31" s="9" customFormat="1" ht="24.95" customHeight="1">
      <c r="A97" s="9"/>
      <c r="B97" s="139"/>
      <c r="C97" s="9"/>
      <c r="D97" s="140" t="s">
        <v>1752</v>
      </c>
      <c r="E97" s="141"/>
      <c r="F97" s="141"/>
      <c r="G97" s="141"/>
      <c r="H97" s="141"/>
      <c r="I97" s="141"/>
      <c r="J97" s="142">
        <f>J126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1753</v>
      </c>
      <c r="E98" s="145"/>
      <c r="F98" s="145"/>
      <c r="G98" s="145"/>
      <c r="H98" s="145"/>
      <c r="I98" s="145"/>
      <c r="J98" s="146">
        <f>J127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1754</v>
      </c>
      <c r="E99" s="145"/>
      <c r="F99" s="145"/>
      <c r="G99" s="145"/>
      <c r="H99" s="145"/>
      <c r="I99" s="145"/>
      <c r="J99" s="146">
        <f>J132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1755</v>
      </c>
      <c r="E100" s="145"/>
      <c r="F100" s="145"/>
      <c r="G100" s="145"/>
      <c r="H100" s="145"/>
      <c r="I100" s="145"/>
      <c r="J100" s="146">
        <f>J134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1756</v>
      </c>
      <c r="E101" s="145"/>
      <c r="F101" s="145"/>
      <c r="G101" s="145"/>
      <c r="H101" s="145"/>
      <c r="I101" s="145"/>
      <c r="J101" s="146">
        <f>J137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1757</v>
      </c>
      <c r="E102" s="145"/>
      <c r="F102" s="145"/>
      <c r="G102" s="145"/>
      <c r="H102" s="145"/>
      <c r="I102" s="145"/>
      <c r="J102" s="146">
        <f>J140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1758</v>
      </c>
      <c r="E103" s="145"/>
      <c r="F103" s="145"/>
      <c r="G103" s="145"/>
      <c r="H103" s="145"/>
      <c r="I103" s="145"/>
      <c r="J103" s="146">
        <f>J142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1759</v>
      </c>
      <c r="E104" s="145"/>
      <c r="F104" s="145"/>
      <c r="G104" s="145"/>
      <c r="H104" s="145"/>
      <c r="I104" s="145"/>
      <c r="J104" s="146">
        <f>J148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39"/>
      <c r="C105" s="9"/>
      <c r="D105" s="140" t="s">
        <v>1760</v>
      </c>
      <c r="E105" s="141"/>
      <c r="F105" s="141"/>
      <c r="G105" s="141"/>
      <c r="H105" s="141"/>
      <c r="I105" s="141"/>
      <c r="J105" s="142">
        <f>J157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131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6.25" customHeight="1">
      <c r="A115" s="37"/>
      <c r="B115" s="38"/>
      <c r="C115" s="37"/>
      <c r="D115" s="37"/>
      <c r="E115" s="120" t="str">
        <f>E7</f>
        <v>REKONSTRUKCE GASTROPROVOZU OBJEKTU PARNÍK ul. Gen. Janouška 902, Praha 9</v>
      </c>
      <c r="F115" s="31"/>
      <c r="G115" s="31"/>
      <c r="H115" s="31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118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7"/>
      <c r="D117" s="37"/>
      <c r="E117" s="66" t="str">
        <f>E9</f>
        <v>07 - ZTI - Vodovod</v>
      </c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7"/>
      <c r="E119" s="37"/>
      <c r="F119" s="26" t="str">
        <f>F12</f>
        <v>ul. Gen. Janouška 902, Praha 6</v>
      </c>
      <c r="G119" s="37"/>
      <c r="H119" s="37"/>
      <c r="I119" s="31" t="s">
        <v>22</v>
      </c>
      <c r="J119" s="68" t="str">
        <f>IF(J12="","",J12)</f>
        <v>23. 9. 2021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40.05" customHeight="1">
      <c r="A121" s="37"/>
      <c r="B121" s="38"/>
      <c r="C121" s="31" t="s">
        <v>24</v>
      </c>
      <c r="D121" s="37"/>
      <c r="E121" s="37"/>
      <c r="F121" s="26" t="str">
        <f>E15</f>
        <v>Městská část Praha 14 Bratří Venclíků 1073,Praha 9</v>
      </c>
      <c r="G121" s="37"/>
      <c r="H121" s="37"/>
      <c r="I121" s="31" t="s">
        <v>31</v>
      </c>
      <c r="J121" s="35" t="str">
        <f>E21</f>
        <v>A6 atelier, s.r.o., Patočkova 978/20,169 00 Praha6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29</v>
      </c>
      <c r="D122" s="37"/>
      <c r="E122" s="37"/>
      <c r="F122" s="26" t="str">
        <f>IF(E18="","",E18)</f>
        <v>Vyplň údaj</v>
      </c>
      <c r="G122" s="37"/>
      <c r="H122" s="37"/>
      <c r="I122" s="31" t="s">
        <v>35</v>
      </c>
      <c r="J122" s="35" t="str">
        <f>E24</f>
        <v xml:space="preserve"> 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47"/>
      <c r="B124" s="148"/>
      <c r="C124" s="149" t="s">
        <v>132</v>
      </c>
      <c r="D124" s="150" t="s">
        <v>64</v>
      </c>
      <c r="E124" s="150" t="s">
        <v>60</v>
      </c>
      <c r="F124" s="150" t="s">
        <v>61</v>
      </c>
      <c r="G124" s="150" t="s">
        <v>133</v>
      </c>
      <c r="H124" s="150" t="s">
        <v>134</v>
      </c>
      <c r="I124" s="150" t="s">
        <v>135</v>
      </c>
      <c r="J124" s="151" t="s">
        <v>123</v>
      </c>
      <c r="K124" s="152" t="s">
        <v>136</v>
      </c>
      <c r="L124" s="153"/>
      <c r="M124" s="85" t="s">
        <v>1</v>
      </c>
      <c r="N124" s="86" t="s">
        <v>43</v>
      </c>
      <c r="O124" s="86" t="s">
        <v>137</v>
      </c>
      <c r="P124" s="86" t="s">
        <v>138</v>
      </c>
      <c r="Q124" s="86" t="s">
        <v>139</v>
      </c>
      <c r="R124" s="86" t="s">
        <v>140</v>
      </c>
      <c r="S124" s="86" t="s">
        <v>141</v>
      </c>
      <c r="T124" s="87" t="s">
        <v>142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63" s="2" customFormat="1" ht="22.8" customHeight="1">
      <c r="A125" s="37"/>
      <c r="B125" s="38"/>
      <c r="C125" s="92" t="s">
        <v>143</v>
      </c>
      <c r="D125" s="37"/>
      <c r="E125" s="37"/>
      <c r="F125" s="37"/>
      <c r="G125" s="37"/>
      <c r="H125" s="37"/>
      <c r="I125" s="37"/>
      <c r="J125" s="154">
        <f>BK125</f>
        <v>0</v>
      </c>
      <c r="K125" s="37"/>
      <c r="L125" s="38"/>
      <c r="M125" s="88"/>
      <c r="N125" s="72"/>
      <c r="O125" s="89"/>
      <c r="P125" s="155">
        <f>P126+P157</f>
        <v>0</v>
      </c>
      <c r="Q125" s="89"/>
      <c r="R125" s="155">
        <f>R126+R157</f>
        <v>0</v>
      </c>
      <c r="S125" s="89"/>
      <c r="T125" s="156">
        <f>T126+T157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78</v>
      </c>
      <c r="AU125" s="18" t="s">
        <v>125</v>
      </c>
      <c r="BK125" s="157">
        <f>BK126+BK157</f>
        <v>0</v>
      </c>
    </row>
    <row r="126" spans="1:63" s="12" customFormat="1" ht="25.9" customHeight="1">
      <c r="A126" s="12"/>
      <c r="B126" s="158"/>
      <c r="C126" s="12"/>
      <c r="D126" s="159" t="s">
        <v>78</v>
      </c>
      <c r="E126" s="160" t="s">
        <v>762</v>
      </c>
      <c r="F126" s="160" t="s">
        <v>1761</v>
      </c>
      <c r="G126" s="12"/>
      <c r="H126" s="12"/>
      <c r="I126" s="161"/>
      <c r="J126" s="162">
        <f>BK126</f>
        <v>0</v>
      </c>
      <c r="K126" s="12"/>
      <c r="L126" s="158"/>
      <c r="M126" s="163"/>
      <c r="N126" s="164"/>
      <c r="O126" s="164"/>
      <c r="P126" s="165">
        <f>P127+P132+P134+P137+P140+P142+P148</f>
        <v>0</v>
      </c>
      <c r="Q126" s="164"/>
      <c r="R126" s="165">
        <f>R127+R132+R134+R137+R140+R142+R148</f>
        <v>0</v>
      </c>
      <c r="S126" s="164"/>
      <c r="T126" s="166">
        <f>T127+T132+T134+T137+T140+T142+T148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9" t="s">
        <v>87</v>
      </c>
      <c r="AT126" s="167" t="s">
        <v>78</v>
      </c>
      <c r="AU126" s="167" t="s">
        <v>79</v>
      </c>
      <c r="AY126" s="159" t="s">
        <v>147</v>
      </c>
      <c r="BK126" s="168">
        <f>BK127+BK132+BK134+BK137+BK140+BK142+BK148</f>
        <v>0</v>
      </c>
    </row>
    <row r="127" spans="1:63" s="12" customFormat="1" ht="22.8" customHeight="1">
      <c r="A127" s="12"/>
      <c r="B127" s="158"/>
      <c r="C127" s="12"/>
      <c r="D127" s="159" t="s">
        <v>78</v>
      </c>
      <c r="E127" s="169" t="s">
        <v>764</v>
      </c>
      <c r="F127" s="169" t="s">
        <v>1762</v>
      </c>
      <c r="G127" s="12"/>
      <c r="H127" s="12"/>
      <c r="I127" s="161"/>
      <c r="J127" s="170">
        <f>BK127</f>
        <v>0</v>
      </c>
      <c r="K127" s="12"/>
      <c r="L127" s="158"/>
      <c r="M127" s="163"/>
      <c r="N127" s="164"/>
      <c r="O127" s="164"/>
      <c r="P127" s="165">
        <f>SUM(P128:P131)</f>
        <v>0</v>
      </c>
      <c r="Q127" s="164"/>
      <c r="R127" s="165">
        <f>SUM(R128:R131)</f>
        <v>0</v>
      </c>
      <c r="S127" s="164"/>
      <c r="T127" s="166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9" t="s">
        <v>87</v>
      </c>
      <c r="AT127" s="167" t="s">
        <v>78</v>
      </c>
      <c r="AU127" s="167" t="s">
        <v>87</v>
      </c>
      <c r="AY127" s="159" t="s">
        <v>147</v>
      </c>
      <c r="BK127" s="168">
        <f>SUM(BK128:BK131)</f>
        <v>0</v>
      </c>
    </row>
    <row r="128" spans="1:65" s="2" customFormat="1" ht="16.5" customHeight="1">
      <c r="A128" s="37"/>
      <c r="B128" s="171"/>
      <c r="C128" s="172" t="s">
        <v>87</v>
      </c>
      <c r="D128" s="172" t="s">
        <v>150</v>
      </c>
      <c r="E128" s="173" t="s">
        <v>1763</v>
      </c>
      <c r="F128" s="174" t="s">
        <v>1764</v>
      </c>
      <c r="G128" s="175" t="s">
        <v>343</v>
      </c>
      <c r="H128" s="176">
        <v>97</v>
      </c>
      <c r="I128" s="177"/>
      <c r="J128" s="178">
        <f>ROUND(I128*H128,2)</f>
        <v>0</v>
      </c>
      <c r="K128" s="179"/>
      <c r="L128" s="38"/>
      <c r="M128" s="180" t="s">
        <v>1</v>
      </c>
      <c r="N128" s="181" t="s">
        <v>44</v>
      </c>
      <c r="O128" s="76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4" t="s">
        <v>166</v>
      </c>
      <c r="AT128" s="184" t="s">
        <v>150</v>
      </c>
      <c r="AU128" s="184" t="s">
        <v>89</v>
      </c>
      <c r="AY128" s="18" t="s">
        <v>147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8" t="s">
        <v>87</v>
      </c>
      <c r="BK128" s="185">
        <f>ROUND(I128*H128,2)</f>
        <v>0</v>
      </c>
      <c r="BL128" s="18" t="s">
        <v>166</v>
      </c>
      <c r="BM128" s="184" t="s">
        <v>89</v>
      </c>
    </row>
    <row r="129" spans="1:65" s="2" customFormat="1" ht="16.5" customHeight="1">
      <c r="A129" s="37"/>
      <c r="B129" s="171"/>
      <c r="C129" s="172" t="s">
        <v>89</v>
      </c>
      <c r="D129" s="172" t="s">
        <v>150</v>
      </c>
      <c r="E129" s="173" t="s">
        <v>1765</v>
      </c>
      <c r="F129" s="174" t="s">
        <v>1766</v>
      </c>
      <c r="G129" s="175" t="s">
        <v>343</v>
      </c>
      <c r="H129" s="176">
        <v>99</v>
      </c>
      <c r="I129" s="177"/>
      <c r="J129" s="178">
        <f>ROUND(I129*H129,2)</f>
        <v>0</v>
      </c>
      <c r="K129" s="179"/>
      <c r="L129" s="38"/>
      <c r="M129" s="180" t="s">
        <v>1</v>
      </c>
      <c r="N129" s="181" t="s">
        <v>44</v>
      </c>
      <c r="O129" s="76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4" t="s">
        <v>166</v>
      </c>
      <c r="AT129" s="184" t="s">
        <v>150</v>
      </c>
      <c r="AU129" s="184" t="s">
        <v>89</v>
      </c>
      <c r="AY129" s="18" t="s">
        <v>147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8" t="s">
        <v>87</v>
      </c>
      <c r="BK129" s="185">
        <f>ROUND(I129*H129,2)</f>
        <v>0</v>
      </c>
      <c r="BL129" s="18" t="s">
        <v>166</v>
      </c>
      <c r="BM129" s="184" t="s">
        <v>166</v>
      </c>
    </row>
    <row r="130" spans="1:65" s="2" customFormat="1" ht="16.5" customHeight="1">
      <c r="A130" s="37"/>
      <c r="B130" s="171"/>
      <c r="C130" s="172" t="s">
        <v>161</v>
      </c>
      <c r="D130" s="172" t="s">
        <v>150</v>
      </c>
      <c r="E130" s="173" t="s">
        <v>1767</v>
      </c>
      <c r="F130" s="174" t="s">
        <v>1768</v>
      </c>
      <c r="G130" s="175" t="s">
        <v>343</v>
      </c>
      <c r="H130" s="176">
        <v>10</v>
      </c>
      <c r="I130" s="177"/>
      <c r="J130" s="178">
        <f>ROUND(I130*H130,2)</f>
        <v>0</v>
      </c>
      <c r="K130" s="179"/>
      <c r="L130" s="38"/>
      <c r="M130" s="180" t="s">
        <v>1</v>
      </c>
      <c r="N130" s="181" t="s">
        <v>44</v>
      </c>
      <c r="O130" s="76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4" t="s">
        <v>166</v>
      </c>
      <c r="AT130" s="184" t="s">
        <v>150</v>
      </c>
      <c r="AU130" s="184" t="s">
        <v>89</v>
      </c>
      <c r="AY130" s="18" t="s">
        <v>147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8" t="s">
        <v>87</v>
      </c>
      <c r="BK130" s="185">
        <f>ROUND(I130*H130,2)</f>
        <v>0</v>
      </c>
      <c r="BL130" s="18" t="s">
        <v>166</v>
      </c>
      <c r="BM130" s="184" t="s">
        <v>175</v>
      </c>
    </row>
    <row r="131" spans="1:65" s="2" customFormat="1" ht="16.5" customHeight="1">
      <c r="A131" s="37"/>
      <c r="B131" s="171"/>
      <c r="C131" s="172" t="s">
        <v>166</v>
      </c>
      <c r="D131" s="172" t="s">
        <v>150</v>
      </c>
      <c r="E131" s="173" t="s">
        <v>1769</v>
      </c>
      <c r="F131" s="174" t="s">
        <v>1770</v>
      </c>
      <c r="G131" s="175" t="s">
        <v>343</v>
      </c>
      <c r="H131" s="176">
        <v>13</v>
      </c>
      <c r="I131" s="177"/>
      <c r="J131" s="178">
        <f>ROUND(I131*H131,2)</f>
        <v>0</v>
      </c>
      <c r="K131" s="179"/>
      <c r="L131" s="38"/>
      <c r="M131" s="180" t="s">
        <v>1</v>
      </c>
      <c r="N131" s="181" t="s">
        <v>44</v>
      </c>
      <c r="O131" s="76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4" t="s">
        <v>166</v>
      </c>
      <c r="AT131" s="184" t="s">
        <v>150</v>
      </c>
      <c r="AU131" s="184" t="s">
        <v>89</v>
      </c>
      <c r="AY131" s="18" t="s">
        <v>147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8" t="s">
        <v>87</v>
      </c>
      <c r="BK131" s="185">
        <f>ROUND(I131*H131,2)</f>
        <v>0</v>
      </c>
      <c r="BL131" s="18" t="s">
        <v>166</v>
      </c>
      <c r="BM131" s="184" t="s">
        <v>213</v>
      </c>
    </row>
    <row r="132" spans="1:63" s="12" customFormat="1" ht="22.8" customHeight="1">
      <c r="A132" s="12"/>
      <c r="B132" s="158"/>
      <c r="C132" s="12"/>
      <c r="D132" s="159" t="s">
        <v>78</v>
      </c>
      <c r="E132" s="169" t="s">
        <v>777</v>
      </c>
      <c r="F132" s="169" t="s">
        <v>1771</v>
      </c>
      <c r="G132" s="12"/>
      <c r="H132" s="12"/>
      <c r="I132" s="161"/>
      <c r="J132" s="170">
        <f>BK132</f>
        <v>0</v>
      </c>
      <c r="K132" s="12"/>
      <c r="L132" s="158"/>
      <c r="M132" s="163"/>
      <c r="N132" s="164"/>
      <c r="O132" s="164"/>
      <c r="P132" s="165">
        <f>P133</f>
        <v>0</v>
      </c>
      <c r="Q132" s="164"/>
      <c r="R132" s="165">
        <f>R133</f>
        <v>0</v>
      </c>
      <c r="S132" s="164"/>
      <c r="T132" s="166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9" t="s">
        <v>87</v>
      </c>
      <c r="AT132" s="167" t="s">
        <v>78</v>
      </c>
      <c r="AU132" s="167" t="s">
        <v>87</v>
      </c>
      <c r="AY132" s="159" t="s">
        <v>147</v>
      </c>
      <c r="BK132" s="168">
        <f>BK133</f>
        <v>0</v>
      </c>
    </row>
    <row r="133" spans="1:65" s="2" customFormat="1" ht="16.5" customHeight="1">
      <c r="A133" s="37"/>
      <c r="B133" s="171"/>
      <c r="C133" s="172" t="s">
        <v>146</v>
      </c>
      <c r="D133" s="172" t="s">
        <v>150</v>
      </c>
      <c r="E133" s="173" t="s">
        <v>1772</v>
      </c>
      <c r="F133" s="174" t="s">
        <v>1773</v>
      </c>
      <c r="G133" s="175" t="s">
        <v>343</v>
      </c>
      <c r="H133" s="176">
        <v>60</v>
      </c>
      <c r="I133" s="177"/>
      <c r="J133" s="178">
        <f>ROUND(I133*H133,2)</f>
        <v>0</v>
      </c>
      <c r="K133" s="179"/>
      <c r="L133" s="38"/>
      <c r="M133" s="180" t="s">
        <v>1</v>
      </c>
      <c r="N133" s="181" t="s">
        <v>44</v>
      </c>
      <c r="O133" s="76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166</v>
      </c>
      <c r="AT133" s="184" t="s">
        <v>150</v>
      </c>
      <c r="AU133" s="184" t="s">
        <v>89</v>
      </c>
      <c r="AY133" s="18" t="s">
        <v>147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8" t="s">
        <v>87</v>
      </c>
      <c r="BK133" s="185">
        <f>ROUND(I133*H133,2)</f>
        <v>0</v>
      </c>
      <c r="BL133" s="18" t="s">
        <v>166</v>
      </c>
      <c r="BM133" s="184" t="s">
        <v>256</v>
      </c>
    </row>
    <row r="134" spans="1:63" s="12" customFormat="1" ht="22.8" customHeight="1">
      <c r="A134" s="12"/>
      <c r="B134" s="158"/>
      <c r="C134" s="12"/>
      <c r="D134" s="159" t="s">
        <v>78</v>
      </c>
      <c r="E134" s="169" t="s">
        <v>795</v>
      </c>
      <c r="F134" s="169" t="s">
        <v>1774</v>
      </c>
      <c r="G134" s="12"/>
      <c r="H134" s="12"/>
      <c r="I134" s="161"/>
      <c r="J134" s="170">
        <f>BK134</f>
        <v>0</v>
      </c>
      <c r="K134" s="12"/>
      <c r="L134" s="158"/>
      <c r="M134" s="163"/>
      <c r="N134" s="164"/>
      <c r="O134" s="164"/>
      <c r="P134" s="165">
        <f>SUM(P135:P136)</f>
        <v>0</v>
      </c>
      <c r="Q134" s="164"/>
      <c r="R134" s="165">
        <f>SUM(R135:R136)</f>
        <v>0</v>
      </c>
      <c r="S134" s="164"/>
      <c r="T134" s="166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9" t="s">
        <v>87</v>
      </c>
      <c r="AT134" s="167" t="s">
        <v>78</v>
      </c>
      <c r="AU134" s="167" t="s">
        <v>87</v>
      </c>
      <c r="AY134" s="159" t="s">
        <v>147</v>
      </c>
      <c r="BK134" s="168">
        <f>SUM(BK135:BK136)</f>
        <v>0</v>
      </c>
    </row>
    <row r="135" spans="1:65" s="2" customFormat="1" ht="16.5" customHeight="1">
      <c r="A135" s="37"/>
      <c r="B135" s="171"/>
      <c r="C135" s="172" t="s">
        <v>175</v>
      </c>
      <c r="D135" s="172" t="s">
        <v>150</v>
      </c>
      <c r="E135" s="173" t="s">
        <v>1775</v>
      </c>
      <c r="F135" s="174" t="s">
        <v>1776</v>
      </c>
      <c r="G135" s="175" t="s">
        <v>550</v>
      </c>
      <c r="H135" s="176">
        <v>1</v>
      </c>
      <c r="I135" s="177"/>
      <c r="J135" s="178">
        <f>ROUND(I135*H135,2)</f>
        <v>0</v>
      </c>
      <c r="K135" s="179"/>
      <c r="L135" s="38"/>
      <c r="M135" s="180" t="s">
        <v>1</v>
      </c>
      <c r="N135" s="181" t="s">
        <v>44</v>
      </c>
      <c r="O135" s="76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4" t="s">
        <v>166</v>
      </c>
      <c r="AT135" s="184" t="s">
        <v>150</v>
      </c>
      <c r="AU135" s="184" t="s">
        <v>89</v>
      </c>
      <c r="AY135" s="18" t="s">
        <v>147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8" t="s">
        <v>87</v>
      </c>
      <c r="BK135" s="185">
        <f>ROUND(I135*H135,2)</f>
        <v>0</v>
      </c>
      <c r="BL135" s="18" t="s">
        <v>166</v>
      </c>
      <c r="BM135" s="184" t="s">
        <v>267</v>
      </c>
    </row>
    <row r="136" spans="1:65" s="2" customFormat="1" ht="16.5" customHeight="1">
      <c r="A136" s="37"/>
      <c r="B136" s="171"/>
      <c r="C136" s="172" t="s">
        <v>238</v>
      </c>
      <c r="D136" s="172" t="s">
        <v>150</v>
      </c>
      <c r="E136" s="173" t="s">
        <v>1777</v>
      </c>
      <c r="F136" s="174" t="s">
        <v>1778</v>
      </c>
      <c r="G136" s="175" t="s">
        <v>550</v>
      </c>
      <c r="H136" s="176">
        <v>4</v>
      </c>
      <c r="I136" s="177"/>
      <c r="J136" s="178">
        <f>ROUND(I136*H136,2)</f>
        <v>0</v>
      </c>
      <c r="K136" s="179"/>
      <c r="L136" s="38"/>
      <c r="M136" s="180" t="s">
        <v>1</v>
      </c>
      <c r="N136" s="181" t="s">
        <v>44</v>
      </c>
      <c r="O136" s="76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4" t="s">
        <v>166</v>
      </c>
      <c r="AT136" s="184" t="s">
        <v>150</v>
      </c>
      <c r="AU136" s="184" t="s">
        <v>89</v>
      </c>
      <c r="AY136" s="18" t="s">
        <v>147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8" t="s">
        <v>87</v>
      </c>
      <c r="BK136" s="185">
        <f>ROUND(I136*H136,2)</f>
        <v>0</v>
      </c>
      <c r="BL136" s="18" t="s">
        <v>166</v>
      </c>
      <c r="BM136" s="184" t="s">
        <v>279</v>
      </c>
    </row>
    <row r="137" spans="1:63" s="12" customFormat="1" ht="22.8" customHeight="1">
      <c r="A137" s="12"/>
      <c r="B137" s="158"/>
      <c r="C137" s="12"/>
      <c r="D137" s="159" t="s">
        <v>78</v>
      </c>
      <c r="E137" s="169" t="s">
        <v>839</v>
      </c>
      <c r="F137" s="169" t="s">
        <v>1779</v>
      </c>
      <c r="G137" s="12"/>
      <c r="H137" s="12"/>
      <c r="I137" s="161"/>
      <c r="J137" s="170">
        <f>BK137</f>
        <v>0</v>
      </c>
      <c r="K137" s="12"/>
      <c r="L137" s="158"/>
      <c r="M137" s="163"/>
      <c r="N137" s="164"/>
      <c r="O137" s="164"/>
      <c r="P137" s="165">
        <f>SUM(P138:P139)</f>
        <v>0</v>
      </c>
      <c r="Q137" s="164"/>
      <c r="R137" s="165">
        <f>SUM(R138:R139)</f>
        <v>0</v>
      </c>
      <c r="S137" s="164"/>
      <c r="T137" s="166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9" t="s">
        <v>87</v>
      </c>
      <c r="AT137" s="167" t="s">
        <v>78</v>
      </c>
      <c r="AU137" s="167" t="s">
        <v>87</v>
      </c>
      <c r="AY137" s="159" t="s">
        <v>147</v>
      </c>
      <c r="BK137" s="168">
        <f>SUM(BK138:BK139)</f>
        <v>0</v>
      </c>
    </row>
    <row r="138" spans="1:65" s="2" customFormat="1" ht="16.5" customHeight="1">
      <c r="A138" s="37"/>
      <c r="B138" s="171"/>
      <c r="C138" s="172" t="s">
        <v>213</v>
      </c>
      <c r="D138" s="172" t="s">
        <v>150</v>
      </c>
      <c r="E138" s="173" t="s">
        <v>1780</v>
      </c>
      <c r="F138" s="174" t="s">
        <v>1781</v>
      </c>
      <c r="G138" s="175" t="s">
        <v>550</v>
      </c>
      <c r="H138" s="176">
        <v>6</v>
      </c>
      <c r="I138" s="177"/>
      <c r="J138" s="178">
        <f>ROUND(I138*H138,2)</f>
        <v>0</v>
      </c>
      <c r="K138" s="179"/>
      <c r="L138" s="38"/>
      <c r="M138" s="180" t="s">
        <v>1</v>
      </c>
      <c r="N138" s="181" t="s">
        <v>44</v>
      </c>
      <c r="O138" s="76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4" t="s">
        <v>166</v>
      </c>
      <c r="AT138" s="184" t="s">
        <v>150</v>
      </c>
      <c r="AU138" s="184" t="s">
        <v>89</v>
      </c>
      <c r="AY138" s="18" t="s">
        <v>147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8" t="s">
        <v>87</v>
      </c>
      <c r="BK138" s="185">
        <f>ROUND(I138*H138,2)</f>
        <v>0</v>
      </c>
      <c r="BL138" s="18" t="s">
        <v>166</v>
      </c>
      <c r="BM138" s="184" t="s">
        <v>287</v>
      </c>
    </row>
    <row r="139" spans="1:65" s="2" customFormat="1" ht="16.5" customHeight="1">
      <c r="A139" s="37"/>
      <c r="B139" s="171"/>
      <c r="C139" s="172" t="s">
        <v>251</v>
      </c>
      <c r="D139" s="172" t="s">
        <v>150</v>
      </c>
      <c r="E139" s="173" t="s">
        <v>1782</v>
      </c>
      <c r="F139" s="174" t="s">
        <v>1783</v>
      </c>
      <c r="G139" s="175" t="s">
        <v>550</v>
      </c>
      <c r="H139" s="176">
        <v>1</v>
      </c>
      <c r="I139" s="177"/>
      <c r="J139" s="178">
        <f>ROUND(I139*H139,2)</f>
        <v>0</v>
      </c>
      <c r="K139" s="179"/>
      <c r="L139" s="38"/>
      <c r="M139" s="180" t="s">
        <v>1</v>
      </c>
      <c r="N139" s="181" t="s">
        <v>44</v>
      </c>
      <c r="O139" s="76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4" t="s">
        <v>166</v>
      </c>
      <c r="AT139" s="184" t="s">
        <v>150</v>
      </c>
      <c r="AU139" s="184" t="s">
        <v>89</v>
      </c>
      <c r="AY139" s="18" t="s">
        <v>147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8" t="s">
        <v>87</v>
      </c>
      <c r="BK139" s="185">
        <f>ROUND(I139*H139,2)</f>
        <v>0</v>
      </c>
      <c r="BL139" s="18" t="s">
        <v>166</v>
      </c>
      <c r="BM139" s="184" t="s">
        <v>299</v>
      </c>
    </row>
    <row r="140" spans="1:63" s="12" customFormat="1" ht="22.8" customHeight="1">
      <c r="A140" s="12"/>
      <c r="B140" s="158"/>
      <c r="C140" s="12"/>
      <c r="D140" s="159" t="s">
        <v>78</v>
      </c>
      <c r="E140" s="169" t="s">
        <v>865</v>
      </c>
      <c r="F140" s="169" t="s">
        <v>1784</v>
      </c>
      <c r="G140" s="12"/>
      <c r="H140" s="12"/>
      <c r="I140" s="161"/>
      <c r="J140" s="170">
        <f>BK140</f>
        <v>0</v>
      </c>
      <c r="K140" s="12"/>
      <c r="L140" s="158"/>
      <c r="M140" s="163"/>
      <c r="N140" s="164"/>
      <c r="O140" s="164"/>
      <c r="P140" s="165">
        <f>P141</f>
        <v>0</v>
      </c>
      <c r="Q140" s="164"/>
      <c r="R140" s="165">
        <f>R141</f>
        <v>0</v>
      </c>
      <c r="S140" s="164"/>
      <c r="T140" s="16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9" t="s">
        <v>87</v>
      </c>
      <c r="AT140" s="167" t="s">
        <v>78</v>
      </c>
      <c r="AU140" s="167" t="s">
        <v>87</v>
      </c>
      <c r="AY140" s="159" t="s">
        <v>147</v>
      </c>
      <c r="BK140" s="168">
        <f>BK141</f>
        <v>0</v>
      </c>
    </row>
    <row r="141" spans="1:65" s="2" customFormat="1" ht="16.5" customHeight="1">
      <c r="A141" s="37"/>
      <c r="B141" s="171"/>
      <c r="C141" s="172" t="s">
        <v>256</v>
      </c>
      <c r="D141" s="172" t="s">
        <v>150</v>
      </c>
      <c r="E141" s="173" t="s">
        <v>1785</v>
      </c>
      <c r="F141" s="174" t="s">
        <v>1786</v>
      </c>
      <c r="G141" s="175" t="s">
        <v>550</v>
      </c>
      <c r="H141" s="176">
        <v>3</v>
      </c>
      <c r="I141" s="177"/>
      <c r="J141" s="178">
        <f>ROUND(I141*H141,2)</f>
        <v>0</v>
      </c>
      <c r="K141" s="179"/>
      <c r="L141" s="38"/>
      <c r="M141" s="180" t="s">
        <v>1</v>
      </c>
      <c r="N141" s="181" t="s">
        <v>44</v>
      </c>
      <c r="O141" s="76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4" t="s">
        <v>166</v>
      </c>
      <c r="AT141" s="184" t="s">
        <v>150</v>
      </c>
      <c r="AU141" s="184" t="s">
        <v>89</v>
      </c>
      <c r="AY141" s="18" t="s">
        <v>147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8" t="s">
        <v>87</v>
      </c>
      <c r="BK141" s="185">
        <f>ROUND(I141*H141,2)</f>
        <v>0</v>
      </c>
      <c r="BL141" s="18" t="s">
        <v>166</v>
      </c>
      <c r="BM141" s="184" t="s">
        <v>308</v>
      </c>
    </row>
    <row r="142" spans="1:63" s="12" customFormat="1" ht="22.8" customHeight="1">
      <c r="A142" s="12"/>
      <c r="B142" s="158"/>
      <c r="C142" s="12"/>
      <c r="D142" s="159" t="s">
        <v>78</v>
      </c>
      <c r="E142" s="169" t="s">
        <v>898</v>
      </c>
      <c r="F142" s="169" t="s">
        <v>1787</v>
      </c>
      <c r="G142" s="12"/>
      <c r="H142" s="12"/>
      <c r="I142" s="161"/>
      <c r="J142" s="170">
        <f>BK142</f>
        <v>0</v>
      </c>
      <c r="K142" s="12"/>
      <c r="L142" s="158"/>
      <c r="M142" s="163"/>
      <c r="N142" s="164"/>
      <c r="O142" s="164"/>
      <c r="P142" s="165">
        <f>SUM(P143:P147)</f>
        <v>0</v>
      </c>
      <c r="Q142" s="164"/>
      <c r="R142" s="165">
        <f>SUM(R143:R147)</f>
        <v>0</v>
      </c>
      <c r="S142" s="164"/>
      <c r="T142" s="166">
        <f>SUM(T143:T147)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9" t="s">
        <v>87</v>
      </c>
      <c r="AT142" s="167" t="s">
        <v>78</v>
      </c>
      <c r="AU142" s="167" t="s">
        <v>87</v>
      </c>
      <c r="AY142" s="159" t="s">
        <v>147</v>
      </c>
      <c r="BK142" s="168">
        <f>SUM(BK143:BK147)</f>
        <v>0</v>
      </c>
    </row>
    <row r="143" spans="1:65" s="2" customFormat="1" ht="16.5" customHeight="1">
      <c r="A143" s="37"/>
      <c r="B143" s="171"/>
      <c r="C143" s="172" t="s">
        <v>263</v>
      </c>
      <c r="D143" s="172" t="s">
        <v>150</v>
      </c>
      <c r="E143" s="173" t="s">
        <v>1788</v>
      </c>
      <c r="F143" s="174" t="s">
        <v>1789</v>
      </c>
      <c r="G143" s="175" t="s">
        <v>550</v>
      </c>
      <c r="H143" s="176">
        <v>8</v>
      </c>
      <c r="I143" s="177"/>
      <c r="J143" s="178">
        <f>ROUND(I143*H143,2)</f>
        <v>0</v>
      </c>
      <c r="K143" s="179"/>
      <c r="L143" s="38"/>
      <c r="M143" s="180" t="s">
        <v>1</v>
      </c>
      <c r="N143" s="181" t="s">
        <v>44</v>
      </c>
      <c r="O143" s="76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4" t="s">
        <v>166</v>
      </c>
      <c r="AT143" s="184" t="s">
        <v>150</v>
      </c>
      <c r="AU143" s="184" t="s">
        <v>89</v>
      </c>
      <c r="AY143" s="18" t="s">
        <v>147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8" t="s">
        <v>87</v>
      </c>
      <c r="BK143" s="185">
        <f>ROUND(I143*H143,2)</f>
        <v>0</v>
      </c>
      <c r="BL143" s="18" t="s">
        <v>166</v>
      </c>
      <c r="BM143" s="184" t="s">
        <v>317</v>
      </c>
    </row>
    <row r="144" spans="1:65" s="2" customFormat="1" ht="16.5" customHeight="1">
      <c r="A144" s="37"/>
      <c r="B144" s="171"/>
      <c r="C144" s="172" t="s">
        <v>267</v>
      </c>
      <c r="D144" s="172" t="s">
        <v>150</v>
      </c>
      <c r="E144" s="173" t="s">
        <v>1790</v>
      </c>
      <c r="F144" s="174" t="s">
        <v>1791</v>
      </c>
      <c r="G144" s="175" t="s">
        <v>550</v>
      </c>
      <c r="H144" s="176">
        <v>19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44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166</v>
      </c>
      <c r="AT144" s="184" t="s">
        <v>150</v>
      </c>
      <c r="AU144" s="184" t="s">
        <v>89</v>
      </c>
      <c r="AY144" s="18" t="s">
        <v>147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8" t="s">
        <v>87</v>
      </c>
      <c r="BK144" s="185">
        <f>ROUND(I144*H144,2)</f>
        <v>0</v>
      </c>
      <c r="BL144" s="18" t="s">
        <v>166</v>
      </c>
      <c r="BM144" s="184" t="s">
        <v>333</v>
      </c>
    </row>
    <row r="145" spans="1:65" s="2" customFormat="1" ht="24.15" customHeight="1">
      <c r="A145" s="37"/>
      <c r="B145" s="171"/>
      <c r="C145" s="172" t="s">
        <v>271</v>
      </c>
      <c r="D145" s="172" t="s">
        <v>150</v>
      </c>
      <c r="E145" s="173" t="s">
        <v>1792</v>
      </c>
      <c r="F145" s="174" t="s">
        <v>1793</v>
      </c>
      <c r="G145" s="175" t="s">
        <v>550</v>
      </c>
      <c r="H145" s="176">
        <v>8</v>
      </c>
      <c r="I145" s="177"/>
      <c r="J145" s="178">
        <f>ROUND(I145*H145,2)</f>
        <v>0</v>
      </c>
      <c r="K145" s="179"/>
      <c r="L145" s="38"/>
      <c r="M145" s="180" t="s">
        <v>1</v>
      </c>
      <c r="N145" s="181" t="s">
        <v>44</v>
      </c>
      <c r="O145" s="76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4" t="s">
        <v>166</v>
      </c>
      <c r="AT145" s="184" t="s">
        <v>150</v>
      </c>
      <c r="AU145" s="184" t="s">
        <v>89</v>
      </c>
      <c r="AY145" s="18" t="s">
        <v>147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8" t="s">
        <v>87</v>
      </c>
      <c r="BK145" s="185">
        <f>ROUND(I145*H145,2)</f>
        <v>0</v>
      </c>
      <c r="BL145" s="18" t="s">
        <v>166</v>
      </c>
      <c r="BM145" s="184" t="s">
        <v>345</v>
      </c>
    </row>
    <row r="146" spans="1:65" s="2" customFormat="1" ht="16.5" customHeight="1">
      <c r="A146" s="37"/>
      <c r="B146" s="171"/>
      <c r="C146" s="172" t="s">
        <v>279</v>
      </c>
      <c r="D146" s="172" t="s">
        <v>150</v>
      </c>
      <c r="E146" s="173" t="s">
        <v>1794</v>
      </c>
      <c r="F146" s="174" t="s">
        <v>1795</v>
      </c>
      <c r="G146" s="175" t="s">
        <v>550</v>
      </c>
      <c r="H146" s="176">
        <v>3</v>
      </c>
      <c r="I146" s="177"/>
      <c r="J146" s="178">
        <f>ROUND(I146*H146,2)</f>
        <v>0</v>
      </c>
      <c r="K146" s="179"/>
      <c r="L146" s="38"/>
      <c r="M146" s="180" t="s">
        <v>1</v>
      </c>
      <c r="N146" s="181" t="s">
        <v>44</v>
      </c>
      <c r="O146" s="76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4" t="s">
        <v>166</v>
      </c>
      <c r="AT146" s="184" t="s">
        <v>150</v>
      </c>
      <c r="AU146" s="184" t="s">
        <v>89</v>
      </c>
      <c r="AY146" s="18" t="s">
        <v>147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8" t="s">
        <v>87</v>
      </c>
      <c r="BK146" s="185">
        <f>ROUND(I146*H146,2)</f>
        <v>0</v>
      </c>
      <c r="BL146" s="18" t="s">
        <v>166</v>
      </c>
      <c r="BM146" s="184" t="s">
        <v>362</v>
      </c>
    </row>
    <row r="147" spans="1:65" s="2" customFormat="1" ht="16.5" customHeight="1">
      <c r="A147" s="37"/>
      <c r="B147" s="171"/>
      <c r="C147" s="172" t="s">
        <v>8</v>
      </c>
      <c r="D147" s="172" t="s">
        <v>150</v>
      </c>
      <c r="E147" s="173" t="s">
        <v>1796</v>
      </c>
      <c r="F147" s="174" t="s">
        <v>1797</v>
      </c>
      <c r="G147" s="175" t="s">
        <v>550</v>
      </c>
      <c r="H147" s="176">
        <v>1</v>
      </c>
      <c r="I147" s="177"/>
      <c r="J147" s="178">
        <f>ROUND(I147*H147,2)</f>
        <v>0</v>
      </c>
      <c r="K147" s="179"/>
      <c r="L147" s="38"/>
      <c r="M147" s="180" t="s">
        <v>1</v>
      </c>
      <c r="N147" s="181" t="s">
        <v>44</v>
      </c>
      <c r="O147" s="76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4" t="s">
        <v>166</v>
      </c>
      <c r="AT147" s="184" t="s">
        <v>150</v>
      </c>
      <c r="AU147" s="184" t="s">
        <v>89</v>
      </c>
      <c r="AY147" s="18" t="s">
        <v>147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8" t="s">
        <v>87</v>
      </c>
      <c r="BK147" s="185">
        <f>ROUND(I147*H147,2)</f>
        <v>0</v>
      </c>
      <c r="BL147" s="18" t="s">
        <v>166</v>
      </c>
      <c r="BM147" s="184" t="s">
        <v>370</v>
      </c>
    </row>
    <row r="148" spans="1:63" s="12" customFormat="1" ht="22.8" customHeight="1">
      <c r="A148" s="12"/>
      <c r="B148" s="158"/>
      <c r="C148" s="12"/>
      <c r="D148" s="159" t="s">
        <v>78</v>
      </c>
      <c r="E148" s="169" t="s">
        <v>918</v>
      </c>
      <c r="F148" s="169" t="s">
        <v>1798</v>
      </c>
      <c r="G148" s="12"/>
      <c r="H148" s="12"/>
      <c r="I148" s="161"/>
      <c r="J148" s="170">
        <f>BK148</f>
        <v>0</v>
      </c>
      <c r="K148" s="12"/>
      <c r="L148" s="158"/>
      <c r="M148" s="163"/>
      <c r="N148" s="164"/>
      <c r="O148" s="164"/>
      <c r="P148" s="165">
        <f>SUM(P149:P156)</f>
        <v>0</v>
      </c>
      <c r="Q148" s="164"/>
      <c r="R148" s="165">
        <f>SUM(R149:R156)</f>
        <v>0</v>
      </c>
      <c r="S148" s="164"/>
      <c r="T148" s="166">
        <f>SUM(T149:T156)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9" t="s">
        <v>87</v>
      </c>
      <c r="AT148" s="167" t="s">
        <v>78</v>
      </c>
      <c r="AU148" s="167" t="s">
        <v>87</v>
      </c>
      <c r="AY148" s="159" t="s">
        <v>147</v>
      </c>
      <c r="BK148" s="168">
        <f>SUM(BK149:BK156)</f>
        <v>0</v>
      </c>
    </row>
    <row r="149" spans="1:65" s="2" customFormat="1" ht="16.5" customHeight="1">
      <c r="A149" s="37"/>
      <c r="B149" s="171"/>
      <c r="C149" s="172" t="s">
        <v>287</v>
      </c>
      <c r="D149" s="172" t="s">
        <v>150</v>
      </c>
      <c r="E149" s="173" t="s">
        <v>1799</v>
      </c>
      <c r="F149" s="174" t="s">
        <v>1800</v>
      </c>
      <c r="G149" s="175" t="s">
        <v>550</v>
      </c>
      <c r="H149" s="176">
        <v>1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44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166</v>
      </c>
      <c r="AT149" s="184" t="s">
        <v>150</v>
      </c>
      <c r="AU149" s="184" t="s">
        <v>89</v>
      </c>
      <c r="AY149" s="18" t="s">
        <v>147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8" t="s">
        <v>87</v>
      </c>
      <c r="BK149" s="185">
        <f>ROUND(I149*H149,2)</f>
        <v>0</v>
      </c>
      <c r="BL149" s="18" t="s">
        <v>166</v>
      </c>
      <c r="BM149" s="184" t="s">
        <v>311</v>
      </c>
    </row>
    <row r="150" spans="1:65" s="2" customFormat="1" ht="16.5" customHeight="1">
      <c r="A150" s="37"/>
      <c r="B150" s="171"/>
      <c r="C150" s="172" t="s">
        <v>292</v>
      </c>
      <c r="D150" s="172" t="s">
        <v>150</v>
      </c>
      <c r="E150" s="173" t="s">
        <v>1801</v>
      </c>
      <c r="F150" s="174" t="s">
        <v>1802</v>
      </c>
      <c r="G150" s="175" t="s">
        <v>550</v>
      </c>
      <c r="H150" s="176">
        <v>3</v>
      </c>
      <c r="I150" s="177"/>
      <c r="J150" s="178">
        <f>ROUND(I150*H150,2)</f>
        <v>0</v>
      </c>
      <c r="K150" s="179"/>
      <c r="L150" s="38"/>
      <c r="M150" s="180" t="s">
        <v>1</v>
      </c>
      <c r="N150" s="181" t="s">
        <v>44</v>
      </c>
      <c r="O150" s="76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4" t="s">
        <v>166</v>
      </c>
      <c r="AT150" s="184" t="s">
        <v>150</v>
      </c>
      <c r="AU150" s="184" t="s">
        <v>89</v>
      </c>
      <c r="AY150" s="18" t="s">
        <v>147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8" t="s">
        <v>87</v>
      </c>
      <c r="BK150" s="185">
        <f>ROUND(I150*H150,2)</f>
        <v>0</v>
      </c>
      <c r="BL150" s="18" t="s">
        <v>166</v>
      </c>
      <c r="BM150" s="184" t="s">
        <v>389</v>
      </c>
    </row>
    <row r="151" spans="1:65" s="2" customFormat="1" ht="16.5" customHeight="1">
      <c r="A151" s="37"/>
      <c r="B151" s="171"/>
      <c r="C151" s="172" t="s">
        <v>299</v>
      </c>
      <c r="D151" s="172" t="s">
        <v>150</v>
      </c>
      <c r="E151" s="173" t="s">
        <v>1803</v>
      </c>
      <c r="F151" s="174" t="s">
        <v>1804</v>
      </c>
      <c r="G151" s="175" t="s">
        <v>550</v>
      </c>
      <c r="H151" s="176">
        <v>1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44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166</v>
      </c>
      <c r="AT151" s="184" t="s">
        <v>150</v>
      </c>
      <c r="AU151" s="184" t="s">
        <v>89</v>
      </c>
      <c r="AY151" s="18" t="s">
        <v>147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8" t="s">
        <v>87</v>
      </c>
      <c r="BK151" s="185">
        <f>ROUND(I151*H151,2)</f>
        <v>0</v>
      </c>
      <c r="BL151" s="18" t="s">
        <v>166</v>
      </c>
      <c r="BM151" s="184" t="s">
        <v>397</v>
      </c>
    </row>
    <row r="152" spans="1:65" s="2" customFormat="1" ht="16.5" customHeight="1">
      <c r="A152" s="37"/>
      <c r="B152" s="171"/>
      <c r="C152" s="172" t="s">
        <v>303</v>
      </c>
      <c r="D152" s="172" t="s">
        <v>150</v>
      </c>
      <c r="E152" s="173" t="s">
        <v>1805</v>
      </c>
      <c r="F152" s="174" t="s">
        <v>1806</v>
      </c>
      <c r="G152" s="175" t="s">
        <v>153</v>
      </c>
      <c r="H152" s="176">
        <v>1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44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166</v>
      </c>
      <c r="AT152" s="184" t="s">
        <v>150</v>
      </c>
      <c r="AU152" s="184" t="s">
        <v>89</v>
      </c>
      <c r="AY152" s="18" t="s">
        <v>147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8" t="s">
        <v>87</v>
      </c>
      <c r="BK152" s="185">
        <f>ROUND(I152*H152,2)</f>
        <v>0</v>
      </c>
      <c r="BL152" s="18" t="s">
        <v>166</v>
      </c>
      <c r="BM152" s="184" t="s">
        <v>411</v>
      </c>
    </row>
    <row r="153" spans="1:65" s="2" customFormat="1" ht="24.15" customHeight="1">
      <c r="A153" s="37"/>
      <c r="B153" s="171"/>
      <c r="C153" s="172" t="s">
        <v>308</v>
      </c>
      <c r="D153" s="172" t="s">
        <v>150</v>
      </c>
      <c r="E153" s="173" t="s">
        <v>1807</v>
      </c>
      <c r="F153" s="174" t="s">
        <v>1808</v>
      </c>
      <c r="G153" s="175" t="s">
        <v>153</v>
      </c>
      <c r="H153" s="176">
        <v>1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44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166</v>
      </c>
      <c r="AT153" s="184" t="s">
        <v>150</v>
      </c>
      <c r="AU153" s="184" t="s">
        <v>89</v>
      </c>
      <c r="AY153" s="18" t="s">
        <v>147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8" t="s">
        <v>87</v>
      </c>
      <c r="BK153" s="185">
        <f>ROUND(I153*H153,2)</f>
        <v>0</v>
      </c>
      <c r="BL153" s="18" t="s">
        <v>166</v>
      </c>
      <c r="BM153" s="184" t="s">
        <v>420</v>
      </c>
    </row>
    <row r="154" spans="1:65" s="2" customFormat="1" ht="24.15" customHeight="1">
      <c r="A154" s="37"/>
      <c r="B154" s="171"/>
      <c r="C154" s="172" t="s">
        <v>7</v>
      </c>
      <c r="D154" s="172" t="s">
        <v>150</v>
      </c>
      <c r="E154" s="173" t="s">
        <v>1809</v>
      </c>
      <c r="F154" s="174" t="s">
        <v>1810</v>
      </c>
      <c r="G154" s="175" t="s">
        <v>153</v>
      </c>
      <c r="H154" s="176">
        <v>1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44</v>
      </c>
      <c r="O154" s="76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166</v>
      </c>
      <c r="AT154" s="184" t="s">
        <v>150</v>
      </c>
      <c r="AU154" s="184" t="s">
        <v>89</v>
      </c>
      <c r="AY154" s="18" t="s">
        <v>147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8" t="s">
        <v>87</v>
      </c>
      <c r="BK154" s="185">
        <f>ROUND(I154*H154,2)</f>
        <v>0</v>
      </c>
      <c r="BL154" s="18" t="s">
        <v>166</v>
      </c>
      <c r="BM154" s="184" t="s">
        <v>431</v>
      </c>
    </row>
    <row r="155" spans="1:65" s="2" customFormat="1" ht="24.15" customHeight="1">
      <c r="A155" s="37"/>
      <c r="B155" s="171"/>
      <c r="C155" s="172" t="s">
        <v>317</v>
      </c>
      <c r="D155" s="172" t="s">
        <v>150</v>
      </c>
      <c r="E155" s="173" t="s">
        <v>1811</v>
      </c>
      <c r="F155" s="174" t="s">
        <v>1812</v>
      </c>
      <c r="G155" s="175" t="s">
        <v>153</v>
      </c>
      <c r="H155" s="176">
        <v>1</v>
      </c>
      <c r="I155" s="177"/>
      <c r="J155" s="178">
        <f>ROUND(I155*H155,2)</f>
        <v>0</v>
      </c>
      <c r="K155" s="179"/>
      <c r="L155" s="38"/>
      <c r="M155" s="180" t="s">
        <v>1</v>
      </c>
      <c r="N155" s="181" t="s">
        <v>44</v>
      </c>
      <c r="O155" s="76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4" t="s">
        <v>166</v>
      </c>
      <c r="AT155" s="184" t="s">
        <v>150</v>
      </c>
      <c r="AU155" s="184" t="s">
        <v>89</v>
      </c>
      <c r="AY155" s="18" t="s">
        <v>147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8" t="s">
        <v>87</v>
      </c>
      <c r="BK155" s="185">
        <f>ROUND(I155*H155,2)</f>
        <v>0</v>
      </c>
      <c r="BL155" s="18" t="s">
        <v>166</v>
      </c>
      <c r="BM155" s="184" t="s">
        <v>444</v>
      </c>
    </row>
    <row r="156" spans="1:65" s="2" customFormat="1" ht="16.5" customHeight="1">
      <c r="A156" s="37"/>
      <c r="B156" s="171"/>
      <c r="C156" s="172" t="s">
        <v>327</v>
      </c>
      <c r="D156" s="172" t="s">
        <v>150</v>
      </c>
      <c r="E156" s="173" t="s">
        <v>1813</v>
      </c>
      <c r="F156" s="174" t="s">
        <v>1814</v>
      </c>
      <c r="G156" s="175" t="s">
        <v>343</v>
      </c>
      <c r="H156" s="176">
        <v>279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44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166</v>
      </c>
      <c r="AT156" s="184" t="s">
        <v>150</v>
      </c>
      <c r="AU156" s="184" t="s">
        <v>89</v>
      </c>
      <c r="AY156" s="18" t="s">
        <v>147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8" t="s">
        <v>87</v>
      </c>
      <c r="BK156" s="185">
        <f>ROUND(I156*H156,2)</f>
        <v>0</v>
      </c>
      <c r="BL156" s="18" t="s">
        <v>166</v>
      </c>
      <c r="BM156" s="184" t="s">
        <v>454</v>
      </c>
    </row>
    <row r="157" spans="1:63" s="12" customFormat="1" ht="25.9" customHeight="1">
      <c r="A157" s="12"/>
      <c r="B157" s="158"/>
      <c r="C157" s="12"/>
      <c r="D157" s="159" t="s">
        <v>78</v>
      </c>
      <c r="E157" s="160" t="s">
        <v>957</v>
      </c>
      <c r="F157" s="160" t="s">
        <v>1815</v>
      </c>
      <c r="G157" s="12"/>
      <c r="H157" s="12"/>
      <c r="I157" s="161"/>
      <c r="J157" s="162">
        <f>BK157</f>
        <v>0</v>
      </c>
      <c r="K157" s="12"/>
      <c r="L157" s="158"/>
      <c r="M157" s="163"/>
      <c r="N157" s="164"/>
      <c r="O157" s="164"/>
      <c r="P157" s="165">
        <f>SUM(P158:P166)</f>
        <v>0</v>
      </c>
      <c r="Q157" s="164"/>
      <c r="R157" s="165">
        <f>SUM(R158:R166)</f>
        <v>0</v>
      </c>
      <c r="S157" s="164"/>
      <c r="T157" s="166">
        <f>SUM(T158:T166)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59" t="s">
        <v>87</v>
      </c>
      <c r="AT157" s="167" t="s">
        <v>78</v>
      </c>
      <c r="AU157" s="167" t="s">
        <v>79</v>
      </c>
      <c r="AY157" s="159" t="s">
        <v>147</v>
      </c>
      <c r="BK157" s="168">
        <f>SUM(BK158:BK166)</f>
        <v>0</v>
      </c>
    </row>
    <row r="158" spans="1:65" s="2" customFormat="1" ht="24.15" customHeight="1">
      <c r="A158" s="37"/>
      <c r="B158" s="171"/>
      <c r="C158" s="172" t="s">
        <v>333</v>
      </c>
      <c r="D158" s="172" t="s">
        <v>150</v>
      </c>
      <c r="E158" s="173" t="s">
        <v>1816</v>
      </c>
      <c r="F158" s="174" t="s">
        <v>1817</v>
      </c>
      <c r="G158" s="175" t="s">
        <v>153</v>
      </c>
      <c r="H158" s="176">
        <v>2</v>
      </c>
      <c r="I158" s="177"/>
      <c r="J158" s="178">
        <f>ROUND(I158*H158,2)</f>
        <v>0</v>
      </c>
      <c r="K158" s="179"/>
      <c r="L158" s="38"/>
      <c r="M158" s="180" t="s">
        <v>1</v>
      </c>
      <c r="N158" s="181" t="s">
        <v>44</v>
      </c>
      <c r="O158" s="76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166</v>
      </c>
      <c r="AT158" s="184" t="s">
        <v>150</v>
      </c>
      <c r="AU158" s="184" t="s">
        <v>87</v>
      </c>
      <c r="AY158" s="18" t="s">
        <v>147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8" t="s">
        <v>87</v>
      </c>
      <c r="BK158" s="185">
        <f>ROUND(I158*H158,2)</f>
        <v>0</v>
      </c>
      <c r="BL158" s="18" t="s">
        <v>166</v>
      </c>
      <c r="BM158" s="184" t="s">
        <v>464</v>
      </c>
    </row>
    <row r="159" spans="1:65" s="2" customFormat="1" ht="21.75" customHeight="1">
      <c r="A159" s="37"/>
      <c r="B159" s="171"/>
      <c r="C159" s="172" t="s">
        <v>340</v>
      </c>
      <c r="D159" s="172" t="s">
        <v>150</v>
      </c>
      <c r="E159" s="173" t="s">
        <v>1818</v>
      </c>
      <c r="F159" s="174" t="s">
        <v>1819</v>
      </c>
      <c r="G159" s="175" t="s">
        <v>153</v>
      </c>
      <c r="H159" s="176">
        <v>2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44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166</v>
      </c>
      <c r="AT159" s="184" t="s">
        <v>150</v>
      </c>
      <c r="AU159" s="184" t="s">
        <v>87</v>
      </c>
      <c r="AY159" s="18" t="s">
        <v>147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8" t="s">
        <v>87</v>
      </c>
      <c r="BK159" s="185">
        <f>ROUND(I159*H159,2)</f>
        <v>0</v>
      </c>
      <c r="BL159" s="18" t="s">
        <v>166</v>
      </c>
      <c r="BM159" s="184" t="s">
        <v>473</v>
      </c>
    </row>
    <row r="160" spans="1:65" s="2" customFormat="1" ht="16.5" customHeight="1">
      <c r="A160" s="37"/>
      <c r="B160" s="171"/>
      <c r="C160" s="172" t="s">
        <v>345</v>
      </c>
      <c r="D160" s="172" t="s">
        <v>150</v>
      </c>
      <c r="E160" s="173" t="s">
        <v>1820</v>
      </c>
      <c r="F160" s="174" t="s">
        <v>1821</v>
      </c>
      <c r="G160" s="175" t="s">
        <v>153</v>
      </c>
      <c r="H160" s="176">
        <v>4</v>
      </c>
      <c r="I160" s="177"/>
      <c r="J160" s="178">
        <f>ROUND(I160*H160,2)</f>
        <v>0</v>
      </c>
      <c r="K160" s="179"/>
      <c r="L160" s="38"/>
      <c r="M160" s="180" t="s">
        <v>1</v>
      </c>
      <c r="N160" s="181" t="s">
        <v>44</v>
      </c>
      <c r="O160" s="76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4" t="s">
        <v>166</v>
      </c>
      <c r="AT160" s="184" t="s">
        <v>150</v>
      </c>
      <c r="AU160" s="184" t="s">
        <v>87</v>
      </c>
      <c r="AY160" s="18" t="s">
        <v>147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8" t="s">
        <v>87</v>
      </c>
      <c r="BK160" s="185">
        <f>ROUND(I160*H160,2)</f>
        <v>0</v>
      </c>
      <c r="BL160" s="18" t="s">
        <v>166</v>
      </c>
      <c r="BM160" s="184" t="s">
        <v>481</v>
      </c>
    </row>
    <row r="161" spans="1:65" s="2" customFormat="1" ht="24.15" customHeight="1">
      <c r="A161" s="37"/>
      <c r="B161" s="171"/>
      <c r="C161" s="172" t="s">
        <v>355</v>
      </c>
      <c r="D161" s="172" t="s">
        <v>150</v>
      </c>
      <c r="E161" s="173" t="s">
        <v>1822</v>
      </c>
      <c r="F161" s="174" t="s">
        <v>1823</v>
      </c>
      <c r="G161" s="175" t="s">
        <v>153</v>
      </c>
      <c r="H161" s="176">
        <v>4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44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166</v>
      </c>
      <c r="AT161" s="184" t="s">
        <v>150</v>
      </c>
      <c r="AU161" s="184" t="s">
        <v>87</v>
      </c>
      <c r="AY161" s="18" t="s">
        <v>147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8" t="s">
        <v>87</v>
      </c>
      <c r="BK161" s="185">
        <f>ROUND(I161*H161,2)</f>
        <v>0</v>
      </c>
      <c r="BL161" s="18" t="s">
        <v>166</v>
      </c>
      <c r="BM161" s="184" t="s">
        <v>492</v>
      </c>
    </row>
    <row r="162" spans="1:65" s="2" customFormat="1" ht="24.15" customHeight="1">
      <c r="A162" s="37"/>
      <c r="B162" s="171"/>
      <c r="C162" s="172" t="s">
        <v>362</v>
      </c>
      <c r="D162" s="172" t="s">
        <v>150</v>
      </c>
      <c r="E162" s="173" t="s">
        <v>1824</v>
      </c>
      <c r="F162" s="174" t="s">
        <v>1825</v>
      </c>
      <c r="G162" s="175" t="s">
        <v>153</v>
      </c>
      <c r="H162" s="176">
        <v>2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44</v>
      </c>
      <c r="O162" s="76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166</v>
      </c>
      <c r="AT162" s="184" t="s">
        <v>150</v>
      </c>
      <c r="AU162" s="184" t="s">
        <v>87</v>
      </c>
      <c r="AY162" s="18" t="s">
        <v>147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8" t="s">
        <v>87</v>
      </c>
      <c r="BK162" s="185">
        <f>ROUND(I162*H162,2)</f>
        <v>0</v>
      </c>
      <c r="BL162" s="18" t="s">
        <v>166</v>
      </c>
      <c r="BM162" s="184" t="s">
        <v>502</v>
      </c>
    </row>
    <row r="163" spans="1:65" s="2" customFormat="1" ht="16.5" customHeight="1">
      <c r="A163" s="37"/>
      <c r="B163" s="171"/>
      <c r="C163" s="172" t="s">
        <v>366</v>
      </c>
      <c r="D163" s="172" t="s">
        <v>150</v>
      </c>
      <c r="E163" s="173" t="s">
        <v>1826</v>
      </c>
      <c r="F163" s="174" t="s">
        <v>1827</v>
      </c>
      <c r="G163" s="175" t="s">
        <v>153</v>
      </c>
      <c r="H163" s="176">
        <v>1</v>
      </c>
      <c r="I163" s="177"/>
      <c r="J163" s="178">
        <f>ROUND(I163*H163,2)</f>
        <v>0</v>
      </c>
      <c r="K163" s="179"/>
      <c r="L163" s="38"/>
      <c r="M163" s="180" t="s">
        <v>1</v>
      </c>
      <c r="N163" s="181" t="s">
        <v>44</v>
      </c>
      <c r="O163" s="76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4" t="s">
        <v>166</v>
      </c>
      <c r="AT163" s="184" t="s">
        <v>150</v>
      </c>
      <c r="AU163" s="184" t="s">
        <v>87</v>
      </c>
      <c r="AY163" s="18" t="s">
        <v>147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8" t="s">
        <v>87</v>
      </c>
      <c r="BK163" s="185">
        <f>ROUND(I163*H163,2)</f>
        <v>0</v>
      </c>
      <c r="BL163" s="18" t="s">
        <v>166</v>
      </c>
      <c r="BM163" s="184" t="s">
        <v>513</v>
      </c>
    </row>
    <row r="164" spans="1:65" s="2" customFormat="1" ht="21.75" customHeight="1">
      <c r="A164" s="37"/>
      <c r="B164" s="171"/>
      <c r="C164" s="172" t="s">
        <v>370</v>
      </c>
      <c r="D164" s="172" t="s">
        <v>150</v>
      </c>
      <c r="E164" s="173" t="s">
        <v>1828</v>
      </c>
      <c r="F164" s="174" t="s">
        <v>1829</v>
      </c>
      <c r="G164" s="175" t="s">
        <v>153</v>
      </c>
      <c r="H164" s="176">
        <v>2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44</v>
      </c>
      <c r="O164" s="76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166</v>
      </c>
      <c r="AT164" s="184" t="s">
        <v>150</v>
      </c>
      <c r="AU164" s="184" t="s">
        <v>87</v>
      </c>
      <c r="AY164" s="18" t="s">
        <v>147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8" t="s">
        <v>87</v>
      </c>
      <c r="BK164" s="185">
        <f>ROUND(I164*H164,2)</f>
        <v>0</v>
      </c>
      <c r="BL164" s="18" t="s">
        <v>166</v>
      </c>
      <c r="BM164" s="184" t="s">
        <v>522</v>
      </c>
    </row>
    <row r="165" spans="1:65" s="2" customFormat="1" ht="21.75" customHeight="1">
      <c r="A165" s="37"/>
      <c r="B165" s="171"/>
      <c r="C165" s="172" t="s">
        <v>374</v>
      </c>
      <c r="D165" s="172" t="s">
        <v>150</v>
      </c>
      <c r="E165" s="173" t="s">
        <v>1830</v>
      </c>
      <c r="F165" s="174" t="s">
        <v>1831</v>
      </c>
      <c r="G165" s="175" t="s">
        <v>153</v>
      </c>
      <c r="H165" s="176">
        <v>2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44</v>
      </c>
      <c r="O165" s="76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166</v>
      </c>
      <c r="AT165" s="184" t="s">
        <v>150</v>
      </c>
      <c r="AU165" s="184" t="s">
        <v>87</v>
      </c>
      <c r="AY165" s="18" t="s">
        <v>147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8" t="s">
        <v>87</v>
      </c>
      <c r="BK165" s="185">
        <f>ROUND(I165*H165,2)</f>
        <v>0</v>
      </c>
      <c r="BL165" s="18" t="s">
        <v>166</v>
      </c>
      <c r="BM165" s="184" t="s">
        <v>532</v>
      </c>
    </row>
    <row r="166" spans="1:65" s="2" customFormat="1" ht="21.75" customHeight="1">
      <c r="A166" s="37"/>
      <c r="B166" s="171"/>
      <c r="C166" s="172" t="s">
        <v>311</v>
      </c>
      <c r="D166" s="172" t="s">
        <v>150</v>
      </c>
      <c r="E166" s="173" t="s">
        <v>1832</v>
      </c>
      <c r="F166" s="174" t="s">
        <v>1833</v>
      </c>
      <c r="G166" s="175" t="s">
        <v>153</v>
      </c>
      <c r="H166" s="176">
        <v>1</v>
      </c>
      <c r="I166" s="177"/>
      <c r="J166" s="178">
        <f>ROUND(I166*H166,2)</f>
        <v>0</v>
      </c>
      <c r="K166" s="179"/>
      <c r="L166" s="38"/>
      <c r="M166" s="186" t="s">
        <v>1</v>
      </c>
      <c r="N166" s="187" t="s">
        <v>44</v>
      </c>
      <c r="O166" s="188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166</v>
      </c>
      <c r="AT166" s="184" t="s">
        <v>150</v>
      </c>
      <c r="AU166" s="184" t="s">
        <v>87</v>
      </c>
      <c r="AY166" s="18" t="s">
        <v>147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8" t="s">
        <v>87</v>
      </c>
      <c r="BK166" s="185">
        <f>ROUND(I166*H166,2)</f>
        <v>0</v>
      </c>
      <c r="BL166" s="18" t="s">
        <v>166</v>
      </c>
      <c r="BM166" s="184" t="s">
        <v>542</v>
      </c>
    </row>
    <row r="167" spans="1:31" s="2" customFormat="1" ht="6.95" customHeight="1">
      <c r="A167" s="37"/>
      <c r="B167" s="59"/>
      <c r="C167" s="60"/>
      <c r="D167" s="60"/>
      <c r="E167" s="60"/>
      <c r="F167" s="60"/>
      <c r="G167" s="60"/>
      <c r="H167" s="60"/>
      <c r="I167" s="60"/>
      <c r="J167" s="60"/>
      <c r="K167" s="60"/>
      <c r="L167" s="38"/>
      <c r="M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</sheetData>
  <autoFilter ref="C124:K16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Jindra</dc:creator>
  <cp:keywords/>
  <dc:description/>
  <cp:lastModifiedBy>Martin Jindra</cp:lastModifiedBy>
  <dcterms:created xsi:type="dcterms:W3CDTF">2021-09-23T15:49:54Z</dcterms:created>
  <dcterms:modified xsi:type="dcterms:W3CDTF">2021-09-23T15:50:01Z</dcterms:modified>
  <cp:category/>
  <cp:version/>
  <cp:contentType/>
  <cp:contentStatus/>
</cp:coreProperties>
</file>