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345" windowWidth="15075" windowHeight="5925"/>
  </bookViews>
  <sheets>
    <sheet name="Stavba" sheetId="1" r:id="rId1"/>
    <sheet name="01 01 KL" sheetId="2" r:id="rId2"/>
    <sheet name="01 01 Rek" sheetId="3" r:id="rId3"/>
    <sheet name="01 01 Pol" sheetId="4" r:id="rId4"/>
    <sheet name="02 02 KL" sheetId="5" r:id="rId5"/>
    <sheet name="02 02 Rek" sheetId="6" r:id="rId6"/>
    <sheet name="02 02 Pol" sheetId="7" r:id="rId7"/>
    <sheet name="03  KL" sheetId="8" r:id="rId8"/>
    <sheet name="03  Rek" sheetId="9" r:id="rId9"/>
    <sheet name="03  Pol" sheetId="10" r:id="rId10"/>
  </sheets>
  <definedNames>
    <definedName name="CelkemObjekty" localSheetId="0">Stavba!$F$33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'01 01 Pol'!$1:$6</definedName>
    <definedName name="_xlnm.Print_Titles" localSheetId="2">'01 01 Rek'!$1:$6</definedName>
    <definedName name="_xlnm.Print_Titles" localSheetId="6">'02 02 Pol'!$1:$6</definedName>
    <definedName name="_xlnm.Print_Titles" localSheetId="5">'02 02 Rek'!$1:$6</definedName>
    <definedName name="_xlnm.Print_Titles" localSheetId="9">'03  Pol'!$1:$6</definedName>
    <definedName name="_xlnm.Print_Titles" localSheetId="8">'03  Rek'!$1:$6</definedName>
    <definedName name="Objednatel" localSheetId="0">Stavba!$D$11</definedName>
    <definedName name="Objekt" localSheetId="0">Stavba!$B$29</definedName>
    <definedName name="_xlnm.Print_Area" localSheetId="1">'01 01 KL'!$A$1:$G$45</definedName>
    <definedName name="_xlnm.Print_Area" localSheetId="3">'01 01 Pol'!$A$1:$K$448</definedName>
    <definedName name="_xlnm.Print_Area" localSheetId="2">'01 01 Rek'!$A$1:$I$55</definedName>
    <definedName name="_xlnm.Print_Area" localSheetId="4">'02 02 KL'!$A$1:$G$45</definedName>
    <definedName name="_xlnm.Print_Area" localSheetId="6">'02 02 Pol'!$A$1:$K$125</definedName>
    <definedName name="_xlnm.Print_Area" localSheetId="5">'02 02 Rek'!$A$1:$I$38</definedName>
    <definedName name="_xlnm.Print_Area" localSheetId="7">'03  KL'!$A$1:$G$45</definedName>
    <definedName name="_xlnm.Print_Area" localSheetId="9">'03  Pol'!$A$1:$K$14</definedName>
    <definedName name="_xlnm.Print_Area" localSheetId="8">'03  Rek'!$A$1:$I$23</definedName>
    <definedName name="_xlnm.Print_Area" localSheetId="0">Stavba!$B$1:$J$105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lin" localSheetId="6" hidden="1">0</definedName>
    <definedName name="solver_lin" localSheetId="9" hidden="1">0</definedName>
    <definedName name="solver_num" localSheetId="3" hidden="1">0</definedName>
    <definedName name="solver_num" localSheetId="6" hidden="1">0</definedName>
    <definedName name="solver_num" localSheetId="9" hidden="1">0</definedName>
    <definedName name="solver_opt" localSheetId="3" hidden="1">'01 01 Pol'!#REF!</definedName>
    <definedName name="solver_opt" localSheetId="6" hidden="1">'02 02 Pol'!#REF!</definedName>
    <definedName name="solver_opt" localSheetId="9" hidden="1">'03  Pol'!#REF!</definedName>
    <definedName name="solver_typ" localSheetId="3" hidden="1">1</definedName>
    <definedName name="solver_typ" localSheetId="6" hidden="1">1</definedName>
    <definedName name="solver_typ" localSheetId="9" hidden="1">1</definedName>
    <definedName name="solver_val" localSheetId="3" hidden="1">0</definedName>
    <definedName name="solver_val" localSheetId="6" hidden="1">0</definedName>
    <definedName name="solver_val" localSheetId="9" hidden="1">0</definedName>
    <definedName name="SoucetDilu" localSheetId="0">Stavba!$F$86:$J$86</definedName>
    <definedName name="StavbaCelkem" localSheetId="0">Stavba!$H$33</definedName>
    <definedName name="Zhotovitel" localSheetId="0">Stavba!$D$7</definedName>
  </definedNames>
  <calcPr calcId="125725"/>
</workbook>
</file>

<file path=xl/calcChain.xml><?xml version="1.0" encoding="utf-8"?>
<calcChain xmlns="http://schemas.openxmlformats.org/spreadsheetml/2006/main">
  <c r="I21" i="9"/>
  <c r="D21" i="8"/>
  <c r="I20" i="9"/>
  <c r="G21" i="8" s="1"/>
  <c r="D20"/>
  <c r="I19" i="9"/>
  <c r="G20" i="8" s="1"/>
  <c r="D19"/>
  <c r="I18" i="9"/>
  <c r="G19" i="8" s="1"/>
  <c r="D18"/>
  <c r="I17" i="9"/>
  <c r="G18" i="8" s="1"/>
  <c r="D17"/>
  <c r="I16" i="9"/>
  <c r="G17" i="8" s="1"/>
  <c r="D16"/>
  <c r="I15" i="9"/>
  <c r="G16" i="8" s="1"/>
  <c r="D15"/>
  <c r="I14" i="9"/>
  <c r="G15" i="8" s="1"/>
  <c r="BE13" i="10"/>
  <c r="BC13"/>
  <c r="BB13"/>
  <c r="BA13"/>
  <c r="K13"/>
  <c r="I13"/>
  <c r="G13"/>
  <c r="BD13" s="1"/>
  <c r="BE12"/>
  <c r="BC12"/>
  <c r="BC14" s="1"/>
  <c r="G8" i="9" s="1"/>
  <c r="BB12" i="10"/>
  <c r="BB14" s="1"/>
  <c r="F8" i="9" s="1"/>
  <c r="BA12" i="10"/>
  <c r="K12"/>
  <c r="K14" s="1"/>
  <c r="I12"/>
  <c r="I14" s="1"/>
  <c r="G12"/>
  <c r="G14" s="1"/>
  <c r="B8" i="9"/>
  <c r="A8"/>
  <c r="BE14" i="10"/>
  <c r="I8" i="9" s="1"/>
  <c r="BA14" i="10"/>
  <c r="E8" i="9" s="1"/>
  <c r="BE9" i="10"/>
  <c r="BC9"/>
  <c r="BB9"/>
  <c r="BA9"/>
  <c r="K9"/>
  <c r="K10" s="1"/>
  <c r="I9"/>
  <c r="G9"/>
  <c r="BD9" s="1"/>
  <c r="BE8"/>
  <c r="BC8"/>
  <c r="BC10" s="1"/>
  <c r="G7" i="9" s="1"/>
  <c r="BB8" i="10"/>
  <c r="BA8"/>
  <c r="BA10" s="1"/>
  <c r="E7" i="9" s="1"/>
  <c r="E9" s="1"/>
  <c r="C15" i="8" s="1"/>
  <c r="K8" i="10"/>
  <c r="I8"/>
  <c r="I10" s="1"/>
  <c r="G8"/>
  <c r="BD8" s="1"/>
  <c r="B7" i="9"/>
  <c r="A7"/>
  <c r="BB10" i="10"/>
  <c r="F7" i="9" s="1"/>
  <c r="G10" i="10"/>
  <c r="E4"/>
  <c r="F3"/>
  <c r="C33" i="8"/>
  <c r="F33" s="1"/>
  <c r="C31"/>
  <c r="G7"/>
  <c r="I36" i="6"/>
  <c r="D21" i="5"/>
  <c r="I35" i="6"/>
  <c r="G21" i="5" s="1"/>
  <c r="D20"/>
  <c r="I34" i="6"/>
  <c r="G20" i="5" s="1"/>
  <c r="D19"/>
  <c r="I33" i="6"/>
  <c r="G19" i="5" s="1"/>
  <c r="D18"/>
  <c r="I32" i="6"/>
  <c r="G18" i="5" s="1"/>
  <c r="D17"/>
  <c r="I31" i="6"/>
  <c r="G17" i="5" s="1"/>
  <c r="D16"/>
  <c r="I30" i="6"/>
  <c r="G16" i="5" s="1"/>
  <c r="D15"/>
  <c r="I29" i="6"/>
  <c r="G15" i="5" s="1"/>
  <c r="BE124" i="7"/>
  <c r="BD124"/>
  <c r="BC124"/>
  <c r="BB124"/>
  <c r="K124"/>
  <c r="I124"/>
  <c r="G124"/>
  <c r="BA124" s="1"/>
  <c r="BE123"/>
  <c r="BD123"/>
  <c r="BC123"/>
  <c r="BB123"/>
  <c r="BA123"/>
  <c r="K123"/>
  <c r="I123"/>
  <c r="G123"/>
  <c r="BE122"/>
  <c r="BD122"/>
  <c r="BC122"/>
  <c r="BB122"/>
  <c r="BA122"/>
  <c r="K122"/>
  <c r="I122"/>
  <c r="G122"/>
  <c r="BE121"/>
  <c r="BD121"/>
  <c r="BC121"/>
  <c r="BB121"/>
  <c r="BA121"/>
  <c r="K121"/>
  <c r="I121"/>
  <c r="G121"/>
  <c r="BE120"/>
  <c r="BD120"/>
  <c r="BC120"/>
  <c r="BB120"/>
  <c r="BA120"/>
  <c r="K120"/>
  <c r="I120"/>
  <c r="G120"/>
  <c r="BE119"/>
  <c r="BD119"/>
  <c r="BC119"/>
  <c r="BB119"/>
  <c r="K119"/>
  <c r="I119"/>
  <c r="G119"/>
  <c r="BA119" s="1"/>
  <c r="BE118"/>
  <c r="BD118"/>
  <c r="BC118"/>
  <c r="BB118"/>
  <c r="K118"/>
  <c r="I118"/>
  <c r="G118"/>
  <c r="BA118" s="1"/>
  <c r="BE117"/>
  <c r="BD117"/>
  <c r="BC117"/>
  <c r="BB117"/>
  <c r="K117"/>
  <c r="I117"/>
  <c r="G117"/>
  <c r="BA117" s="1"/>
  <c r="BE116"/>
  <c r="BD116"/>
  <c r="BD125" s="1"/>
  <c r="H23" i="6" s="1"/>
  <c r="BC116" i="7"/>
  <c r="BB116"/>
  <c r="BB125" s="1"/>
  <c r="F23" i="6" s="1"/>
  <c r="K116" i="7"/>
  <c r="I116"/>
  <c r="I125" s="1"/>
  <c r="G116"/>
  <c r="BA116" s="1"/>
  <c r="B23" i="6"/>
  <c r="A23"/>
  <c r="BE125" i="7"/>
  <c r="I23" i="6" s="1"/>
  <c r="BC125" i="7"/>
  <c r="G23" i="6" s="1"/>
  <c r="K125" i="7"/>
  <c r="G125"/>
  <c r="BE113"/>
  <c r="BC113"/>
  <c r="BB113"/>
  <c r="BA113"/>
  <c r="K113"/>
  <c r="I113"/>
  <c r="G113"/>
  <c r="BD113" s="1"/>
  <c r="BE112"/>
  <c r="BE114" s="1"/>
  <c r="I22" i="6" s="1"/>
  <c r="BC112" i="7"/>
  <c r="BB112"/>
  <c r="BB114" s="1"/>
  <c r="F22" i="6" s="1"/>
  <c r="BA112" i="7"/>
  <c r="K112"/>
  <c r="K114" s="1"/>
  <c r="I112"/>
  <c r="G112"/>
  <c r="BD112" s="1"/>
  <c r="B22" i="6"/>
  <c r="A22"/>
  <c r="BC114" i="7"/>
  <c r="G22" i="6" s="1"/>
  <c r="BA114" i="7"/>
  <c r="E22" i="6" s="1"/>
  <c r="I114" i="7"/>
  <c r="BE109"/>
  <c r="BD109"/>
  <c r="BC109"/>
  <c r="BA109"/>
  <c r="K109"/>
  <c r="I109"/>
  <c r="G109"/>
  <c r="BB109" s="1"/>
  <c r="BE108"/>
  <c r="BD108"/>
  <c r="BC108"/>
  <c r="BA108"/>
  <c r="K108"/>
  <c r="I108"/>
  <c r="G108"/>
  <c r="BB108" s="1"/>
  <c r="BE107"/>
  <c r="BD107"/>
  <c r="BC107"/>
  <c r="BA107"/>
  <c r="K107"/>
  <c r="I107"/>
  <c r="G107"/>
  <c r="BB107" s="1"/>
  <c r="BE106"/>
  <c r="BD106"/>
  <c r="BD110" s="1"/>
  <c r="H21" i="6" s="1"/>
  <c r="BC106" i="7"/>
  <c r="BA106"/>
  <c r="BA110" s="1"/>
  <c r="E21" i="6" s="1"/>
  <c r="K106" i="7"/>
  <c r="I106"/>
  <c r="I110" s="1"/>
  <c r="G106"/>
  <c r="BB106" s="1"/>
  <c r="B21" i="6"/>
  <c r="A21"/>
  <c r="BE110" i="7"/>
  <c r="I21" i="6" s="1"/>
  <c r="BC110" i="7"/>
  <c r="G21" i="6" s="1"/>
  <c r="K110" i="7"/>
  <c r="G110"/>
  <c r="BE103"/>
  <c r="BD103"/>
  <c r="BC103"/>
  <c r="BA103"/>
  <c r="K103"/>
  <c r="I103"/>
  <c r="G103"/>
  <c r="BB103" s="1"/>
  <c r="BE102"/>
  <c r="BD102"/>
  <c r="BC102"/>
  <c r="BA102"/>
  <c r="K102"/>
  <c r="I102"/>
  <c r="G102"/>
  <c r="BB102" s="1"/>
  <c r="BE95"/>
  <c r="BD95"/>
  <c r="BD104" s="1"/>
  <c r="H20" i="6" s="1"/>
  <c r="BC95" i="7"/>
  <c r="BA95"/>
  <c r="BA104" s="1"/>
  <c r="E20" i="6" s="1"/>
  <c r="K95" i="7"/>
  <c r="I95"/>
  <c r="I104" s="1"/>
  <c r="G95"/>
  <c r="BB95" s="1"/>
  <c r="B20" i="6"/>
  <c r="A20"/>
  <c r="BE104" i="7"/>
  <c r="I20" i="6" s="1"/>
  <c r="BC104" i="7"/>
  <c r="G20" i="6" s="1"/>
  <c r="K104" i="7"/>
  <c r="G104"/>
  <c r="BE92"/>
  <c r="BD92"/>
  <c r="BC92"/>
  <c r="BA92"/>
  <c r="K92"/>
  <c r="I92"/>
  <c r="G92"/>
  <c r="BB92" s="1"/>
  <c r="BE90"/>
  <c r="BE93" s="1"/>
  <c r="I19" i="6" s="1"/>
  <c r="BD90" i="7"/>
  <c r="BC90"/>
  <c r="BC93" s="1"/>
  <c r="G19" i="6" s="1"/>
  <c r="BA90" i="7"/>
  <c r="K90"/>
  <c r="K93" s="1"/>
  <c r="I90"/>
  <c r="G90"/>
  <c r="BB90" s="1"/>
  <c r="B19" i="6"/>
  <c r="A19"/>
  <c r="BD93" i="7"/>
  <c r="H19" i="6" s="1"/>
  <c r="BA93" i="7"/>
  <c r="E19" i="6" s="1"/>
  <c r="I93" i="7"/>
  <c r="BE87"/>
  <c r="BD87"/>
  <c r="BC87"/>
  <c r="BA87"/>
  <c r="K87"/>
  <c r="I87"/>
  <c r="G87"/>
  <c r="BB87" s="1"/>
  <c r="BE85"/>
  <c r="BD85"/>
  <c r="BC85"/>
  <c r="BA85"/>
  <c r="K85"/>
  <c r="I85"/>
  <c r="G85"/>
  <c r="BB85" s="1"/>
  <c r="BE83"/>
  <c r="BD83"/>
  <c r="BC83"/>
  <c r="BA83"/>
  <c r="K83"/>
  <c r="I83"/>
  <c r="G83"/>
  <c r="BB83" s="1"/>
  <c r="BE81"/>
  <c r="BD81"/>
  <c r="BC81"/>
  <c r="BA81"/>
  <c r="K81"/>
  <c r="I81"/>
  <c r="G81"/>
  <c r="BB81" s="1"/>
  <c r="BE79"/>
  <c r="BD79"/>
  <c r="BC79"/>
  <c r="BA79"/>
  <c r="K79"/>
  <c r="I79"/>
  <c r="G79"/>
  <c r="BB79" s="1"/>
  <c r="BE74"/>
  <c r="BD74"/>
  <c r="BD88" s="1"/>
  <c r="H18" i="6" s="1"/>
  <c r="BC74" i="7"/>
  <c r="BA74"/>
  <c r="BA88" s="1"/>
  <c r="E18" i="6" s="1"/>
  <c r="K74" i="7"/>
  <c r="I74"/>
  <c r="I88" s="1"/>
  <c r="G74"/>
  <c r="BB74" s="1"/>
  <c r="B18" i="6"/>
  <c r="A18"/>
  <c r="BE88" i="7"/>
  <c r="I18" i="6" s="1"/>
  <c r="BC88" i="7"/>
  <c r="G18" i="6" s="1"/>
  <c r="K88" i="7"/>
  <c r="G88"/>
  <c r="BE71"/>
  <c r="BD71"/>
  <c r="BC71"/>
  <c r="BA71"/>
  <c r="K71"/>
  <c r="I71"/>
  <c r="G71"/>
  <c r="BB71" s="1"/>
  <c r="BE70"/>
  <c r="BE72" s="1"/>
  <c r="I17" i="6" s="1"/>
  <c r="BD70" i="7"/>
  <c r="BC70"/>
  <c r="BC72" s="1"/>
  <c r="G17" i="6" s="1"/>
  <c r="BA70" i="7"/>
  <c r="K70"/>
  <c r="K72" s="1"/>
  <c r="I70"/>
  <c r="G70"/>
  <c r="BB70" s="1"/>
  <c r="B17" i="6"/>
  <c r="A17"/>
  <c r="BD72" i="7"/>
  <c r="H17" i="6" s="1"/>
  <c r="BA72" i="7"/>
  <c r="E17" i="6" s="1"/>
  <c r="I72" i="7"/>
  <c r="BE67"/>
  <c r="BD67"/>
  <c r="BC67"/>
  <c r="BA67"/>
  <c r="K67"/>
  <c r="I67"/>
  <c r="G67"/>
  <c r="BB67" s="1"/>
  <c r="BE65"/>
  <c r="BD65"/>
  <c r="BC65"/>
  <c r="BA65"/>
  <c r="K65"/>
  <c r="I65"/>
  <c r="G65"/>
  <c r="BB65" s="1"/>
  <c r="BE64"/>
  <c r="BD64"/>
  <c r="BC64"/>
  <c r="BA64"/>
  <c r="K64"/>
  <c r="I64"/>
  <c r="G64"/>
  <c r="BB64" s="1"/>
  <c r="BE62"/>
  <c r="BD62"/>
  <c r="BC62"/>
  <c r="BA62"/>
  <c r="K62"/>
  <c r="I62"/>
  <c r="G62"/>
  <c r="BB62" s="1"/>
  <c r="BE61"/>
  <c r="BE68" s="1"/>
  <c r="I16" i="6" s="1"/>
  <c r="BD61" i="7"/>
  <c r="BC61"/>
  <c r="BC68" s="1"/>
  <c r="G16" i="6" s="1"/>
  <c r="BA61" i="7"/>
  <c r="K61"/>
  <c r="K68" s="1"/>
  <c r="I61"/>
  <c r="G61"/>
  <c r="BB61" s="1"/>
  <c r="B16" i="6"/>
  <c r="A16"/>
  <c r="BD68" i="7"/>
  <c r="H16" i="6" s="1"/>
  <c r="BA68" i="7"/>
  <c r="E16" i="6" s="1"/>
  <c r="I68" i="7"/>
  <c r="BE58"/>
  <c r="BD58"/>
  <c r="BC58"/>
  <c r="BA58"/>
  <c r="K58"/>
  <c r="I58"/>
  <c r="G58"/>
  <c r="BB58" s="1"/>
  <c r="BE56"/>
  <c r="BD56"/>
  <c r="BC56"/>
  <c r="BA56"/>
  <c r="K56"/>
  <c r="I56"/>
  <c r="G56"/>
  <c r="BB56" s="1"/>
  <c r="BE55"/>
  <c r="BD55"/>
  <c r="BC55"/>
  <c r="BA55"/>
  <c r="K55"/>
  <c r="I55"/>
  <c r="G55"/>
  <c r="BB55" s="1"/>
  <c r="BE53"/>
  <c r="BD53"/>
  <c r="BD59" s="1"/>
  <c r="H15" i="6" s="1"/>
  <c r="BC53" i="7"/>
  <c r="BA53"/>
  <c r="BA59" s="1"/>
  <c r="E15" i="6" s="1"/>
  <c r="K53" i="7"/>
  <c r="I53"/>
  <c r="I59" s="1"/>
  <c r="G53"/>
  <c r="BB53" s="1"/>
  <c r="B15" i="6"/>
  <c r="A15"/>
  <c r="BE59" i="7"/>
  <c r="I15" i="6" s="1"/>
  <c r="BC59" i="7"/>
  <c r="G15" i="6" s="1"/>
  <c r="K59" i="7"/>
  <c r="G59"/>
  <c r="BE50"/>
  <c r="BD50"/>
  <c r="BD51" s="1"/>
  <c r="H14" i="6" s="1"/>
  <c r="BC50" i="7"/>
  <c r="BB50"/>
  <c r="BB51" s="1"/>
  <c r="F14" i="6" s="1"/>
  <c r="K50" i="7"/>
  <c r="I50"/>
  <c r="I51" s="1"/>
  <c r="G50"/>
  <c r="BA50" s="1"/>
  <c r="BA51" s="1"/>
  <c r="E14" i="6" s="1"/>
  <c r="B14"/>
  <c r="A14"/>
  <c r="BE51" i="7"/>
  <c r="I14" i="6" s="1"/>
  <c r="BC51" i="7"/>
  <c r="G14" i="6" s="1"/>
  <c r="K51" i="7"/>
  <c r="G51"/>
  <c r="BE46"/>
  <c r="BD46"/>
  <c r="BD48" s="1"/>
  <c r="H13" i="6" s="1"/>
  <c r="BC46" i="7"/>
  <c r="BB46"/>
  <c r="BB48" s="1"/>
  <c r="F13" i="6" s="1"/>
  <c r="K46" i="7"/>
  <c r="I46"/>
  <c r="I48" s="1"/>
  <c r="G46"/>
  <c r="BA46" s="1"/>
  <c r="BA48" s="1"/>
  <c r="E13" i="6" s="1"/>
  <c r="B13"/>
  <c r="A13"/>
  <c r="BE48" i="7"/>
  <c r="I13" i="6" s="1"/>
  <c r="BC48" i="7"/>
  <c r="G13" i="6" s="1"/>
  <c r="K48" i="7"/>
  <c r="G48"/>
  <c r="BE42"/>
  <c r="BD42"/>
  <c r="BC42"/>
  <c r="BB42"/>
  <c r="K42"/>
  <c r="I42"/>
  <c r="G42"/>
  <c r="BA42" s="1"/>
  <c r="BE40"/>
  <c r="BD40"/>
  <c r="BC40"/>
  <c r="BB40"/>
  <c r="K40"/>
  <c r="I40"/>
  <c r="G40"/>
  <c r="BA40" s="1"/>
  <c r="BE38"/>
  <c r="BD38"/>
  <c r="BC38"/>
  <c r="BB38"/>
  <c r="K38"/>
  <c r="I38"/>
  <c r="G38"/>
  <c r="BA38" s="1"/>
  <c r="BE36"/>
  <c r="BD36"/>
  <c r="BC36"/>
  <c r="BB36"/>
  <c r="K36"/>
  <c r="I36"/>
  <c r="G36"/>
  <c r="BA36" s="1"/>
  <c r="BE34"/>
  <c r="BD34"/>
  <c r="BD44" s="1"/>
  <c r="H12" i="6" s="1"/>
  <c r="BC34" i="7"/>
  <c r="BB34"/>
  <c r="BB44" s="1"/>
  <c r="F12" i="6" s="1"/>
  <c r="K34" i="7"/>
  <c r="I34"/>
  <c r="I44" s="1"/>
  <c r="G34"/>
  <c r="BA34" s="1"/>
  <c r="B12" i="6"/>
  <c r="A12"/>
  <c r="BE44" i="7"/>
  <c r="I12" i="6" s="1"/>
  <c r="BC44" i="7"/>
  <c r="G12" i="6" s="1"/>
  <c r="K44" i="7"/>
  <c r="G44"/>
  <c r="BE31"/>
  <c r="BD31"/>
  <c r="BD32" s="1"/>
  <c r="H11" i="6" s="1"/>
  <c r="BC31" i="7"/>
  <c r="BB31"/>
  <c r="BB32" s="1"/>
  <c r="F11" i="6" s="1"/>
  <c r="K31" i="7"/>
  <c r="I31"/>
  <c r="I32" s="1"/>
  <c r="G31"/>
  <c r="BA31" s="1"/>
  <c r="BA32" s="1"/>
  <c r="E11" i="6" s="1"/>
  <c r="B11"/>
  <c r="A11"/>
  <c r="BE32" i="7"/>
  <c r="I11" i="6" s="1"/>
  <c r="BC32" i="7"/>
  <c r="G11" i="6" s="1"/>
  <c r="K32" i="7"/>
  <c r="G32"/>
  <c r="BE27"/>
  <c r="BD27"/>
  <c r="BD29" s="1"/>
  <c r="H10" i="6" s="1"/>
  <c r="BC27" i="7"/>
  <c r="BB27"/>
  <c r="BB29" s="1"/>
  <c r="F10" i="6" s="1"/>
  <c r="K27" i="7"/>
  <c r="I27"/>
  <c r="I29" s="1"/>
  <c r="G27"/>
  <c r="BA27" s="1"/>
  <c r="BA29" s="1"/>
  <c r="E10" i="6" s="1"/>
  <c r="B10"/>
  <c r="A10"/>
  <c r="BE29" i="7"/>
  <c r="I10" i="6" s="1"/>
  <c r="BC29" i="7"/>
  <c r="G10" i="6" s="1"/>
  <c r="K29" i="7"/>
  <c r="G29"/>
  <c r="BE23"/>
  <c r="BD23"/>
  <c r="BC23"/>
  <c r="BB23"/>
  <c r="K23"/>
  <c r="I23"/>
  <c r="G23"/>
  <c r="BA23" s="1"/>
  <c r="BE22"/>
  <c r="BD22"/>
  <c r="BC22"/>
  <c r="BB22"/>
  <c r="K22"/>
  <c r="I22"/>
  <c r="G22"/>
  <c r="BA22" s="1"/>
  <c r="BE20"/>
  <c r="BD20"/>
  <c r="BD25" s="1"/>
  <c r="H9" i="6" s="1"/>
  <c r="BC20" i="7"/>
  <c r="BB20"/>
  <c r="BB25" s="1"/>
  <c r="F9" i="6" s="1"/>
  <c r="K20" i="7"/>
  <c r="I20"/>
  <c r="I25" s="1"/>
  <c r="G20"/>
  <c r="BA20" s="1"/>
  <c r="B9" i="6"/>
  <c r="A9"/>
  <c r="BE25" i="7"/>
  <c r="I9" i="6" s="1"/>
  <c r="BC25" i="7"/>
  <c r="G9" i="6" s="1"/>
  <c r="K25" i="7"/>
  <c r="G25"/>
  <c r="BE16"/>
  <c r="BD16"/>
  <c r="BD18" s="1"/>
  <c r="H8" i="6" s="1"/>
  <c r="BC16" i="7"/>
  <c r="BB16"/>
  <c r="BB18" s="1"/>
  <c r="F8" i="6" s="1"/>
  <c r="K16" i="7"/>
  <c r="I16"/>
  <c r="G16"/>
  <c r="BA16" s="1"/>
  <c r="BE14"/>
  <c r="BD14"/>
  <c r="BC14"/>
  <c r="BB14"/>
  <c r="BA14"/>
  <c r="K14"/>
  <c r="I14"/>
  <c r="G14"/>
  <c r="BE12"/>
  <c r="BD12"/>
  <c r="BC12"/>
  <c r="BB12"/>
  <c r="BA12"/>
  <c r="K12"/>
  <c r="I12"/>
  <c r="I18" s="1"/>
  <c r="G12"/>
  <c r="B8" i="6"/>
  <c r="A8"/>
  <c r="BE18" i="7"/>
  <c r="I8" i="6" s="1"/>
  <c r="BC18" i="7"/>
  <c r="G8" i="6" s="1"/>
  <c r="K18" i="7"/>
  <c r="G18"/>
  <c r="BE8"/>
  <c r="BD8"/>
  <c r="BD10" s="1"/>
  <c r="H7" i="6" s="1"/>
  <c r="BC8" i="7"/>
  <c r="BB8"/>
  <c r="BB10" s="1"/>
  <c r="F7" i="6" s="1"/>
  <c r="K8" i="7"/>
  <c r="I8"/>
  <c r="I10" s="1"/>
  <c r="G8"/>
  <c r="BA8" s="1"/>
  <c r="BA10" s="1"/>
  <c r="E7" i="6" s="1"/>
  <c r="B7"/>
  <c r="A7"/>
  <c r="BE10" i="7"/>
  <c r="I7" i="6" s="1"/>
  <c r="BC10" i="7"/>
  <c r="G7" i="6" s="1"/>
  <c r="K10" i="7"/>
  <c r="G10"/>
  <c r="E4"/>
  <c r="F3"/>
  <c r="C33" i="5"/>
  <c r="F33" s="1"/>
  <c r="C31"/>
  <c r="G7"/>
  <c r="I53" i="3"/>
  <c r="D21" i="2"/>
  <c r="I52" i="3"/>
  <c r="G21" i="2" s="1"/>
  <c r="D20"/>
  <c r="I51" i="3"/>
  <c r="G20" i="2" s="1"/>
  <c r="D19"/>
  <c r="I50" i="3"/>
  <c r="G19" i="2" s="1"/>
  <c r="D18"/>
  <c r="I49" i="3"/>
  <c r="G18" i="2" s="1"/>
  <c r="D17"/>
  <c r="I48" i="3"/>
  <c r="G17" i="2" s="1"/>
  <c r="D16"/>
  <c r="I47" i="3"/>
  <c r="G16" i="2" s="1"/>
  <c r="D15"/>
  <c r="I46" i="3"/>
  <c r="G15" i="2" s="1"/>
  <c r="BE447" i="4"/>
  <c r="BD447"/>
  <c r="BC447"/>
  <c r="BB447"/>
  <c r="K447"/>
  <c r="I447"/>
  <c r="G447"/>
  <c r="BA447" s="1"/>
  <c r="BE446"/>
  <c r="BD446"/>
  <c r="BC446"/>
  <c r="BB446"/>
  <c r="K446"/>
  <c r="I446"/>
  <c r="G446"/>
  <c r="BA446" s="1"/>
  <c r="BE445"/>
  <c r="BD445"/>
  <c r="BC445"/>
  <c r="BB445"/>
  <c r="K445"/>
  <c r="I445"/>
  <c r="G445"/>
  <c r="BA445" s="1"/>
  <c r="BE444"/>
  <c r="BD444"/>
  <c r="BC444"/>
  <c r="BB444"/>
  <c r="K444"/>
  <c r="I444"/>
  <c r="G444"/>
  <c r="BA444" s="1"/>
  <c r="BE443"/>
  <c r="BD443"/>
  <c r="BC443"/>
  <c r="BB443"/>
  <c r="K443"/>
  <c r="I443"/>
  <c r="G443"/>
  <c r="BA443" s="1"/>
  <c r="BE442"/>
  <c r="BD442"/>
  <c r="BC442"/>
  <c r="BB442"/>
  <c r="K442"/>
  <c r="I442"/>
  <c r="G442"/>
  <c r="BA442" s="1"/>
  <c r="BE441"/>
  <c r="BD441"/>
  <c r="BC441"/>
  <c r="BB441"/>
  <c r="K441"/>
  <c r="I441"/>
  <c r="G441"/>
  <c r="BA441" s="1"/>
  <c r="BE440"/>
  <c r="BD440"/>
  <c r="BC440"/>
  <c r="BB440"/>
  <c r="K440"/>
  <c r="I440"/>
  <c r="G440"/>
  <c r="BA440" s="1"/>
  <c r="BE439"/>
  <c r="BD439"/>
  <c r="BC439"/>
  <c r="BB439"/>
  <c r="BA439"/>
  <c r="K439"/>
  <c r="I439"/>
  <c r="G439"/>
  <c r="BE438"/>
  <c r="BE448" s="1"/>
  <c r="I40" i="3" s="1"/>
  <c r="BD438" i="4"/>
  <c r="BC438"/>
  <c r="BC448" s="1"/>
  <c r="G40" i="3" s="1"/>
  <c r="BB438" i="4"/>
  <c r="K438"/>
  <c r="K448" s="1"/>
  <c r="I438"/>
  <c r="G438"/>
  <c r="BA438" s="1"/>
  <c r="B40" i="3"/>
  <c r="A40"/>
  <c r="BD448" i="4"/>
  <c r="H40" i="3" s="1"/>
  <c r="BB448" i="4"/>
  <c r="F40" i="3" s="1"/>
  <c r="I448" i="4"/>
  <c r="BE435"/>
  <c r="BC435"/>
  <c r="BB435"/>
  <c r="BA435"/>
  <c r="K435"/>
  <c r="I435"/>
  <c r="G435"/>
  <c r="BD435" s="1"/>
  <c r="BE432"/>
  <c r="BC432"/>
  <c r="BB432"/>
  <c r="BA432"/>
  <c r="K432"/>
  <c r="I432"/>
  <c r="G432"/>
  <c r="BD432" s="1"/>
  <c r="BE431"/>
  <c r="BE436" s="1"/>
  <c r="I39" i="3" s="1"/>
  <c r="BC431" i="4"/>
  <c r="BB431"/>
  <c r="BB436" s="1"/>
  <c r="F39" i="3" s="1"/>
  <c r="BA431" i="4"/>
  <c r="K431"/>
  <c r="K436" s="1"/>
  <c r="I431"/>
  <c r="G431"/>
  <c r="BD431" s="1"/>
  <c r="BD436" s="1"/>
  <c r="H39" i="3" s="1"/>
  <c r="B39"/>
  <c r="A39"/>
  <c r="BC436" i="4"/>
  <c r="G39" i="3" s="1"/>
  <c r="BA436" i="4"/>
  <c r="E39" i="3" s="1"/>
  <c r="I436" i="4"/>
  <c r="BE428"/>
  <c r="BE429" s="1"/>
  <c r="I38" i="3" s="1"/>
  <c r="BC428" i="4"/>
  <c r="BB428"/>
  <c r="BB429" s="1"/>
  <c r="F38" i="3" s="1"/>
  <c r="BA428" i="4"/>
  <c r="K428"/>
  <c r="K429" s="1"/>
  <c r="I428"/>
  <c r="G428"/>
  <c r="BD428" s="1"/>
  <c r="BD429" s="1"/>
  <c r="H38" i="3" s="1"/>
  <c r="B38"/>
  <c r="A38"/>
  <c r="BC429" i="4"/>
  <c r="G38" i="3" s="1"/>
  <c r="BA429" i="4"/>
  <c r="E38" i="3" s="1"/>
  <c r="I429" i="4"/>
  <c r="BE425"/>
  <c r="BC425"/>
  <c r="BB425"/>
  <c r="BA425"/>
  <c r="K425"/>
  <c r="I425"/>
  <c r="G425"/>
  <c r="BD425" s="1"/>
  <c r="BE424"/>
  <c r="BC424"/>
  <c r="BC426" s="1"/>
  <c r="G37" i="3" s="1"/>
  <c r="BB424" i="4"/>
  <c r="BA424"/>
  <c r="BA426" s="1"/>
  <c r="E37" i="3" s="1"/>
  <c r="K424" i="4"/>
  <c r="I424"/>
  <c r="I426" s="1"/>
  <c r="G424"/>
  <c r="BD424" s="1"/>
  <c r="B37" i="3"/>
  <c r="A37"/>
  <c r="BE426" i="4"/>
  <c r="I37" i="3" s="1"/>
  <c r="BB426" i="4"/>
  <c r="F37" i="3" s="1"/>
  <c r="K426" i="4"/>
  <c r="G426"/>
  <c r="BE421"/>
  <c r="BD421"/>
  <c r="BC421"/>
  <c r="BA421"/>
  <c r="K421"/>
  <c r="I421"/>
  <c r="G421"/>
  <c r="BB421" s="1"/>
  <c r="BE420"/>
  <c r="BD420"/>
  <c r="BC420"/>
  <c r="BA420"/>
  <c r="K420"/>
  <c r="I420"/>
  <c r="G420"/>
  <c r="BB420" s="1"/>
  <c r="BE419"/>
  <c r="BD419"/>
  <c r="BC419"/>
  <c r="BA419"/>
  <c r="K419"/>
  <c r="I419"/>
  <c r="G419"/>
  <c r="BB419" s="1"/>
  <c r="BE418"/>
  <c r="BD418"/>
  <c r="BC418"/>
  <c r="BA418"/>
  <c r="K418"/>
  <c r="I418"/>
  <c r="G418"/>
  <c r="BB418" s="1"/>
  <c r="BE417"/>
  <c r="BD417"/>
  <c r="BC417"/>
  <c r="BA417"/>
  <c r="K417"/>
  <c r="I417"/>
  <c r="G417"/>
  <c r="BB417" s="1"/>
  <c r="BE416"/>
  <c r="BD416"/>
  <c r="BC416"/>
  <c r="BA416"/>
  <c r="K416"/>
  <c r="I416"/>
  <c r="G416"/>
  <c r="BB416" s="1"/>
  <c r="BE415"/>
  <c r="BD415"/>
  <c r="BC415"/>
  <c r="BA415"/>
  <c r="K415"/>
  <c r="I415"/>
  <c r="G415"/>
  <c r="BB415" s="1"/>
  <c r="BE414"/>
  <c r="BD414"/>
  <c r="BC414"/>
  <c r="BA414"/>
  <c r="K414"/>
  <c r="I414"/>
  <c r="G414"/>
  <c r="BB414" s="1"/>
  <c r="BE413"/>
  <c r="BD413"/>
  <c r="BC413"/>
  <c r="BA413"/>
  <c r="K413"/>
  <c r="I413"/>
  <c r="G413"/>
  <c r="BB413" s="1"/>
  <c r="BE412"/>
  <c r="BE422" s="1"/>
  <c r="I36" i="3" s="1"/>
  <c r="BD412" i="4"/>
  <c r="BC412"/>
  <c r="BC422" s="1"/>
  <c r="G36" i="3" s="1"/>
  <c r="BA412" i="4"/>
  <c r="K412"/>
  <c r="K422" s="1"/>
  <c r="I412"/>
  <c r="G412"/>
  <c r="BB412" s="1"/>
  <c r="BB422" s="1"/>
  <c r="F36" i="3" s="1"/>
  <c r="B36"/>
  <c r="A36"/>
  <c r="BD422" i="4"/>
  <c r="H36" i="3" s="1"/>
  <c r="BA422" i="4"/>
  <c r="E36" i="3" s="1"/>
  <c r="I422" i="4"/>
  <c r="BE409"/>
  <c r="BD409"/>
  <c r="BC409"/>
  <c r="BA409"/>
  <c r="K409"/>
  <c r="I409"/>
  <c r="G409"/>
  <c r="BB409" s="1"/>
  <c r="BE404"/>
  <c r="BD404"/>
  <c r="BC404"/>
  <c r="BA404"/>
  <c r="K404"/>
  <c r="I404"/>
  <c r="G404"/>
  <c r="BB404" s="1"/>
  <c r="BE403"/>
  <c r="BD403"/>
  <c r="BC403"/>
  <c r="BA403"/>
  <c r="K403"/>
  <c r="I403"/>
  <c r="G403"/>
  <c r="BB403" s="1"/>
  <c r="BE402"/>
  <c r="BD402"/>
  <c r="BC402"/>
  <c r="BA402"/>
  <c r="K402"/>
  <c r="I402"/>
  <c r="G402"/>
  <c r="BB402" s="1"/>
  <c r="BE391"/>
  <c r="BE410" s="1"/>
  <c r="I35" i="3" s="1"/>
  <c r="BD391" i="4"/>
  <c r="BC391"/>
  <c r="BC410" s="1"/>
  <c r="G35" i="3" s="1"/>
  <c r="BA391" i="4"/>
  <c r="K391"/>
  <c r="K410" s="1"/>
  <c r="I391"/>
  <c r="G391"/>
  <c r="BB391" s="1"/>
  <c r="BB410" s="1"/>
  <c r="F35" i="3" s="1"/>
  <c r="B35"/>
  <c r="A35"/>
  <c r="BD410" i="4"/>
  <c r="H35" i="3" s="1"/>
  <c r="BA410" i="4"/>
  <c r="E35" i="3" s="1"/>
  <c r="I410" i="4"/>
  <c r="BE388"/>
  <c r="BD388"/>
  <c r="BC388"/>
  <c r="BA388"/>
  <c r="K388"/>
  <c r="I388"/>
  <c r="G388"/>
  <c r="BB388" s="1"/>
  <c r="BE387"/>
  <c r="BD387"/>
  <c r="BD389" s="1"/>
  <c r="H34" i="3" s="1"/>
  <c r="BC387" i="4"/>
  <c r="BA387"/>
  <c r="BA389" s="1"/>
  <c r="E34" i="3" s="1"/>
  <c r="K387" i="4"/>
  <c r="I387"/>
  <c r="I389" s="1"/>
  <c r="G387"/>
  <c r="BB387" s="1"/>
  <c r="B34" i="3"/>
  <c r="A34"/>
  <c r="BE389" i="4"/>
  <c r="I34" i="3" s="1"/>
  <c r="BC389" i="4"/>
  <c r="G34" i="3" s="1"/>
  <c r="K389" i="4"/>
  <c r="G389"/>
  <c r="BE384"/>
  <c r="BD384"/>
  <c r="BC384"/>
  <c r="BA384"/>
  <c r="K384"/>
  <c r="I384"/>
  <c r="G384"/>
  <c r="BB384" s="1"/>
  <c r="BE383"/>
  <c r="BD383"/>
  <c r="BC383"/>
  <c r="BA383"/>
  <c r="K383"/>
  <c r="I383"/>
  <c r="G383"/>
  <c r="BB383" s="1"/>
  <c r="BE380"/>
  <c r="BD380"/>
  <c r="BC380"/>
  <c r="BA380"/>
  <c r="K380"/>
  <c r="I380"/>
  <c r="G380"/>
  <c r="BB380" s="1"/>
  <c r="BE378"/>
  <c r="BD378"/>
  <c r="BC378"/>
  <c r="BA378"/>
  <c r="K378"/>
  <c r="I378"/>
  <c r="G378"/>
  <c r="BB378" s="1"/>
  <c r="BE372"/>
  <c r="BD372"/>
  <c r="BC372"/>
  <c r="BA372"/>
  <c r="K372"/>
  <c r="I372"/>
  <c r="G372"/>
  <c r="BB372" s="1"/>
  <c r="BE371"/>
  <c r="BD371"/>
  <c r="BC371"/>
  <c r="BA371"/>
  <c r="K371"/>
  <c r="I371"/>
  <c r="G371"/>
  <c r="BB371" s="1"/>
  <c r="BE363"/>
  <c r="BD363"/>
  <c r="BD385" s="1"/>
  <c r="H33" i="3" s="1"/>
  <c r="BC363" i="4"/>
  <c r="BA363"/>
  <c r="BA385" s="1"/>
  <c r="E33" i="3" s="1"/>
  <c r="K363" i="4"/>
  <c r="I363"/>
  <c r="I385" s="1"/>
  <c r="G363"/>
  <c r="BB363" s="1"/>
  <c r="B33" i="3"/>
  <c r="A33"/>
  <c r="BE385" i="4"/>
  <c r="I33" i="3" s="1"/>
  <c r="BC385" i="4"/>
  <c r="G33" i="3" s="1"/>
  <c r="K385" i="4"/>
  <c r="G385"/>
  <c r="BE360"/>
  <c r="BD360"/>
  <c r="BC360"/>
  <c r="BA360"/>
  <c r="K360"/>
  <c r="I360"/>
  <c r="G360"/>
  <c r="BB360" s="1"/>
  <c r="BE359"/>
  <c r="BD359"/>
  <c r="BC359"/>
  <c r="BA359"/>
  <c r="K359"/>
  <c r="I359"/>
  <c r="G359"/>
  <c r="BB359" s="1"/>
  <c r="BE358"/>
  <c r="BD358"/>
  <c r="BD361" s="1"/>
  <c r="H32" i="3" s="1"/>
  <c r="BC358" i="4"/>
  <c r="BA358"/>
  <c r="BA361" s="1"/>
  <c r="E32" i="3" s="1"/>
  <c r="K358" i="4"/>
  <c r="I358"/>
  <c r="I361" s="1"/>
  <c r="G358"/>
  <c r="BB358" s="1"/>
  <c r="B32" i="3"/>
  <c r="A32"/>
  <c r="BE361" i="4"/>
  <c r="I32" i="3" s="1"/>
  <c r="BC361" i="4"/>
  <c r="G32" i="3" s="1"/>
  <c r="K361" i="4"/>
  <c r="G361"/>
  <c r="BE355"/>
  <c r="BD355"/>
  <c r="BC355"/>
  <c r="BA355"/>
  <c r="K355"/>
  <c r="I355"/>
  <c r="G355"/>
  <c r="BB355" s="1"/>
  <c r="BE353"/>
  <c r="BD353"/>
  <c r="BC353"/>
  <c r="BA353"/>
  <c r="K353"/>
  <c r="I353"/>
  <c r="G353"/>
  <c r="BB353" s="1"/>
  <c r="BE351"/>
  <c r="BD351"/>
  <c r="BC351"/>
  <c r="BA351"/>
  <c r="K351"/>
  <c r="I351"/>
  <c r="G351"/>
  <c r="BB351" s="1"/>
  <c r="BE349"/>
  <c r="BE356" s="1"/>
  <c r="I31" i="3" s="1"/>
  <c r="BD349" i="4"/>
  <c r="BC349"/>
  <c r="BC356" s="1"/>
  <c r="G31" i="3" s="1"/>
  <c r="BA349" i="4"/>
  <c r="K349"/>
  <c r="K356" s="1"/>
  <c r="I349"/>
  <c r="G349"/>
  <c r="BB349" s="1"/>
  <c r="BB356" s="1"/>
  <c r="F31" i="3" s="1"/>
  <c r="B31"/>
  <c r="A31"/>
  <c r="BD356" i="4"/>
  <c r="H31" i="3" s="1"/>
  <c r="BA356" i="4"/>
  <c r="E31" i="3" s="1"/>
  <c r="I356" i="4"/>
  <c r="BE346"/>
  <c r="BD346"/>
  <c r="BC346"/>
  <c r="BA346"/>
  <c r="K346"/>
  <c r="I346"/>
  <c r="G346"/>
  <c r="BB346" s="1"/>
  <c r="BE344"/>
  <c r="BD344"/>
  <c r="BC344"/>
  <c r="BA344"/>
  <c r="K344"/>
  <c r="I344"/>
  <c r="G344"/>
  <c r="BB344" s="1"/>
  <c r="BE342"/>
  <c r="BD342"/>
  <c r="BC342"/>
  <c r="BA342"/>
  <c r="K342"/>
  <c r="I342"/>
  <c r="G342"/>
  <c r="BB342" s="1"/>
  <c r="BE340"/>
  <c r="BD340"/>
  <c r="BC340"/>
  <c r="BA340"/>
  <c r="K340"/>
  <c r="I340"/>
  <c r="G340"/>
  <c r="BB340" s="1"/>
  <c r="BE338"/>
  <c r="BD338"/>
  <c r="BC338"/>
  <c r="BA338"/>
  <c r="K338"/>
  <c r="I338"/>
  <c r="G338"/>
  <c r="BB338" s="1"/>
  <c r="BE336"/>
  <c r="BD336"/>
  <c r="BC336"/>
  <c r="BA336"/>
  <c r="K336"/>
  <c r="I336"/>
  <c r="G336"/>
  <c r="BB336" s="1"/>
  <c r="BE334"/>
  <c r="BD334"/>
  <c r="BC334"/>
  <c r="BA334"/>
  <c r="K334"/>
  <c r="I334"/>
  <c r="G334"/>
  <c r="BB334" s="1"/>
  <c r="BE331"/>
  <c r="BD331"/>
  <c r="BD347" s="1"/>
  <c r="H30" i="3" s="1"/>
  <c r="BC331" i="4"/>
  <c r="BA331"/>
  <c r="BA347" s="1"/>
  <c r="E30" i="3" s="1"/>
  <c r="K331" i="4"/>
  <c r="I331"/>
  <c r="I347" s="1"/>
  <c r="G331"/>
  <c r="BB331" s="1"/>
  <c r="B30" i="3"/>
  <c r="A30"/>
  <c r="BE347" i="4"/>
  <c r="I30" i="3" s="1"/>
  <c r="BC347" i="4"/>
  <c r="G30" i="3" s="1"/>
  <c r="K347" i="4"/>
  <c r="G347"/>
  <c r="BE328"/>
  <c r="BD328"/>
  <c r="BC328"/>
  <c r="BA328"/>
  <c r="K328"/>
  <c r="I328"/>
  <c r="G328"/>
  <c r="BB328" s="1"/>
  <c r="BE327"/>
  <c r="BD327"/>
  <c r="BC327"/>
  <c r="BA327"/>
  <c r="K327"/>
  <c r="I327"/>
  <c r="G327"/>
  <c r="BB327" s="1"/>
  <c r="BE326"/>
  <c r="BD326"/>
  <c r="BC326"/>
  <c r="BA326"/>
  <c r="K326"/>
  <c r="I326"/>
  <c r="G326"/>
  <c r="BB326" s="1"/>
  <c r="BE324"/>
  <c r="BD324"/>
  <c r="BC324"/>
  <c r="BA324"/>
  <c r="K324"/>
  <c r="I324"/>
  <c r="G324"/>
  <c r="BB324" s="1"/>
  <c r="BE322"/>
  <c r="BD322"/>
  <c r="BD329" s="1"/>
  <c r="H29" i="3" s="1"/>
  <c r="BC322" i="4"/>
  <c r="BA322"/>
  <c r="BA329" s="1"/>
  <c r="E29" i="3" s="1"/>
  <c r="K322" i="4"/>
  <c r="I322"/>
  <c r="I329" s="1"/>
  <c r="G322"/>
  <c r="BB322" s="1"/>
  <c r="B29" i="3"/>
  <c r="A29"/>
  <c r="BE329" i="4"/>
  <c r="I29" i="3" s="1"/>
  <c r="BC329" i="4"/>
  <c r="G29" i="3" s="1"/>
  <c r="K329" i="4"/>
  <c r="G329"/>
  <c r="BE319"/>
  <c r="BD319"/>
  <c r="BC319"/>
  <c r="BA319"/>
  <c r="K319"/>
  <c r="I319"/>
  <c r="G319"/>
  <c r="BB319" s="1"/>
  <c r="BE318"/>
  <c r="BD318"/>
  <c r="BC318"/>
  <c r="BA318"/>
  <c r="K318"/>
  <c r="I318"/>
  <c r="G318"/>
  <c r="BB318" s="1"/>
  <c r="BE317"/>
  <c r="BD317"/>
  <c r="BC317"/>
  <c r="BA317"/>
  <c r="K317"/>
  <c r="I317"/>
  <c r="G317"/>
  <c r="BB317" s="1"/>
  <c r="BE316"/>
  <c r="BD316"/>
  <c r="BC316"/>
  <c r="BA316"/>
  <c r="K316"/>
  <c r="I316"/>
  <c r="G316"/>
  <c r="BB316" s="1"/>
  <c r="BE315"/>
  <c r="BD315"/>
  <c r="BC315"/>
  <c r="BA315"/>
  <c r="K315"/>
  <c r="I315"/>
  <c r="G315"/>
  <c r="BB315" s="1"/>
  <c r="BE313"/>
  <c r="BD313"/>
  <c r="BC313"/>
  <c r="BA313"/>
  <c r="K313"/>
  <c r="I313"/>
  <c r="G313"/>
  <c r="BB313" s="1"/>
  <c r="BE312"/>
  <c r="BD312"/>
  <c r="BC312"/>
  <c r="BA312"/>
  <c r="K312"/>
  <c r="I312"/>
  <c r="G312"/>
  <c r="BB312" s="1"/>
  <c r="BE311"/>
  <c r="BD311"/>
  <c r="BC311"/>
  <c r="BA311"/>
  <c r="K311"/>
  <c r="I311"/>
  <c r="G311"/>
  <c r="BB311" s="1"/>
  <c r="BE310"/>
  <c r="BD310"/>
  <c r="BC310"/>
  <c r="BA310"/>
  <c r="K310"/>
  <c r="I310"/>
  <c r="G310"/>
  <c r="BB310" s="1"/>
  <c r="BE309"/>
  <c r="BD309"/>
  <c r="BC309"/>
  <c r="BA309"/>
  <c r="K309"/>
  <c r="I309"/>
  <c r="G309"/>
  <c r="BB309" s="1"/>
  <c r="BE308"/>
  <c r="BD308"/>
  <c r="BC308"/>
  <c r="BA308"/>
  <c r="K308"/>
  <c r="I308"/>
  <c r="G308"/>
  <c r="BB308" s="1"/>
  <c r="BE307"/>
  <c r="BD307"/>
  <c r="BC307"/>
  <c r="BA307"/>
  <c r="K307"/>
  <c r="I307"/>
  <c r="G307"/>
  <c r="BB307" s="1"/>
  <c r="BE306"/>
  <c r="BD306"/>
  <c r="BC306"/>
  <c r="BA306"/>
  <c r="K306"/>
  <c r="I306"/>
  <c r="G306"/>
  <c r="BB306" s="1"/>
  <c r="BE305"/>
  <c r="BD305"/>
  <c r="BC305"/>
  <c r="BA305"/>
  <c r="K305"/>
  <c r="I305"/>
  <c r="G305"/>
  <c r="BB305" s="1"/>
  <c r="BE300"/>
  <c r="BD300"/>
  <c r="BC300"/>
  <c r="BA300"/>
  <c r="K300"/>
  <c r="I300"/>
  <c r="G300"/>
  <c r="BB300" s="1"/>
  <c r="BE299"/>
  <c r="BD299"/>
  <c r="BC299"/>
  <c r="BA299"/>
  <c r="K299"/>
  <c r="I299"/>
  <c r="G299"/>
  <c r="BB299" s="1"/>
  <c r="BE298"/>
  <c r="BD298"/>
  <c r="BC298"/>
  <c r="BA298"/>
  <c r="K298"/>
  <c r="I298"/>
  <c r="G298"/>
  <c r="BB298" s="1"/>
  <c r="BE297"/>
  <c r="BD297"/>
  <c r="BC297"/>
  <c r="BA297"/>
  <c r="K297"/>
  <c r="I297"/>
  <c r="G297"/>
  <c r="BB297" s="1"/>
  <c r="BE296"/>
  <c r="BD296"/>
  <c r="BC296"/>
  <c r="BA296"/>
  <c r="K296"/>
  <c r="I296"/>
  <c r="G296"/>
  <c r="BB296" s="1"/>
  <c r="BE294"/>
  <c r="BD294"/>
  <c r="BC294"/>
  <c r="BA294"/>
  <c r="K294"/>
  <c r="I294"/>
  <c r="G294"/>
  <c r="BB294" s="1"/>
  <c r="BE292"/>
  <c r="BD292"/>
  <c r="BC292"/>
  <c r="BA292"/>
  <c r="K292"/>
  <c r="I292"/>
  <c r="G292"/>
  <c r="BB292" s="1"/>
  <c r="BE291"/>
  <c r="BE320" s="1"/>
  <c r="I28" i="3" s="1"/>
  <c r="BD291" i="4"/>
  <c r="BC291"/>
  <c r="BC320" s="1"/>
  <c r="G28" i="3" s="1"/>
  <c r="BA291" i="4"/>
  <c r="K291"/>
  <c r="K320" s="1"/>
  <c r="I291"/>
  <c r="G291"/>
  <c r="BB291" s="1"/>
  <c r="BB320" s="1"/>
  <c r="F28" i="3" s="1"/>
  <c r="B28"/>
  <c r="A28"/>
  <c r="BD320" i="4"/>
  <c r="H28" i="3" s="1"/>
  <c r="BA320" i="4"/>
  <c r="E28" i="3" s="1"/>
  <c r="I320" i="4"/>
  <c r="BE288"/>
  <c r="BD288"/>
  <c r="BC288"/>
  <c r="BA288"/>
  <c r="K288"/>
  <c r="I288"/>
  <c r="G288"/>
  <c r="BB288" s="1"/>
  <c r="BE287"/>
  <c r="BD287"/>
  <c r="BC287"/>
  <c r="BA287"/>
  <c r="K287"/>
  <c r="I287"/>
  <c r="G287"/>
  <c r="BB287" s="1"/>
  <c r="BE286"/>
  <c r="BD286"/>
  <c r="BC286"/>
  <c r="BA286"/>
  <c r="K286"/>
  <c r="I286"/>
  <c r="G286"/>
  <c r="BB286" s="1"/>
  <c r="BE285"/>
  <c r="BD285"/>
  <c r="BC285"/>
  <c r="BA285"/>
  <c r="K285"/>
  <c r="I285"/>
  <c r="G285"/>
  <c r="BB285" s="1"/>
  <c r="BE282"/>
  <c r="BD282"/>
  <c r="BC282"/>
  <c r="BA282"/>
  <c r="K282"/>
  <c r="I282"/>
  <c r="G282"/>
  <c r="BB282" s="1"/>
  <c r="BE279"/>
  <c r="BD279"/>
  <c r="BC279"/>
  <c r="BA279"/>
  <c r="K279"/>
  <c r="I279"/>
  <c r="G279"/>
  <c r="BB279" s="1"/>
  <c r="BE278"/>
  <c r="BE289" s="1"/>
  <c r="I27" i="3" s="1"/>
  <c r="BD278" i="4"/>
  <c r="BC278"/>
  <c r="BC289" s="1"/>
  <c r="G27" i="3" s="1"/>
  <c r="BA278" i="4"/>
  <c r="K278"/>
  <c r="K289" s="1"/>
  <c r="I278"/>
  <c r="G278"/>
  <c r="BB278" s="1"/>
  <c r="BB289" s="1"/>
  <c r="F27" i="3" s="1"/>
  <c r="B27"/>
  <c r="A27"/>
  <c r="BD289" i="4"/>
  <c r="H27" i="3" s="1"/>
  <c r="BA289" i="4"/>
  <c r="E27" i="3" s="1"/>
  <c r="I289" i="4"/>
  <c r="BE275"/>
  <c r="BD275"/>
  <c r="BC275"/>
  <c r="BA275"/>
  <c r="K275"/>
  <c r="I275"/>
  <c r="G275"/>
  <c r="BB275" s="1"/>
  <c r="BE273"/>
  <c r="BD273"/>
  <c r="BD276" s="1"/>
  <c r="H26" i="3" s="1"/>
  <c r="BC273" i="4"/>
  <c r="BA273"/>
  <c r="BA276" s="1"/>
  <c r="E26" i="3" s="1"/>
  <c r="K273" i="4"/>
  <c r="I273"/>
  <c r="I276" s="1"/>
  <c r="G273"/>
  <c r="BB273" s="1"/>
  <c r="B26" i="3"/>
  <c r="A26"/>
  <c r="BE276" i="4"/>
  <c r="I26" i="3" s="1"/>
  <c r="BC276" i="4"/>
  <c r="G26" i="3" s="1"/>
  <c r="K276" i="4"/>
  <c r="G276"/>
  <c r="BE270"/>
  <c r="BD270"/>
  <c r="BC270"/>
  <c r="BA270"/>
  <c r="K270"/>
  <c r="I270"/>
  <c r="G270"/>
  <c r="BB270" s="1"/>
  <c r="BE269"/>
  <c r="BE271" s="1"/>
  <c r="I25" i="3" s="1"/>
  <c r="BD269" i="4"/>
  <c r="BC269"/>
  <c r="BC271" s="1"/>
  <c r="G25" i="3" s="1"/>
  <c r="BA269" i="4"/>
  <c r="K269"/>
  <c r="K271" s="1"/>
  <c r="I269"/>
  <c r="G269"/>
  <c r="BB269" s="1"/>
  <c r="BB271" s="1"/>
  <c r="F25" i="3" s="1"/>
  <c r="B25"/>
  <c r="A25"/>
  <c r="BD271" i="4"/>
  <c r="H25" i="3" s="1"/>
  <c r="BA271" i="4"/>
  <c r="E25" i="3" s="1"/>
  <c r="I271" i="4"/>
  <c r="BE266"/>
  <c r="BD266"/>
  <c r="BC266"/>
  <c r="BA266"/>
  <c r="K266"/>
  <c r="I266"/>
  <c r="G266"/>
  <c r="BB266" s="1"/>
  <c r="BE265"/>
  <c r="BD265"/>
  <c r="BC265"/>
  <c r="BA265"/>
  <c r="K265"/>
  <c r="I265"/>
  <c r="G265"/>
  <c r="BB265" s="1"/>
  <c r="BE264"/>
  <c r="BD264"/>
  <c r="BC264"/>
  <c r="BA264"/>
  <c r="K264"/>
  <c r="I264"/>
  <c r="G264"/>
  <c r="BB264" s="1"/>
  <c r="BE263"/>
  <c r="BD263"/>
  <c r="BC263"/>
  <c r="BA263"/>
  <c r="K263"/>
  <c r="I263"/>
  <c r="G263"/>
  <c r="BB263" s="1"/>
  <c r="BE262"/>
  <c r="BD262"/>
  <c r="BC262"/>
  <c r="BA262"/>
  <c r="K262"/>
  <c r="I262"/>
  <c r="G262"/>
  <c r="BB262" s="1"/>
  <c r="BE261"/>
  <c r="BD261"/>
  <c r="BD267" s="1"/>
  <c r="H24" i="3" s="1"/>
  <c r="BC261" i="4"/>
  <c r="BA261"/>
  <c r="BA267" s="1"/>
  <c r="E24" i="3" s="1"/>
  <c r="K261" i="4"/>
  <c r="I261"/>
  <c r="I267" s="1"/>
  <c r="G261"/>
  <c r="BB261" s="1"/>
  <c r="B24" i="3"/>
  <c r="A24"/>
  <c r="BE267" i="4"/>
  <c r="I24" i="3" s="1"/>
  <c r="BC267" i="4"/>
  <c r="G24" i="3" s="1"/>
  <c r="K267" i="4"/>
  <c r="G267"/>
  <c r="BE258"/>
  <c r="BD258"/>
  <c r="BC258"/>
  <c r="BA258"/>
  <c r="K258"/>
  <c r="I258"/>
  <c r="G258"/>
  <c r="BB258" s="1"/>
  <c r="BE257"/>
  <c r="BD257"/>
  <c r="BC257"/>
  <c r="BA257"/>
  <c r="K257"/>
  <c r="I257"/>
  <c r="G257"/>
  <c r="BB257" s="1"/>
  <c r="BE256"/>
  <c r="BD256"/>
  <c r="BC256"/>
  <c r="BA256"/>
  <c r="K256"/>
  <c r="I256"/>
  <c r="G256"/>
  <c r="BB256" s="1"/>
  <c r="BE255"/>
  <c r="BD255"/>
  <c r="BC255"/>
  <c r="BA255"/>
  <c r="K255"/>
  <c r="I255"/>
  <c r="G255"/>
  <c r="BB255" s="1"/>
  <c r="BE254"/>
  <c r="BD254"/>
  <c r="BC254"/>
  <c r="BA254"/>
  <c r="K254"/>
  <c r="I254"/>
  <c r="G254"/>
  <c r="BB254" s="1"/>
  <c r="BE253"/>
  <c r="BD253"/>
  <c r="BC253"/>
  <c r="BA253"/>
  <c r="K253"/>
  <c r="I253"/>
  <c r="G253"/>
  <c r="BB253" s="1"/>
  <c r="BE252"/>
  <c r="BD252"/>
  <c r="BD259" s="1"/>
  <c r="H23" i="3" s="1"/>
  <c r="BC252" i="4"/>
  <c r="BA252"/>
  <c r="K252"/>
  <c r="I252"/>
  <c r="G252"/>
  <c r="BB252" s="1"/>
  <c r="BE251"/>
  <c r="BE259" s="1"/>
  <c r="I23" i="3" s="1"/>
  <c r="BD251" i="4"/>
  <c r="BC251"/>
  <c r="BC259" s="1"/>
  <c r="G23" i="3" s="1"/>
  <c r="BA251" i="4"/>
  <c r="K251"/>
  <c r="I251"/>
  <c r="G251"/>
  <c r="BB251" s="1"/>
  <c r="BB259" s="1"/>
  <c r="F23" i="3" s="1"/>
  <c r="B23"/>
  <c r="A23"/>
  <c r="K259" i="4"/>
  <c r="BE248"/>
  <c r="BD248"/>
  <c r="BC248"/>
  <c r="BA248"/>
  <c r="K248"/>
  <c r="I248"/>
  <c r="G248"/>
  <c r="BB248" s="1"/>
  <c r="BE246"/>
  <c r="BD246"/>
  <c r="BC246"/>
  <c r="BA246"/>
  <c r="K246"/>
  <c r="I246"/>
  <c r="G246"/>
  <c r="BB246" s="1"/>
  <c r="BE244"/>
  <c r="BD244"/>
  <c r="BC244"/>
  <c r="BA244"/>
  <c r="K244"/>
  <c r="I244"/>
  <c r="G244"/>
  <c r="BB244" s="1"/>
  <c r="BE242"/>
  <c r="BD242"/>
  <c r="BC242"/>
  <c r="BA242"/>
  <c r="K242"/>
  <c r="I242"/>
  <c r="G242"/>
  <c r="BB242" s="1"/>
  <c r="BE240"/>
  <c r="BD240"/>
  <c r="BC240"/>
  <c r="BA240"/>
  <c r="K240"/>
  <c r="I240"/>
  <c r="G240"/>
  <c r="BB240" s="1"/>
  <c r="BE238"/>
  <c r="BD238"/>
  <c r="BC238"/>
  <c r="BA238"/>
  <c r="K238"/>
  <c r="I238"/>
  <c r="G238"/>
  <c r="BB238" s="1"/>
  <c r="BE237"/>
  <c r="BD237"/>
  <c r="BC237"/>
  <c r="BA237"/>
  <c r="K237"/>
  <c r="I237"/>
  <c r="G237"/>
  <c r="BB237" s="1"/>
  <c r="BE235"/>
  <c r="BD235"/>
  <c r="BC235"/>
  <c r="BA235"/>
  <c r="K235"/>
  <c r="I235"/>
  <c r="G235"/>
  <c r="BB235" s="1"/>
  <c r="BE232"/>
  <c r="BD232"/>
  <c r="BC232"/>
  <c r="BA232"/>
  <c r="K232"/>
  <c r="I232"/>
  <c r="G232"/>
  <c r="BB232" s="1"/>
  <c r="BE230"/>
  <c r="BD230"/>
  <c r="BC230"/>
  <c r="BA230"/>
  <c r="K230"/>
  <c r="I230"/>
  <c r="G230"/>
  <c r="BB230" s="1"/>
  <c r="BE228"/>
  <c r="BE249" s="1"/>
  <c r="I22" i="3" s="1"/>
  <c r="BD228" i="4"/>
  <c r="BC228"/>
  <c r="BC249" s="1"/>
  <c r="G22" i="3" s="1"/>
  <c r="BA228" i="4"/>
  <c r="K228"/>
  <c r="K249" s="1"/>
  <c r="I228"/>
  <c r="G228"/>
  <c r="BB228" s="1"/>
  <c r="BB249" s="1"/>
  <c r="F22" i="3" s="1"/>
  <c r="B22"/>
  <c r="A22"/>
  <c r="BD249" i="4"/>
  <c r="H22" i="3" s="1"/>
  <c r="BA249" i="4"/>
  <c r="E22" i="3" s="1"/>
  <c r="I249" i="4"/>
  <c r="BE225"/>
  <c r="BD225"/>
  <c r="BC225"/>
  <c r="BA225"/>
  <c r="K225"/>
  <c r="I225"/>
  <c r="G225"/>
  <c r="BB225" s="1"/>
  <c r="BE223"/>
  <c r="BD223"/>
  <c r="BC223"/>
  <c r="BA223"/>
  <c r="K223"/>
  <c r="I223"/>
  <c r="G223"/>
  <c r="BB223" s="1"/>
  <c r="BE220"/>
  <c r="BD220"/>
  <c r="BC220"/>
  <c r="BA220"/>
  <c r="K220"/>
  <c r="I220"/>
  <c r="G220"/>
  <c r="BB220" s="1"/>
  <c r="BE219"/>
  <c r="BD219"/>
  <c r="BC219"/>
  <c r="BA219"/>
  <c r="K219"/>
  <c r="I219"/>
  <c r="G219"/>
  <c r="BB219" s="1"/>
  <c r="BE217"/>
  <c r="BD217"/>
  <c r="BC217"/>
  <c r="BA217"/>
  <c r="K217"/>
  <c r="I217"/>
  <c r="G217"/>
  <c r="BB217" s="1"/>
  <c r="BE216"/>
  <c r="BD216"/>
  <c r="BC216"/>
  <c r="BA216"/>
  <c r="K216"/>
  <c r="I216"/>
  <c r="G216"/>
  <c r="BB216" s="1"/>
  <c r="BE214"/>
  <c r="BD214"/>
  <c r="BC214"/>
  <c r="BA214"/>
  <c r="K214"/>
  <c r="I214"/>
  <c r="G214"/>
  <c r="BB214" s="1"/>
  <c r="BE213"/>
  <c r="BD213"/>
  <c r="BC213"/>
  <c r="BA213"/>
  <c r="K213"/>
  <c r="I213"/>
  <c r="G213"/>
  <c r="BB213" s="1"/>
  <c r="BE212"/>
  <c r="BD212"/>
  <c r="BC212"/>
  <c r="BA212"/>
  <c r="K212"/>
  <c r="I212"/>
  <c r="G212"/>
  <c r="BB212" s="1"/>
  <c r="BE210"/>
  <c r="BD210"/>
  <c r="BC210"/>
  <c r="BA210"/>
  <c r="K210"/>
  <c r="I210"/>
  <c r="G210"/>
  <c r="BB210" s="1"/>
  <c r="BE209"/>
  <c r="BD209"/>
  <c r="BC209"/>
  <c r="BA209"/>
  <c r="K209"/>
  <c r="I209"/>
  <c r="G209"/>
  <c r="BB209" s="1"/>
  <c r="BE208"/>
  <c r="BD208"/>
  <c r="BC208"/>
  <c r="BA208"/>
  <c r="K208"/>
  <c r="I208"/>
  <c r="G208"/>
  <c r="BB208" s="1"/>
  <c r="BE206"/>
  <c r="BD206"/>
  <c r="BC206"/>
  <c r="BA206"/>
  <c r="K206"/>
  <c r="I206"/>
  <c r="G206"/>
  <c r="BB206" s="1"/>
  <c r="BE204"/>
  <c r="BD204"/>
  <c r="BC204"/>
  <c r="BA204"/>
  <c r="K204"/>
  <c r="I204"/>
  <c r="G204"/>
  <c r="BB204" s="1"/>
  <c r="BE203"/>
  <c r="BD203"/>
  <c r="BC203"/>
  <c r="BA203"/>
  <c r="K203"/>
  <c r="I203"/>
  <c r="G203"/>
  <c r="BB203" s="1"/>
  <c r="BE202"/>
  <c r="BD202"/>
  <c r="BD226" s="1"/>
  <c r="H21" i="3" s="1"/>
  <c r="BC202" i="4"/>
  <c r="BA202"/>
  <c r="BA226" s="1"/>
  <c r="E21" i="3" s="1"/>
  <c r="K202" i="4"/>
  <c r="I202"/>
  <c r="I226" s="1"/>
  <c r="G202"/>
  <c r="BB202" s="1"/>
  <c r="B21" i="3"/>
  <c r="A21"/>
  <c r="BE226" i="4"/>
  <c r="I21" i="3" s="1"/>
  <c r="BC226" i="4"/>
  <c r="G21" i="3" s="1"/>
  <c r="K226" i="4"/>
  <c r="G226"/>
  <c r="BE199"/>
  <c r="BD199"/>
  <c r="BC199"/>
  <c r="BA199"/>
  <c r="K199"/>
  <c r="I199"/>
  <c r="G199"/>
  <c r="BB199" s="1"/>
  <c r="BE197"/>
  <c r="BD197"/>
  <c r="BC197"/>
  <c r="BA197"/>
  <c r="K197"/>
  <c r="I197"/>
  <c r="G197"/>
  <c r="BB197" s="1"/>
  <c r="BE196"/>
  <c r="BD196"/>
  <c r="BC196"/>
  <c r="BA196"/>
  <c r="K196"/>
  <c r="I196"/>
  <c r="G196"/>
  <c r="BB196" s="1"/>
  <c r="BE191"/>
  <c r="BD191"/>
  <c r="BC191"/>
  <c r="BA191"/>
  <c r="K191"/>
  <c r="I191"/>
  <c r="G191"/>
  <c r="BB191" s="1"/>
  <c r="BE190"/>
  <c r="BD190"/>
  <c r="BC190"/>
  <c r="BA190"/>
  <c r="K190"/>
  <c r="I190"/>
  <c r="G190"/>
  <c r="BB190" s="1"/>
  <c r="BE183"/>
  <c r="BD183"/>
  <c r="BC183"/>
  <c r="BA183"/>
  <c r="K183"/>
  <c r="I183"/>
  <c r="G183"/>
  <c r="BB183" s="1"/>
  <c r="BE182"/>
  <c r="BD182"/>
  <c r="BC182"/>
  <c r="BA182"/>
  <c r="K182"/>
  <c r="I182"/>
  <c r="G182"/>
  <c r="BB182" s="1"/>
  <c r="BE180"/>
  <c r="BE200" s="1"/>
  <c r="I20" i="3" s="1"/>
  <c r="BD180" i="4"/>
  <c r="BC180"/>
  <c r="BC200" s="1"/>
  <c r="G20" i="3" s="1"/>
  <c r="BA180" i="4"/>
  <c r="K180"/>
  <c r="K200" s="1"/>
  <c r="I180"/>
  <c r="G180"/>
  <c r="BB180" s="1"/>
  <c r="BB200" s="1"/>
  <c r="F20" i="3" s="1"/>
  <c r="B20"/>
  <c r="A20"/>
  <c r="BD200" i="4"/>
  <c r="H20" i="3" s="1"/>
  <c r="BA200" i="4"/>
  <c r="E20" i="3" s="1"/>
  <c r="I200" i="4"/>
  <c r="BE177"/>
  <c r="BE178" s="1"/>
  <c r="I19" i="3" s="1"/>
  <c r="BD177" i="4"/>
  <c r="BC177"/>
  <c r="BC178" s="1"/>
  <c r="G19" i="3" s="1"/>
  <c r="BB177" i="4"/>
  <c r="K177"/>
  <c r="K178" s="1"/>
  <c r="I177"/>
  <c r="G177"/>
  <c r="BA177" s="1"/>
  <c r="BA178" s="1"/>
  <c r="E19" i="3" s="1"/>
  <c r="B19"/>
  <c r="A19"/>
  <c r="BD178" i="4"/>
  <c r="H19" i="3" s="1"/>
  <c r="BB178" i="4"/>
  <c r="F19" i="3" s="1"/>
  <c r="I178" i="4"/>
  <c r="BE172"/>
  <c r="BD172"/>
  <c r="BC172"/>
  <c r="BB172"/>
  <c r="K172"/>
  <c r="I172"/>
  <c r="G172"/>
  <c r="BA172" s="1"/>
  <c r="BE171"/>
  <c r="BD171"/>
  <c r="BC171"/>
  <c r="BB171"/>
  <c r="K171"/>
  <c r="I171"/>
  <c r="G171"/>
  <c r="BA171" s="1"/>
  <c r="BE167"/>
  <c r="BD167"/>
  <c r="BC167"/>
  <c r="BB167"/>
  <c r="K167"/>
  <c r="I167"/>
  <c r="G167"/>
  <c r="BA167" s="1"/>
  <c r="BE163"/>
  <c r="BD163"/>
  <c r="BC163"/>
  <c r="BB163"/>
  <c r="K163"/>
  <c r="I163"/>
  <c r="G163"/>
  <c r="BA163" s="1"/>
  <c r="BE161"/>
  <c r="BD161"/>
  <c r="BC161"/>
  <c r="BB161"/>
  <c r="K161"/>
  <c r="I161"/>
  <c r="G161"/>
  <c r="BA161" s="1"/>
  <c r="BE159"/>
  <c r="BD159"/>
  <c r="BC159"/>
  <c r="BB159"/>
  <c r="K159"/>
  <c r="I159"/>
  <c r="G159"/>
  <c r="BA159" s="1"/>
  <c r="BE156"/>
  <c r="BD156"/>
  <c r="BC156"/>
  <c r="BB156"/>
  <c r="K156"/>
  <c r="I156"/>
  <c r="G156"/>
  <c r="BA156" s="1"/>
  <c r="BE153"/>
  <c r="BD153"/>
  <c r="BC153"/>
  <c r="BB153"/>
  <c r="K153"/>
  <c r="I153"/>
  <c r="G153"/>
  <c r="BA153" s="1"/>
  <c r="BE150"/>
  <c r="BE175" s="1"/>
  <c r="I18" i="3" s="1"/>
  <c r="BD150" i="4"/>
  <c r="BC150"/>
  <c r="BC175" s="1"/>
  <c r="G18" i="3" s="1"/>
  <c r="BB150" i="4"/>
  <c r="K150"/>
  <c r="K175" s="1"/>
  <c r="I150"/>
  <c r="G150"/>
  <c r="BA150" s="1"/>
  <c r="BA175" s="1"/>
  <c r="E18" i="3" s="1"/>
  <c r="B18"/>
  <c r="A18"/>
  <c r="BD175" i="4"/>
  <c r="H18" i="3" s="1"/>
  <c r="BB175" i="4"/>
  <c r="F18" i="3" s="1"/>
  <c r="I175" i="4"/>
  <c r="BE147"/>
  <c r="BD147"/>
  <c r="BC147"/>
  <c r="BB147"/>
  <c r="K147"/>
  <c r="I147"/>
  <c r="G147"/>
  <c r="BA147" s="1"/>
  <c r="BE145"/>
  <c r="BD145"/>
  <c r="BC145"/>
  <c r="BB145"/>
  <c r="K145"/>
  <c r="I145"/>
  <c r="G145"/>
  <c r="BA145" s="1"/>
  <c r="BE143"/>
  <c r="BD143"/>
  <c r="BC143"/>
  <c r="BB143"/>
  <c r="K143"/>
  <c r="I143"/>
  <c r="G143"/>
  <c r="BA143" s="1"/>
  <c r="BE141"/>
  <c r="BD141"/>
  <c r="BC141"/>
  <c r="BB141"/>
  <c r="K141"/>
  <c r="I141"/>
  <c r="G141"/>
  <c r="BA141" s="1"/>
  <c r="BE139"/>
  <c r="BD139"/>
  <c r="BC139"/>
  <c r="BB139"/>
  <c r="K139"/>
  <c r="I139"/>
  <c r="G139"/>
  <c r="BA139" s="1"/>
  <c r="BE137"/>
  <c r="BD137"/>
  <c r="BC137"/>
  <c r="BB137"/>
  <c r="K137"/>
  <c r="I137"/>
  <c r="G137"/>
  <c r="BA137" s="1"/>
  <c r="BE134"/>
  <c r="BD134"/>
  <c r="BC134"/>
  <c r="BB134"/>
  <c r="K134"/>
  <c r="I134"/>
  <c r="G134"/>
  <c r="BA134" s="1"/>
  <c r="BE132"/>
  <c r="BD132"/>
  <c r="BC132"/>
  <c r="BB132"/>
  <c r="K132"/>
  <c r="I132"/>
  <c r="G132"/>
  <c r="BA132" s="1"/>
  <c r="BE130"/>
  <c r="BD130"/>
  <c r="BC130"/>
  <c r="BB130"/>
  <c r="K130"/>
  <c r="I130"/>
  <c r="G130"/>
  <c r="BA130" s="1"/>
  <c r="BE128"/>
  <c r="BD128"/>
  <c r="BC128"/>
  <c r="BB128"/>
  <c r="K128"/>
  <c r="I128"/>
  <c r="G128"/>
  <c r="BA128" s="1"/>
  <c r="BE126"/>
  <c r="BD126"/>
  <c r="BC126"/>
  <c r="BB126"/>
  <c r="K126"/>
  <c r="I126"/>
  <c r="G126"/>
  <c r="BA126" s="1"/>
  <c r="BE124"/>
  <c r="BD124"/>
  <c r="BC124"/>
  <c r="BB124"/>
  <c r="K124"/>
  <c r="I124"/>
  <c r="G124"/>
  <c r="BA124" s="1"/>
  <c r="BE120"/>
  <c r="BE148" s="1"/>
  <c r="I17" i="3" s="1"/>
  <c r="BD120" i="4"/>
  <c r="BC120"/>
  <c r="BC148" s="1"/>
  <c r="G17" i="3" s="1"/>
  <c r="BB120" i="4"/>
  <c r="K120"/>
  <c r="K148" s="1"/>
  <c r="I120"/>
  <c r="G120"/>
  <c r="BA120" s="1"/>
  <c r="BA148" s="1"/>
  <c r="E17" i="3" s="1"/>
  <c r="B17"/>
  <c r="A17"/>
  <c r="BD148" i="4"/>
  <c r="H17" i="3" s="1"/>
  <c r="BB148" i="4"/>
  <c r="F17" i="3" s="1"/>
  <c r="I148" i="4"/>
  <c r="BE117"/>
  <c r="BE118" s="1"/>
  <c r="I16" i="3" s="1"/>
  <c r="BD117" i="4"/>
  <c r="BC117"/>
  <c r="BC118" s="1"/>
  <c r="G16" i="3" s="1"/>
  <c r="BB117" i="4"/>
  <c r="K117"/>
  <c r="K118" s="1"/>
  <c r="I117"/>
  <c r="G117"/>
  <c r="BA117" s="1"/>
  <c r="BA118" s="1"/>
  <c r="E16" i="3" s="1"/>
  <c r="B16"/>
  <c r="A16"/>
  <c r="BD118" i="4"/>
  <c r="H16" i="3" s="1"/>
  <c r="BB118" i="4"/>
  <c r="F16" i="3" s="1"/>
  <c r="I118" i="4"/>
  <c r="BE113"/>
  <c r="BE115" s="1"/>
  <c r="I15" i="3" s="1"/>
  <c r="BD113" i="4"/>
  <c r="BC113"/>
  <c r="BC115" s="1"/>
  <c r="G15" i="3" s="1"/>
  <c r="BB113" i="4"/>
  <c r="K113"/>
  <c r="K115" s="1"/>
  <c r="I113"/>
  <c r="G113"/>
  <c r="BA113" s="1"/>
  <c r="BA115" s="1"/>
  <c r="E15" i="3" s="1"/>
  <c r="B15"/>
  <c r="A15"/>
  <c r="BD115" i="4"/>
  <c r="H15" i="3" s="1"/>
  <c r="BB115" i="4"/>
  <c r="F15" i="3" s="1"/>
  <c r="I115" i="4"/>
  <c r="BE110"/>
  <c r="BE111" s="1"/>
  <c r="I14" i="3" s="1"/>
  <c r="BD110" i="4"/>
  <c r="BC110"/>
  <c r="BC111" s="1"/>
  <c r="G14" i="3" s="1"/>
  <c r="BB110" i="4"/>
  <c r="K110"/>
  <c r="I110"/>
  <c r="G110"/>
  <c r="BA110" s="1"/>
  <c r="BE109"/>
  <c r="BD109"/>
  <c r="BC109"/>
  <c r="BB109"/>
  <c r="K109"/>
  <c r="I109"/>
  <c r="G109"/>
  <c r="BA109" s="1"/>
  <c r="BE108"/>
  <c r="BD108"/>
  <c r="BC108"/>
  <c r="BB108"/>
  <c r="K108"/>
  <c r="K111" s="1"/>
  <c r="I108"/>
  <c r="G108"/>
  <c r="BA108" s="1"/>
  <c r="B14" i="3"/>
  <c r="A14"/>
  <c r="BD111" i="4"/>
  <c r="H14" i="3" s="1"/>
  <c r="BB111" i="4"/>
  <c r="F14" i="3" s="1"/>
  <c r="I111" i="4"/>
  <c r="BE104"/>
  <c r="BD104"/>
  <c r="BC104"/>
  <c r="BB104"/>
  <c r="K104"/>
  <c r="I104"/>
  <c r="G104"/>
  <c r="BA104" s="1"/>
  <c r="BE102"/>
  <c r="BD102"/>
  <c r="BC102"/>
  <c r="BB102"/>
  <c r="K102"/>
  <c r="I102"/>
  <c r="G102"/>
  <c r="BA102" s="1"/>
  <c r="BE101"/>
  <c r="BD101"/>
  <c r="BC101"/>
  <c r="BB101"/>
  <c r="K101"/>
  <c r="I101"/>
  <c r="G101"/>
  <c r="BA101" s="1"/>
  <c r="BE99"/>
  <c r="BD99"/>
  <c r="BD106" s="1"/>
  <c r="H13" i="3" s="1"/>
  <c r="BC99" i="4"/>
  <c r="BB99"/>
  <c r="BB106" s="1"/>
  <c r="F13" i="3" s="1"/>
  <c r="K99" i="4"/>
  <c r="I99"/>
  <c r="I106" s="1"/>
  <c r="G99"/>
  <c r="BA99" s="1"/>
  <c r="B13" i="3"/>
  <c r="A13"/>
  <c r="BE106" i="4"/>
  <c r="I13" i="3" s="1"/>
  <c r="BC106" i="4"/>
  <c r="G13" i="3" s="1"/>
  <c r="K106" i="4"/>
  <c r="G106"/>
  <c r="BE96"/>
  <c r="BD96"/>
  <c r="BD97" s="1"/>
  <c r="H12" i="3" s="1"/>
  <c r="BC96" i="4"/>
  <c r="BB96"/>
  <c r="BB97" s="1"/>
  <c r="F12" i="3" s="1"/>
  <c r="K96" i="4"/>
  <c r="I96"/>
  <c r="I97" s="1"/>
  <c r="G96"/>
  <c r="BA96" s="1"/>
  <c r="BA97" s="1"/>
  <c r="E12" i="3" s="1"/>
  <c r="B12"/>
  <c r="A12"/>
  <c r="BE97" i="4"/>
  <c r="I12" i="3" s="1"/>
  <c r="BC97" i="4"/>
  <c r="G12" i="3" s="1"/>
  <c r="K97" i="4"/>
  <c r="G97"/>
  <c r="BE91"/>
  <c r="BD91"/>
  <c r="BC91"/>
  <c r="BB91"/>
  <c r="K91"/>
  <c r="I91"/>
  <c r="G91"/>
  <c r="BA91" s="1"/>
  <c r="BE85"/>
  <c r="BD85"/>
  <c r="BC85"/>
  <c r="BB85"/>
  <c r="K85"/>
  <c r="I85"/>
  <c r="G85"/>
  <c r="BA85" s="1"/>
  <c r="BE83"/>
  <c r="BD83"/>
  <c r="BC83"/>
  <c r="BB83"/>
  <c r="K83"/>
  <c r="I83"/>
  <c r="G83"/>
  <c r="BA83" s="1"/>
  <c r="BE78"/>
  <c r="BE94" s="1"/>
  <c r="I11" i="3" s="1"/>
  <c r="BD78" i="4"/>
  <c r="BC78"/>
  <c r="BC94" s="1"/>
  <c r="G11" i="3" s="1"/>
  <c r="BB78" i="4"/>
  <c r="K78"/>
  <c r="I78"/>
  <c r="G78"/>
  <c r="BA78" s="1"/>
  <c r="BE76"/>
  <c r="BD76"/>
  <c r="BC76"/>
  <c r="BB76"/>
  <c r="K76"/>
  <c r="K94" s="1"/>
  <c r="I76"/>
  <c r="G76"/>
  <c r="BA76" s="1"/>
  <c r="B11" i="3"/>
  <c r="A11"/>
  <c r="BD94" i="4"/>
  <c r="H11" i="3" s="1"/>
  <c r="BB94" i="4"/>
  <c r="F11" i="3" s="1"/>
  <c r="I94" i="4"/>
  <c r="BE71"/>
  <c r="BE74" s="1"/>
  <c r="I10" i="3" s="1"/>
  <c r="BD71" i="4"/>
  <c r="BC71"/>
  <c r="BC74" s="1"/>
  <c r="G10" i="3" s="1"/>
  <c r="BB71" i="4"/>
  <c r="K71"/>
  <c r="K74" s="1"/>
  <c r="I71"/>
  <c r="G71"/>
  <c r="BA71" s="1"/>
  <c r="BA74" s="1"/>
  <c r="E10" i="3" s="1"/>
  <c r="B10"/>
  <c r="A10"/>
  <c r="BD74" i="4"/>
  <c r="H10" i="3" s="1"/>
  <c r="BB74" i="4"/>
  <c r="F10" i="3" s="1"/>
  <c r="I74" i="4"/>
  <c r="BE67"/>
  <c r="BD67"/>
  <c r="BC67"/>
  <c r="BB67"/>
  <c r="K67"/>
  <c r="I67"/>
  <c r="G67"/>
  <c r="BA67" s="1"/>
  <c r="BE65"/>
  <c r="BD65"/>
  <c r="BC65"/>
  <c r="BB65"/>
  <c r="K65"/>
  <c r="I65"/>
  <c r="G65"/>
  <c r="BA65" s="1"/>
  <c r="BE63"/>
  <c r="BD63"/>
  <c r="BC63"/>
  <c r="BB63"/>
  <c r="K63"/>
  <c r="I63"/>
  <c r="G63"/>
  <c r="BA63" s="1"/>
  <c r="BE61"/>
  <c r="BD61"/>
  <c r="BC61"/>
  <c r="BB61"/>
  <c r="K61"/>
  <c r="I61"/>
  <c r="G61"/>
  <c r="BA61" s="1"/>
  <c r="BE59"/>
  <c r="BD59"/>
  <c r="BC59"/>
  <c r="BB59"/>
  <c r="BA59"/>
  <c r="K59"/>
  <c r="I59"/>
  <c r="G59"/>
  <c r="BE57"/>
  <c r="BD57"/>
  <c r="BC57"/>
  <c r="BB57"/>
  <c r="K57"/>
  <c r="I57"/>
  <c r="G57"/>
  <c r="BA57" s="1"/>
  <c r="BE56"/>
  <c r="BD56"/>
  <c r="BC56"/>
  <c r="BB56"/>
  <c r="K56"/>
  <c r="I56"/>
  <c r="G56"/>
  <c r="BA56" s="1"/>
  <c r="BE55"/>
  <c r="BD55"/>
  <c r="BC55"/>
  <c r="BB55"/>
  <c r="K55"/>
  <c r="I55"/>
  <c r="G55"/>
  <c r="BA55" s="1"/>
  <c r="BE54"/>
  <c r="BD54"/>
  <c r="BC54"/>
  <c r="BB54"/>
  <c r="K54"/>
  <c r="I54"/>
  <c r="G54"/>
  <c r="BA54" s="1"/>
  <c r="BE53"/>
  <c r="BD53"/>
  <c r="BC53"/>
  <c r="BB53"/>
  <c r="K53"/>
  <c r="I53"/>
  <c r="G53"/>
  <c r="BA53" s="1"/>
  <c r="BE50"/>
  <c r="BD50"/>
  <c r="BC50"/>
  <c r="BB50"/>
  <c r="K50"/>
  <c r="I50"/>
  <c r="G50"/>
  <c r="BA50" s="1"/>
  <c r="BE47"/>
  <c r="BE69" s="1"/>
  <c r="I9" i="3" s="1"/>
  <c r="BD47" i="4"/>
  <c r="BC47"/>
  <c r="BC69" s="1"/>
  <c r="G9" i="3" s="1"/>
  <c r="BB47" i="4"/>
  <c r="K47"/>
  <c r="K69" s="1"/>
  <c r="I47"/>
  <c r="G47"/>
  <c r="BA47" s="1"/>
  <c r="BA69" s="1"/>
  <c r="E9" i="3" s="1"/>
  <c r="B9"/>
  <c r="A9"/>
  <c r="BD69" i="4"/>
  <c r="H9" i="3" s="1"/>
  <c r="BB69" i="4"/>
  <c r="F9" i="3" s="1"/>
  <c r="I69" i="4"/>
  <c r="BE43"/>
  <c r="BD43"/>
  <c r="BC43"/>
  <c r="BB43"/>
  <c r="K43"/>
  <c r="I43"/>
  <c r="G43"/>
  <c r="BA43" s="1"/>
  <c r="BE41"/>
  <c r="BD41"/>
  <c r="BC41"/>
  <c r="BB41"/>
  <c r="K41"/>
  <c r="I41"/>
  <c r="G41"/>
  <c r="BA41" s="1"/>
  <c r="BE38"/>
  <c r="BD38"/>
  <c r="BC38"/>
  <c r="BB38"/>
  <c r="K38"/>
  <c r="I38"/>
  <c r="G38"/>
  <c r="BA38" s="1"/>
  <c r="BE35"/>
  <c r="BD35"/>
  <c r="BC35"/>
  <c r="BB35"/>
  <c r="K35"/>
  <c r="I35"/>
  <c r="G35"/>
  <c r="BA35" s="1"/>
  <c r="BE32"/>
  <c r="BD32"/>
  <c r="BC32"/>
  <c r="BB32"/>
  <c r="K32"/>
  <c r="I32"/>
  <c r="G32"/>
  <c r="BA32" s="1"/>
  <c r="BE30"/>
  <c r="BD30"/>
  <c r="BC30"/>
  <c r="BB30"/>
  <c r="K30"/>
  <c r="I30"/>
  <c r="G30"/>
  <c r="BA30" s="1"/>
  <c r="BE28"/>
  <c r="BE45" s="1"/>
  <c r="I8" i="3" s="1"/>
  <c r="BD28" i="4"/>
  <c r="BC28"/>
  <c r="BC45" s="1"/>
  <c r="G8" i="3" s="1"/>
  <c r="BB28" i="4"/>
  <c r="K28"/>
  <c r="I28"/>
  <c r="G28"/>
  <c r="BA28" s="1"/>
  <c r="BE25"/>
  <c r="BD25"/>
  <c r="BC25"/>
  <c r="BB25"/>
  <c r="K25"/>
  <c r="I25"/>
  <c r="G25"/>
  <c r="BA25" s="1"/>
  <c r="BE23"/>
  <c r="BD23"/>
  <c r="BC23"/>
  <c r="BB23"/>
  <c r="K23"/>
  <c r="I23"/>
  <c r="G23"/>
  <c r="BA23" s="1"/>
  <c r="BE20"/>
  <c r="BD20"/>
  <c r="BC20"/>
  <c r="BB20"/>
  <c r="K20"/>
  <c r="I20"/>
  <c r="G20"/>
  <c r="BA20" s="1"/>
  <c r="BE18"/>
  <c r="BD18"/>
  <c r="BC18"/>
  <c r="BB18"/>
  <c r="K18"/>
  <c r="K45" s="1"/>
  <c r="I18"/>
  <c r="G18"/>
  <c r="BA18" s="1"/>
  <c r="B8" i="3"/>
  <c r="A8"/>
  <c r="BD45" i="4"/>
  <c r="H8" i="3" s="1"/>
  <c r="BB45" i="4"/>
  <c r="F8" i="3" s="1"/>
  <c r="I45" i="4"/>
  <c r="BE15"/>
  <c r="BD15"/>
  <c r="BC15"/>
  <c r="BB15"/>
  <c r="K15"/>
  <c r="I15"/>
  <c r="G15"/>
  <c r="BA15" s="1"/>
  <c r="BE14"/>
  <c r="BD14"/>
  <c r="BC14"/>
  <c r="BB14"/>
  <c r="K14"/>
  <c r="I14"/>
  <c r="G14"/>
  <c r="BA14" s="1"/>
  <c r="BE11"/>
  <c r="BD11"/>
  <c r="BC11"/>
  <c r="BB11"/>
  <c r="K11"/>
  <c r="I11"/>
  <c r="G11"/>
  <c r="BA11" s="1"/>
  <c r="BE8"/>
  <c r="BD8"/>
  <c r="BD16" s="1"/>
  <c r="H7" i="3" s="1"/>
  <c r="BC8" i="4"/>
  <c r="BB8"/>
  <c r="BB16" s="1"/>
  <c r="F7" i="3" s="1"/>
  <c r="K8" i="4"/>
  <c r="I8"/>
  <c r="I16" s="1"/>
  <c r="G8"/>
  <c r="BA8" s="1"/>
  <c r="B7" i="3"/>
  <c r="A7"/>
  <c r="BE16" i="4"/>
  <c r="I7" i="3" s="1"/>
  <c r="BC16" i="4"/>
  <c r="G7" i="3" s="1"/>
  <c r="K16" i="4"/>
  <c r="G16"/>
  <c r="E4"/>
  <c r="F3"/>
  <c r="F33" i="2"/>
  <c r="C33"/>
  <c r="C31"/>
  <c r="G7"/>
  <c r="H104" i="1"/>
  <c r="J86"/>
  <c r="I86"/>
  <c r="H86"/>
  <c r="G86"/>
  <c r="F86"/>
  <c r="H43"/>
  <c r="G43"/>
  <c r="I42"/>
  <c r="F42" s="1"/>
  <c r="I41"/>
  <c r="F41" s="1"/>
  <c r="I40"/>
  <c r="H39"/>
  <c r="G39"/>
  <c r="H33"/>
  <c r="I21" s="1"/>
  <c r="I22" s="1"/>
  <c r="G33"/>
  <c r="I32"/>
  <c r="F32" s="1"/>
  <c r="I31"/>
  <c r="F31" s="1"/>
  <c r="I30"/>
  <c r="F30" s="1"/>
  <c r="H29"/>
  <c r="G29"/>
  <c r="D22"/>
  <c r="D20"/>
  <c r="I19"/>
  <c r="BA45" i="4" l="1"/>
  <c r="E8" i="3" s="1"/>
  <c r="BA94" i="4"/>
  <c r="E11" i="3" s="1"/>
  <c r="BA111" i="4"/>
  <c r="E14" i="3" s="1"/>
  <c r="BA448" i="4"/>
  <c r="E40" i="3" s="1"/>
  <c r="G45" i="4"/>
  <c r="G69"/>
  <c r="G74"/>
  <c r="G94"/>
  <c r="G111"/>
  <c r="G115"/>
  <c r="G118"/>
  <c r="G148"/>
  <c r="G175"/>
  <c r="G178"/>
  <c r="G200"/>
  <c r="G249"/>
  <c r="G259"/>
  <c r="I259"/>
  <c r="BA259"/>
  <c r="E23" i="3" s="1"/>
  <c r="G271" i="4"/>
  <c r="G289"/>
  <c r="G320"/>
  <c r="G356"/>
  <c r="G410"/>
  <c r="G422"/>
  <c r="G429"/>
  <c r="G436"/>
  <c r="G448"/>
  <c r="H54" i="3"/>
  <c r="G23" i="2" s="1"/>
  <c r="BA18" i="7"/>
  <c r="E8" i="6" s="1"/>
  <c r="BA25" i="7"/>
  <c r="E9" i="6" s="1"/>
  <c r="BA44" i="7"/>
  <c r="E12" i="6" s="1"/>
  <c r="BB59" i="7"/>
  <c r="F15" i="6" s="1"/>
  <c r="G68" i="7"/>
  <c r="G72"/>
  <c r="BB88"/>
  <c r="F18" i="6" s="1"/>
  <c r="G93" i="7"/>
  <c r="BB104"/>
  <c r="F20" i="6" s="1"/>
  <c r="BB110" i="7"/>
  <c r="F21" i="6" s="1"/>
  <c r="G114" i="7"/>
  <c r="BA125"/>
  <c r="E23" i="6" s="1"/>
  <c r="H37"/>
  <c r="G23" i="5" s="1"/>
  <c r="G22" s="1"/>
  <c r="BD10" i="10"/>
  <c r="H7" i="9" s="1"/>
  <c r="BE10" i="10"/>
  <c r="I7" i="9" s="1"/>
  <c r="I9" s="1"/>
  <c r="C21" i="8" s="1"/>
  <c r="BD12" i="10"/>
  <c r="BD14" s="1"/>
  <c r="H8" i="9" s="1"/>
  <c r="H22"/>
  <c r="G23" i="8" s="1"/>
  <c r="G22" s="1"/>
  <c r="G24" i="6"/>
  <c r="C18" i="5" s="1"/>
  <c r="I24" i="6"/>
  <c r="C21" i="5" s="1"/>
  <c r="F9" i="9"/>
  <c r="C16" i="8" s="1"/>
  <c r="G9" i="9"/>
  <c r="C18" i="8" s="1"/>
  <c r="E24" i="6"/>
  <c r="C15" i="5" s="1"/>
  <c r="BB68" i="7"/>
  <c r="F16" i="6" s="1"/>
  <c r="BB72" i="7"/>
  <c r="F17" i="6" s="1"/>
  <c r="BB93" i="7"/>
  <c r="F19" i="6" s="1"/>
  <c r="BD114" i="7"/>
  <c r="H22" i="6" s="1"/>
  <c r="H24" s="1"/>
  <c r="C17" i="5" s="1"/>
  <c r="E51" i="1"/>
  <c r="E84"/>
  <c r="E62"/>
  <c r="E75"/>
  <c r="E70"/>
  <c r="E55"/>
  <c r="E79"/>
  <c r="E66"/>
  <c r="E74"/>
  <c r="E53"/>
  <c r="E57"/>
  <c r="E77"/>
  <c r="E60"/>
  <c r="E64"/>
  <c r="E68"/>
  <c r="E72"/>
  <c r="E81"/>
  <c r="E83"/>
  <c r="E52"/>
  <c r="E54"/>
  <c r="E56"/>
  <c r="E58"/>
  <c r="E76"/>
  <c r="E78"/>
  <c r="E59"/>
  <c r="E61"/>
  <c r="E63"/>
  <c r="E65"/>
  <c r="E67"/>
  <c r="E69"/>
  <c r="E71"/>
  <c r="E73"/>
  <c r="E85"/>
  <c r="E82"/>
  <c r="E80"/>
  <c r="E86"/>
  <c r="I43"/>
  <c r="G41" i="3"/>
  <c r="C18" i="2" s="1"/>
  <c r="I41" i="3"/>
  <c r="C21" i="2" s="1"/>
  <c r="G22"/>
  <c r="I20" i="1"/>
  <c r="I23" s="1"/>
  <c r="I33"/>
  <c r="F33"/>
  <c r="F40"/>
  <c r="F43" s="1"/>
  <c r="BA16" i="4"/>
  <c r="E7" i="3" s="1"/>
  <c r="BA106" i="4"/>
  <c r="E13" i="3" s="1"/>
  <c r="BB226" i="4"/>
  <c r="F21" i="3" s="1"/>
  <c r="BB267" i="4"/>
  <c r="F24" i="3" s="1"/>
  <c r="BB276" i="4"/>
  <c r="F26" i="3" s="1"/>
  <c r="BB329" i="4"/>
  <c r="F29" i="3" s="1"/>
  <c r="BB347" i="4"/>
  <c r="F30" i="3" s="1"/>
  <c r="BB361" i="4"/>
  <c r="F32" i="3" s="1"/>
  <c r="BB385" i="4"/>
  <c r="F33" i="3" s="1"/>
  <c r="BB389" i="4"/>
  <c r="F34" i="3" s="1"/>
  <c r="BD426" i="4"/>
  <c r="H37" i="3" s="1"/>
  <c r="H41" s="1"/>
  <c r="C17" i="2" s="1"/>
  <c r="H9" i="9" l="1"/>
  <c r="C17" i="8" s="1"/>
  <c r="C19" s="1"/>
  <c r="C22" s="1"/>
  <c r="C23" s="1"/>
  <c r="F30" s="1"/>
  <c r="F24" i="6"/>
  <c r="C16" i="5" s="1"/>
  <c r="C19" s="1"/>
  <c r="C22" s="1"/>
  <c r="C23" s="1"/>
  <c r="F30" s="1"/>
  <c r="F41" i="3"/>
  <c r="C16" i="2" s="1"/>
  <c r="J43" i="1"/>
  <c r="J41"/>
  <c r="J33"/>
  <c r="J42"/>
  <c r="J40"/>
  <c r="J32"/>
  <c r="J30"/>
  <c r="J31"/>
  <c r="E41" i="3"/>
  <c r="C15" i="2" s="1"/>
  <c r="F31" i="8" l="1"/>
  <c r="F34" s="1"/>
  <c r="F31" i="5"/>
  <c r="F34" s="1"/>
  <c r="C19" i="2"/>
  <c r="C22" s="1"/>
  <c r="C23" s="1"/>
  <c r="F30" s="1"/>
  <c r="F31" s="1"/>
  <c r="F34" s="1"/>
</calcChain>
</file>

<file path=xl/sharedStrings.xml><?xml version="1.0" encoding="utf-8"?>
<sst xmlns="http://schemas.openxmlformats.org/spreadsheetml/2006/main" count="1957" uniqueCount="820">
  <si>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</si>
  <si>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</si>
  <si>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</si>
  <si>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</si>
  <si>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</si>
  <si>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</si>
  <si>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</si>
  <si>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</si>
  <si>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</si>
  <si>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</si>
  <si>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</si>
  <si>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</si>
  <si>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</si>
  <si>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</si>
  <si>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</si>
  <si>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</si>
  <si>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</si>
  <si>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</si>
  <si>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</si>
  <si>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</si>
  <si>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</si>
  <si>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</si>
  <si>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</si>
  <si>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Rekapitulace stavebních dílů</t>
  </si>
  <si>
    <t>Číslo a název dílu</t>
  </si>
  <si>
    <t>HSV</t>
  </si>
  <si>
    <t>PSV</t>
  </si>
  <si>
    <t>Dodávka</t>
  </si>
  <si>
    <t>Montáž</t>
  </si>
  <si>
    <t>HZS</t>
  </si>
  <si>
    <t>Rekapitulace vedlejších rozpočtových nákladů</t>
  </si>
  <si>
    <t>Název vedlejšího nákladu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</si>
  <si>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</si>
  <si>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</si>
  <si>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</si>
  <si>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</si>
  <si>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</si>
  <si>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</si>
  <si>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</si>
  <si>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</si>
  <si>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</si>
  <si>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</si>
  <si>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</si>
  <si>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</si>
  <si>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</si>
  <si>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</si>
  <si>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</si>
  <si>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</si>
  <si>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</si>
  <si>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</si>
  <si>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</si>
  <si>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</si>
  <si>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</si>
  <si>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</si>
  <si>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</si>
  <si>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</si>
  <si>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</si>
  <si>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</si>
  <si>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</si>
  <si>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</si>
  <si>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</si>
  <si>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</si>
  <si>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</si>
  <si>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</si>
  <si>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</si>
  <si>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</si>
  <si>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</si>
  <si>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</si>
  <si>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</si>
  <si>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</si>
  <si>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</si>
  <si>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</si>
  <si>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</si>
  <si>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</si>
  <si>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</si>
  <si>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</si>
  <si>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</si>
  <si>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</si>
  <si>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</si>
  <si>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</si>
  <si>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</si>
  <si>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</si>
  <si>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</si>
  <si>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</si>
  <si>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</si>
  <si>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</si>
  <si>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</si>
  <si>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</si>
  <si>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</si>
  <si>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</si>
  <si>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</si>
  <si>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</si>
  <si>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</si>
  <si>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</si>
  <si>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</si>
  <si>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</si>
  <si>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</si>
  <si>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</si>
  <si>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1</t>
  </si>
  <si>
    <t>Zemní práce</t>
  </si>
  <si>
    <t>Celkem za</t>
  </si>
  <si>
    <t>SLEPÝ ROZPOČET</t>
  </si>
  <si>
    <t>Slepý rozpočet</t>
  </si>
  <si>
    <t>RProj1703</t>
  </si>
  <si>
    <t>Změna využití škol.bytu na učebnu ZŠ Chvaletická</t>
  </si>
  <si>
    <t>RProj1703 Změna využití škol.bytu na učebnu ZŠ Chvaletická</t>
  </si>
  <si>
    <t>01</t>
  </si>
  <si>
    <t>01 Změna využití škol.bytu na učebnu ZŠ Chvaletická</t>
  </si>
  <si>
    <t>1 Zemní práce</t>
  </si>
  <si>
    <t>113106121R00</t>
  </si>
  <si>
    <t xml:space="preserve">Rozebrání dlažeb z betonových dlaždic na sucho </t>
  </si>
  <si>
    <t>m2</t>
  </si>
  <si>
    <t>u vstupních a balkonových dveří:</t>
  </si>
  <si>
    <t>3,0</t>
  </si>
  <si>
    <t>132201110R00</t>
  </si>
  <si>
    <t xml:space="preserve">Hloubení rýh š.do 60 cm v hor.3 do 50 m3 </t>
  </si>
  <si>
    <t>m3</t>
  </si>
  <si>
    <t>u ploché střechy:</t>
  </si>
  <si>
    <t>10,0*0,5*0,3</t>
  </si>
  <si>
    <t>174100010RA0</t>
  </si>
  <si>
    <t xml:space="preserve">Zásyp jam, rýh a šachet sypaninou </t>
  </si>
  <si>
    <t>100 00</t>
  </si>
  <si>
    <t>Ořezání jehličnatých stromů a kosodřeviny u ploché střechy v ploše 15,0 m2</t>
  </si>
  <si>
    <t>kpl</t>
  </si>
  <si>
    <t>3</t>
  </si>
  <si>
    <t>Svislé a kompletní konstrukce</t>
  </si>
  <si>
    <t>3 Svislé a kompletní konstrukce</t>
  </si>
  <si>
    <t>311112130RT2</t>
  </si>
  <si>
    <t>Stěna z tvárnic ztraceného bednění, tl. 30 cm zalití tvárnic betonem C 16/20</t>
  </si>
  <si>
    <t>10,4*0,3</t>
  </si>
  <si>
    <t>342248112R00</t>
  </si>
  <si>
    <t xml:space="preserve">Příčky 11,5 P+D na MVC 5, tl. 115 mm </t>
  </si>
  <si>
    <t>(8,005+1,21+0,9+1,885+1,575+1,6+2,035+0,45+2,9)*3,424</t>
  </si>
  <si>
    <t>-(0,6*1,97*2+0,7*1,97*2+0,8*1,97*2)</t>
  </si>
  <si>
    <t>342264051RT1</t>
  </si>
  <si>
    <t>Podhled sádrokartonový na zavěšenou ocel. konstr. desky standard tl. 12,5 mm, bez izolace</t>
  </si>
  <si>
    <t>5,15</t>
  </si>
  <si>
    <t>342264051RT2</t>
  </si>
  <si>
    <t>Podhled sádrokartonový na zavěšenou ocel. konstr. desky protipožární tl. 12,5 mm, bez izolace</t>
  </si>
  <si>
    <t>46,4</t>
  </si>
  <si>
    <t>0,8*4*(1,5+1,2)*2</t>
  </si>
  <si>
    <t>342264051RT3</t>
  </si>
  <si>
    <t>Podhled sádrokartonový na zavěšenou ocel. konstr. desky standard impreg. tl. 12,5 mm, bez izolace</t>
  </si>
  <si>
    <t>2,7+1,45+1,2+1,3+1,4</t>
  </si>
  <si>
    <t>342264091R00</t>
  </si>
  <si>
    <t xml:space="preserve">Příplatek k podhledu sádrokart. za tl. desek 15 mm </t>
  </si>
  <si>
    <t>342266111R00</t>
  </si>
  <si>
    <t xml:space="preserve">Obklad stěn sádrokartonem na ocelovou konstrukci </t>
  </si>
  <si>
    <t>nadpraží:</t>
  </si>
  <si>
    <t>1,2*0,6</t>
  </si>
  <si>
    <t>342266111RA1</t>
  </si>
  <si>
    <t>Obklad stěn sádrokartonem na ocelovou konstrukci desky impregnované tl. 12,5 mm 2x, bez izolace</t>
  </si>
  <si>
    <t>1,0*2,0</t>
  </si>
  <si>
    <t>0,9*3,2</t>
  </si>
  <si>
    <t>342267113R00</t>
  </si>
  <si>
    <t xml:space="preserve">Obklad trámů sádrokartonem čtyřstranný do 0,5/0,5m </t>
  </si>
  <si>
    <t>m</t>
  </si>
  <si>
    <t>pliířek 150/150:</t>
  </si>
  <si>
    <t>342948111R00</t>
  </si>
  <si>
    <t xml:space="preserve">Ukotvení příček k cihel.konstr. kotvami na hmožd. </t>
  </si>
  <si>
    <t>5*3,42</t>
  </si>
  <si>
    <t>601021148RT2</t>
  </si>
  <si>
    <t xml:space="preserve">Stěrka stropů vyrovn. ručně </t>
  </si>
  <si>
    <t>2*5*(0,35+0,1)</t>
  </si>
  <si>
    <t>4</t>
  </si>
  <si>
    <t>Vodorovné konstrukce</t>
  </si>
  <si>
    <t>4 Vodorovné konstrukce</t>
  </si>
  <si>
    <t>411322325R00</t>
  </si>
  <si>
    <t xml:space="preserve">Stropy trámové ze železobetonu C 20/25 </t>
  </si>
  <si>
    <t>dobet.po panelech:</t>
  </si>
  <si>
    <t>14,5*0,075</t>
  </si>
  <si>
    <t>411351101R00</t>
  </si>
  <si>
    <t xml:space="preserve">Bednění stropů deskových, bednění vlastní -zřízení </t>
  </si>
  <si>
    <t>pod demont.panely:</t>
  </si>
  <si>
    <t>8,0*1,2*2</t>
  </si>
  <si>
    <t>411351102R00</t>
  </si>
  <si>
    <t xml:space="preserve">Bednění stropů deskových, vlastní - odstranění </t>
  </si>
  <si>
    <t>411354177R00</t>
  </si>
  <si>
    <t xml:space="preserve">Podpěrná konstr. stropů do 30 kPa - zřízení </t>
  </si>
  <si>
    <t>411354178R00</t>
  </si>
  <si>
    <t xml:space="preserve">Podpěrná konstr. stropů do 30 kPa - odstranění </t>
  </si>
  <si>
    <t>411354236R00</t>
  </si>
  <si>
    <t xml:space="preserve">Bednění stropů plech lesklý, vlna 50 mm tl. 1,0 mm </t>
  </si>
  <si>
    <t>411362021R00</t>
  </si>
  <si>
    <t xml:space="preserve">Výztuž stropů svařovanou sítí z sítí Kari </t>
  </si>
  <si>
    <t>t</t>
  </si>
  <si>
    <t>0,028</t>
  </si>
  <si>
    <t>413941121R00</t>
  </si>
  <si>
    <t xml:space="preserve">Osazení válcovaných nosníků ve stropech do č. 12 </t>
  </si>
  <si>
    <t>0,2289</t>
  </si>
  <si>
    <t>413941123R00</t>
  </si>
  <si>
    <t xml:space="preserve">Osazení válcovaných nosníků ve stropech č. 14 - 22 </t>
  </si>
  <si>
    <t>1,0491</t>
  </si>
  <si>
    <t>400 00</t>
  </si>
  <si>
    <t>Provedení schod.stupně u nových balkonových dveří a vstup. dveří</t>
  </si>
  <si>
    <t>1,86+1,0</t>
  </si>
  <si>
    <t>13331814</t>
  </si>
  <si>
    <t>Úhelník rovnoramenný L jakost S235   90x 90x 8 mm</t>
  </si>
  <si>
    <t>0,2289*1,08</t>
  </si>
  <si>
    <t>13435620</t>
  </si>
  <si>
    <t>Úhelník nerovnoramenný L jakost 11375 200x100x14mm</t>
  </si>
  <si>
    <t>1,0491*1,08</t>
  </si>
  <si>
    <t>5</t>
  </si>
  <si>
    <t>Komunikace</t>
  </si>
  <si>
    <t>5 Komunikace</t>
  </si>
  <si>
    <t>596811111R00</t>
  </si>
  <si>
    <t xml:space="preserve">Kladení dlaždic kom.pro pěší, lože z kameniva těž. </t>
  </si>
  <si>
    <t>61</t>
  </si>
  <si>
    <t>Upravy povrchů vnitřní</t>
  </si>
  <si>
    <t>61 Upravy povrchů vnitřní</t>
  </si>
  <si>
    <t>610991111R00</t>
  </si>
  <si>
    <t xml:space="preserve">Zakrývání výplní vnitřních otvorů </t>
  </si>
  <si>
    <t>(4,86*2,37+1,2*1,19+4,78*2,37)</t>
  </si>
  <si>
    <t>612421637R00</t>
  </si>
  <si>
    <t xml:space="preserve">Omítka vnitřní zdiva, MVC, štuková </t>
  </si>
  <si>
    <t>(8,189+8,71)*2*3,32+2*3,1*3,32</t>
  </si>
  <si>
    <t>-(4,86*2,37+1,2*1,19*2+4,78*2,37+1,08*2,11)</t>
  </si>
  <si>
    <t>62,1234*2</t>
  </si>
  <si>
    <t>-((2,75+3,57)*2*3,32-0,7*1,97*2-0,8*1,97)</t>
  </si>
  <si>
    <t>612425931R00</t>
  </si>
  <si>
    <t xml:space="preserve">Omítka vápenná vnitřního ostění - štuková </t>
  </si>
  <si>
    <t>(2,97+1,86+0,63)*0,3</t>
  </si>
  <si>
    <t>612451121R00</t>
  </si>
  <si>
    <t xml:space="preserve">Omítka vnitřní zdiva, cementová (MC), hladká </t>
  </si>
  <si>
    <t>(1,575+1,595+1,885+0,57+0,439+0,715)*2,0-0,7*1,97-0,6*1,97</t>
  </si>
  <si>
    <t>(1,64+0,9)*2*2,0-0,6*1,97</t>
  </si>
  <si>
    <t>(1,21+2,115+0,967+0,343+1,873)*2,0-0,7*1,97-0,6*1,97</t>
  </si>
  <si>
    <t>(0,9+1,6)*2*2,0-0,6*1,97</t>
  </si>
  <si>
    <t>(1,0+0,63)*2,0</t>
  </si>
  <si>
    <t>612473186R00</t>
  </si>
  <si>
    <t xml:space="preserve">Příplatek za zabudované rohovníky </t>
  </si>
  <si>
    <t>rohy u průvlaků:</t>
  </si>
  <si>
    <t>2*5,0</t>
  </si>
  <si>
    <t>62</t>
  </si>
  <si>
    <t>Úpravy povrchů vnější</t>
  </si>
  <si>
    <t>62 Úpravy povrchů vnější</t>
  </si>
  <si>
    <t>622 00</t>
  </si>
  <si>
    <t>Oprava zatepl.fasády u nově osazovaných oken a dveří, branky a přepadu ze střechy</t>
  </si>
  <si>
    <t>63</t>
  </si>
  <si>
    <t>Podlahy a podlahové konstrukce</t>
  </si>
  <si>
    <t>63 Podlahy a podlahové konstrukce</t>
  </si>
  <si>
    <t>631312611R00</t>
  </si>
  <si>
    <t xml:space="preserve">Mazanina betonová tl. 5 - 8 cm C 16/20 </t>
  </si>
  <si>
    <t>59,6*0,05</t>
  </si>
  <si>
    <t>631319171R00</t>
  </si>
  <si>
    <t xml:space="preserve">Příplatek za stržení povrchu mazaniny tl. 8 cm </t>
  </si>
  <si>
    <t>631362021R00</t>
  </si>
  <si>
    <t xml:space="preserve">Výztuž mazanin svařovanou sítí z drátů Kari </t>
  </si>
  <si>
    <t>59,6*0,001353</t>
  </si>
  <si>
    <t>631571005R00</t>
  </si>
  <si>
    <t xml:space="preserve">Násyp z kameniva těž. praného fr. 22-32 (kačírku) </t>
  </si>
  <si>
    <t>(104-4*1,2*1,5)*0,05</t>
  </si>
  <si>
    <t>64</t>
  </si>
  <si>
    <t>Výplně otvorů</t>
  </si>
  <si>
    <t>64 Výplně otvorů</t>
  </si>
  <si>
    <t>642944121RU2</t>
  </si>
  <si>
    <t>Osazení ocelových zárubní dodatečně do 2,5 m2 včetně dodávky zárubně  60x197 cm</t>
  </si>
  <si>
    <t>kus</t>
  </si>
  <si>
    <t>642944121RU3</t>
  </si>
  <si>
    <t>Osazení ocelových zárubní dodatečně do 2,5 m2 včetně dodávky zárubně  70x197 cm</t>
  </si>
  <si>
    <t>642944121RU4</t>
  </si>
  <si>
    <t>Osazení ocelových zárubní dodatečně do 2,5 m2 včetně dodávky zárubně  80x197 cm</t>
  </si>
  <si>
    <t>94</t>
  </si>
  <si>
    <t>Lešení a stavební výtahy</t>
  </si>
  <si>
    <t>94 Lešení a stavební výtahy</t>
  </si>
  <si>
    <t>941955001R00</t>
  </si>
  <si>
    <t xml:space="preserve">Lešení lehké pomocné, výška podlahy do 1,2 m </t>
  </si>
  <si>
    <t>46,4+5,15+2,7+1,45+1,2+1,3+1,4</t>
  </si>
  <si>
    <t>95</t>
  </si>
  <si>
    <t>Dokončovací konstrukce na pozemních stavbách</t>
  </si>
  <si>
    <t>95 Dokončovací konstrukce na pozemních stavbách</t>
  </si>
  <si>
    <t>952901111R00</t>
  </si>
  <si>
    <t xml:space="preserve">Vyčištění budov o výšce podlaží do 4 m </t>
  </si>
  <si>
    <t>96</t>
  </si>
  <si>
    <t>Bourání konstrukcí</t>
  </si>
  <si>
    <t>96 Bourání konstrukcí</t>
  </si>
  <si>
    <t>962031132R00</t>
  </si>
  <si>
    <t xml:space="preserve">Bourání příček cihelných tl. 10 cm </t>
  </si>
  <si>
    <t>(2,926+4,4+1,195+0,53+1,29+5,65+2*1,21+6,315+1,2+0,12+2,9)*3,42+0,16*2,37</t>
  </si>
  <si>
    <t>-(1,25*2,07+0,8*1,97*4+0,6*1,97*4)</t>
  </si>
  <si>
    <t>-((1,79+3,55)*3,32-(0,8+0,7)*1,97)</t>
  </si>
  <si>
    <t>962031133R00</t>
  </si>
  <si>
    <t xml:space="preserve">Bourání příček cihelných tl. 15 cm </t>
  </si>
  <si>
    <t>2*1,79*3,42</t>
  </si>
  <si>
    <t>962032231R00</t>
  </si>
  <si>
    <t xml:space="preserve">Bourání zdiva z cihel pálených na MVC </t>
  </si>
  <si>
    <t>0,78*3,42*0,25</t>
  </si>
  <si>
    <t>963051113R00</t>
  </si>
  <si>
    <t xml:space="preserve">Bourání ŽB stropů deskových tl. nad 8 cm </t>
  </si>
  <si>
    <t>8,0*1,2*0,25*2</t>
  </si>
  <si>
    <t>965042131R00</t>
  </si>
  <si>
    <t xml:space="preserve">Bourání mazanin betonových  tl. 10 cm, pl. 4 m2 </t>
  </si>
  <si>
    <t>(2,07+1,94+1,21+2,95+2,48-8,95)*0,1</t>
  </si>
  <si>
    <t>965042141R00</t>
  </si>
  <si>
    <t xml:space="preserve">Bourání mazanin betonových tl. 10 cm, nad 4 m2 </t>
  </si>
  <si>
    <t>(4,33+9,73+12,76+24,63+5,61)*0,1</t>
  </si>
  <si>
    <t>střecha - škvárobeton:</t>
  </si>
  <si>
    <t>104*0,28</t>
  </si>
  <si>
    <t>965081713R00</t>
  </si>
  <si>
    <t xml:space="preserve">Bourání dlažeb keramických tl.10 mm, nad 1 m2 </t>
  </si>
  <si>
    <t>5,61+1,94+1,21+2,95+2,48</t>
  </si>
  <si>
    <t>968061125R00</t>
  </si>
  <si>
    <t xml:space="preserve">Vyvěšení dřevěných dveřních křídel pl. do 2 m2 </t>
  </si>
  <si>
    <t>6</t>
  </si>
  <si>
    <t>968072455R00</t>
  </si>
  <si>
    <t xml:space="preserve">Vybourání kovových dveřních zárubní pl. do 2 m2 </t>
  </si>
  <si>
    <t>0,8*1,97*3+0,6*1,97*3</t>
  </si>
  <si>
    <t>968083004R00</t>
  </si>
  <si>
    <t xml:space="preserve">Vybourání plastových oken nad 4 m2 </t>
  </si>
  <si>
    <t>2,43*2,37</t>
  </si>
  <si>
    <t>968083011R00</t>
  </si>
  <si>
    <t xml:space="preserve">Vybourání plastových dveří prosklených pl. do 2 m2 </t>
  </si>
  <si>
    <t>0,92*2,01</t>
  </si>
  <si>
    <t>960 00</t>
  </si>
  <si>
    <t>Demontáž a likvidace posuvných dveří vč.kolejnic 1,70 x 3,0 m</t>
  </si>
  <si>
    <t>97</t>
  </si>
  <si>
    <t>Prorážení otvorů</t>
  </si>
  <si>
    <t>97 Prorážení otvorů</t>
  </si>
  <si>
    <t>970051100R00</t>
  </si>
  <si>
    <t xml:space="preserve">Vrtání jádrové do ŽB do D 100 mm </t>
  </si>
  <si>
    <t>pro přepad:</t>
  </si>
  <si>
    <t>0,25</t>
  </si>
  <si>
    <t>970241250R00</t>
  </si>
  <si>
    <t xml:space="preserve">Řezání prostého betonu hl. řezu 250 mm </t>
  </si>
  <si>
    <t>uvolnění panelu ze zálivky:</t>
  </si>
  <si>
    <t>(1,2+8,0)*2*2</t>
  </si>
  <si>
    <t>970251250R00</t>
  </si>
  <si>
    <t xml:space="preserve">Řezání železobetonu hl. řezu 250 mm </t>
  </si>
  <si>
    <t>rozřezání panelu na bloky:</t>
  </si>
  <si>
    <t>(18*1,2+1*8,0)*2</t>
  </si>
  <si>
    <t>971033651R00</t>
  </si>
  <si>
    <t xml:space="preserve">Vybourání otv. zeď cihel. pl.4 m2, tl.60 cm, MVC </t>
  </si>
  <si>
    <t>1,86*0,51*0,8</t>
  </si>
  <si>
    <t>978011191R00</t>
  </si>
  <si>
    <t xml:space="preserve">Otlučení omítek vnitřních vápenných stropů do 100% </t>
  </si>
  <si>
    <t>(4,33+2,07+9,73+12,76+24,63+5,61+1,94+1,21+2,95+2,48)</t>
  </si>
  <si>
    <t>978013191R00</t>
  </si>
  <si>
    <t xml:space="preserve">Otlučení omítek vnitřních stěn v rozsahu do 100 % </t>
  </si>
  <si>
    <t>-((2,75+3,57)*3,32-1,2*1,19-1,08*2,11)</t>
  </si>
  <si>
    <t>978021191R00</t>
  </si>
  <si>
    <t xml:space="preserve">Otlučení cementových omítek vnitřních stěn do 100% </t>
  </si>
  <si>
    <t>(0,78+1,54)*2*1,21-0,6*1,21</t>
  </si>
  <si>
    <t>(1,65+1,79)*2*2,03-0,6*1,98</t>
  </si>
  <si>
    <t>(3,1+1,78)*2*1,42-1,25*1,42-1,08*0,28</t>
  </si>
  <si>
    <t>978059531R00</t>
  </si>
  <si>
    <t xml:space="preserve">Odsekání vnitřních obkladů stěn nad 2 m2 </t>
  </si>
  <si>
    <t>979054441R00</t>
  </si>
  <si>
    <t xml:space="preserve">Očištění vybour. dlaždic s výplní kamen. těženým </t>
  </si>
  <si>
    <t>99</t>
  </si>
  <si>
    <t>Staveništní přesun hmot</t>
  </si>
  <si>
    <t>99 Staveništní přesun hmot</t>
  </si>
  <si>
    <t>999281105R00</t>
  </si>
  <si>
    <t xml:space="preserve">Přesun hmot pro opravy a údržbu do výšky 6 m </t>
  </si>
  <si>
    <t>711</t>
  </si>
  <si>
    <t>Izolace proti vodě</t>
  </si>
  <si>
    <t>711 Izolace proti vodě</t>
  </si>
  <si>
    <t>711111001RZ1</t>
  </si>
  <si>
    <t>Izolace proti vlhkosti vodor. nátěr ALP za studena 1x nátěr - včetně dodávky penetračního laku ALP</t>
  </si>
  <si>
    <t>8,185*8,775-2,9*0,1-8,95</t>
  </si>
  <si>
    <t>711141559R00</t>
  </si>
  <si>
    <t xml:space="preserve">Izolace proti vlhk. vodorovná pásy přitavením </t>
  </si>
  <si>
    <t>711212000R00</t>
  </si>
  <si>
    <t xml:space="preserve">Penetrace podkladu pod hydroizolační nátěr,vč.dod. </t>
  </si>
  <si>
    <t>pod obklad:</t>
  </si>
  <si>
    <t>711212002R00</t>
  </si>
  <si>
    <t xml:space="preserve">Hydroizolační povlak - nátěr nebo stěrka </t>
  </si>
  <si>
    <t>711150016RAC</t>
  </si>
  <si>
    <t>Izolace proti vodě svislá přitavená, 1x 1x ALP, 1x modifik. pás</t>
  </si>
  <si>
    <t>na dozděné atice:</t>
  </si>
  <si>
    <t>10,4*0,8</t>
  </si>
  <si>
    <t>na rám balkonových a vstupních dveří:</t>
  </si>
  <si>
    <t>0,15*1,0+0,25*1,86</t>
  </si>
  <si>
    <t>711 00</t>
  </si>
  <si>
    <t>Příplatek za napojení hydroizolace v podlaze na stávající hydroizolaci ve stěnách</t>
  </si>
  <si>
    <t>62833154</t>
  </si>
  <si>
    <t>Pás asfaltovaný těžký G 200 S 40</t>
  </si>
  <si>
    <t>62,5834*1,15</t>
  </si>
  <si>
    <t>998711201R00</t>
  </si>
  <si>
    <t xml:space="preserve">Přesun hmot pro izolace proti vodě, výšky do 6 m </t>
  </si>
  <si>
    <t>712</t>
  </si>
  <si>
    <t>Živičné krytiny</t>
  </si>
  <si>
    <t>712 Živičné krytiny</t>
  </si>
  <si>
    <t>0</t>
  </si>
  <si>
    <t>Provedení krytiny ploché střechy vč.všech detailů (rohy,prostupy atp.) pomocných prací a materiálů</t>
  </si>
  <si>
    <t>712300833R00</t>
  </si>
  <si>
    <t xml:space="preserve">Odstranění povlakové krytiny střech do 10° 3vrstvé </t>
  </si>
  <si>
    <t>712300834R00</t>
  </si>
  <si>
    <t xml:space="preserve">Příplatek za odstranění každé další vrstvy </t>
  </si>
  <si>
    <t>104*2</t>
  </si>
  <si>
    <t>712311101RZ1</t>
  </si>
  <si>
    <t>Povlaková krytina střech do 10°, za studena ALP 1 x nátěr - včetně dodávky ALP</t>
  </si>
  <si>
    <t>104-4*1,2*1,5</t>
  </si>
  <si>
    <t>712341559R00</t>
  </si>
  <si>
    <t xml:space="preserve">Povlaková krytina střech do 10°, NAIP přitavením </t>
  </si>
  <si>
    <t>712348101RT3</t>
  </si>
  <si>
    <t>Komínek odvětrání kanalizace s manžetou z asf.pásu napojení trubky DN 100 mm</t>
  </si>
  <si>
    <t>712372111RV3</t>
  </si>
  <si>
    <t>Krytina střech do 10° fólie, 4 kotvy/m2, na beton tl. izolace do 300 mm+ folie</t>
  </si>
  <si>
    <t>712391171R00</t>
  </si>
  <si>
    <t xml:space="preserve">Povlaková krytina střech do 10°, podklad. textilie </t>
  </si>
  <si>
    <t>712391172R00</t>
  </si>
  <si>
    <t xml:space="preserve">Povlaková krytina střech do 10°, ochran. textilie </t>
  </si>
  <si>
    <t>712811101RZ1</t>
  </si>
  <si>
    <t>Samostatné vytažení izolace, za studena  ALP 1x nátěr - včetně dodávky ALP</t>
  </si>
  <si>
    <t>(40,981+(1,5+1,2)*2*2)*0,78</t>
  </si>
  <si>
    <t>712841559RT1</t>
  </si>
  <si>
    <t>Samostatné vytažení izolace, pásy přitavením 1 vrstva - asf.pás ve specifikaci</t>
  </si>
  <si>
    <t>712 00</t>
  </si>
  <si>
    <t>Vytažení izolace na stěny vč. dodávky materiálů (geotextilie,folie,geotextilie)</t>
  </si>
  <si>
    <t>(40,981+(1,5+1,2)*2*2)*0,51</t>
  </si>
  <si>
    <t>712 01</t>
  </si>
  <si>
    <t>D+M havarijního přepadu DN 100 dl. 600 mm s integrovaným límcem</t>
  </si>
  <si>
    <t>96,8*1,15</t>
  </si>
  <si>
    <t>40,3892*1,2</t>
  </si>
  <si>
    <t>69366199</t>
  </si>
  <si>
    <t>Geotextilie 500 g/m2 š. 200cm 100% PP</t>
  </si>
  <si>
    <t>96,8000*2*1,15</t>
  </si>
  <si>
    <t>998712201R00</t>
  </si>
  <si>
    <t xml:space="preserve">Přesun hmot pro povlakové krytiny, výšky do 6 m </t>
  </si>
  <si>
    <t>713</t>
  </si>
  <si>
    <t>Izolace tepelné</t>
  </si>
  <si>
    <t>713 Izolace tepelné</t>
  </si>
  <si>
    <t>713111121R00</t>
  </si>
  <si>
    <t xml:space="preserve">Izolace tepelné stropů rovných spodem, drátem </t>
  </si>
  <si>
    <t>68,55+8*1,5*0,4</t>
  </si>
  <si>
    <t>713121111R00</t>
  </si>
  <si>
    <t xml:space="preserve">Izolace tepelná podlah na sucho, jednovrstvá </t>
  </si>
  <si>
    <t>68,55-8,95</t>
  </si>
  <si>
    <t>713121118RU1</t>
  </si>
  <si>
    <t>Montáž dilatačního pásku podél stěn včetně dodávky PP 15x100x1000 mm</t>
  </si>
  <si>
    <t>68,55</t>
  </si>
  <si>
    <t>-((2,75+3,57)*2-0,7*2-0,8)</t>
  </si>
  <si>
    <t>713141123R00</t>
  </si>
  <si>
    <t xml:space="preserve">Izolace tepelná střech bodově lep. tmelem ,1vrstvá </t>
  </si>
  <si>
    <t>(104-4*1,2*1,5)*2</t>
  </si>
  <si>
    <t>713191100RT9</t>
  </si>
  <si>
    <t>Položení separační fólie včetně dodávky fólie</t>
  </si>
  <si>
    <t>713561152R00</t>
  </si>
  <si>
    <t xml:space="preserve">Protipožární obklad tl. 20 mm </t>
  </si>
  <si>
    <t>4*2*(1,5+1,2)*0,4</t>
  </si>
  <si>
    <t>28375855</t>
  </si>
  <si>
    <t>Deska polystyrenová šedá 150 tl. 80 mm</t>
  </si>
  <si>
    <t>59,6*1,02</t>
  </si>
  <si>
    <t>28375976</t>
  </si>
  <si>
    <t>Deska spádová 100</t>
  </si>
  <si>
    <t>(104-4*1,2*1,5)*(0,02+0,18)*1,02</t>
  </si>
  <si>
    <t>28376590</t>
  </si>
  <si>
    <t>Deska izolační PUR 100 mm</t>
  </si>
  <si>
    <t>(104-4*1,2*1,5)*1,02</t>
  </si>
  <si>
    <t>63151400.A</t>
  </si>
  <si>
    <t>Deska z minerální plsti tl. 40 mm</t>
  </si>
  <si>
    <t>73,3500*1,02</t>
  </si>
  <si>
    <t>998713201R00</t>
  </si>
  <si>
    <t xml:space="preserve">Přesun hmot pro izolace tepelné, výšky do 6 m </t>
  </si>
  <si>
    <t>720</t>
  </si>
  <si>
    <t>Zdravotechnická instalace</t>
  </si>
  <si>
    <t>720 Zdravotechnická instalace</t>
  </si>
  <si>
    <t>721 00</t>
  </si>
  <si>
    <t>Provedení ZTI Kanalizace viz samostatná část PD</t>
  </si>
  <si>
    <t>721 02</t>
  </si>
  <si>
    <t>Provedení ZTI Kanalizace opravy viz samostatná část PD</t>
  </si>
  <si>
    <t>722 00</t>
  </si>
  <si>
    <t>Provedení ZTI Vodovod viz samostatná část PD</t>
  </si>
  <si>
    <t>722 02</t>
  </si>
  <si>
    <t>Provedení ZTI Vodovod opravy viz samostatná část PD</t>
  </si>
  <si>
    <t>724 00</t>
  </si>
  <si>
    <t>Provedení ZTI Strojní vybavení viz samostatná část PD</t>
  </si>
  <si>
    <t>725 00</t>
  </si>
  <si>
    <t>Provedení ZTI Zařizovací předměty viz samostatná část PD</t>
  </si>
  <si>
    <t>728 00</t>
  </si>
  <si>
    <t>Provedení ZTI Izolace tepelné pro ZTI viz samostatná část PD</t>
  </si>
  <si>
    <t>P 720</t>
  </si>
  <si>
    <t xml:space="preserve">Stavební přípomoci </t>
  </si>
  <si>
    <t>725</t>
  </si>
  <si>
    <t>Zařizovací předměty</t>
  </si>
  <si>
    <t>725 Zařizovací předměty</t>
  </si>
  <si>
    <t>725110811R00</t>
  </si>
  <si>
    <t xml:space="preserve">Demontáž klozetů splachovacích </t>
  </si>
  <si>
    <t>soubor</t>
  </si>
  <si>
    <t>725210821R00</t>
  </si>
  <si>
    <t xml:space="preserve">Demontáž umyvadel bez výtokových armatur </t>
  </si>
  <si>
    <t>725240811R00</t>
  </si>
  <si>
    <t xml:space="preserve">Demontáž sprchových kabin bez výtokových armatur </t>
  </si>
  <si>
    <t>725240812R00</t>
  </si>
  <si>
    <t xml:space="preserve">Demontáž sprchových mís bez výtokových armatur </t>
  </si>
  <si>
    <t>725820801R00</t>
  </si>
  <si>
    <t xml:space="preserve">Demontáž baterie nástěnné do G 3/4 </t>
  </si>
  <si>
    <t>998725201R00</t>
  </si>
  <si>
    <t xml:space="preserve">Přesun hmot pro zařizovací předměty, výšky do 6 m </t>
  </si>
  <si>
    <t>735</t>
  </si>
  <si>
    <t>Otopná tělesa</t>
  </si>
  <si>
    <t>735 Otopná tělesa</t>
  </si>
  <si>
    <t>730 00</t>
  </si>
  <si>
    <t>Provedení ÚT viz samostatná část PD</t>
  </si>
  <si>
    <t>P 730</t>
  </si>
  <si>
    <t>763</t>
  </si>
  <si>
    <t>Dřevostavby</t>
  </si>
  <si>
    <t>763 Dřevostavby</t>
  </si>
  <si>
    <t>763119112R00</t>
  </si>
  <si>
    <t xml:space="preserve">Ochrana sádrokartonových hran úhelníkem Al </t>
  </si>
  <si>
    <t>8*(1,2+1,5)</t>
  </si>
  <si>
    <t>998763401U00</t>
  </si>
  <si>
    <t xml:space="preserve">Přesun % SDK kce objekt v -6m </t>
  </si>
  <si>
    <t>764</t>
  </si>
  <si>
    <t>Konstrukce klempířské</t>
  </si>
  <si>
    <t>764 Konstrukce klempířské</t>
  </si>
  <si>
    <t>U všech klempířských prvků jsou součástí položek veškeré pomocné práce, materiály a doplňky</t>
  </si>
  <si>
    <t>764430840R00</t>
  </si>
  <si>
    <t xml:space="preserve">Demontáž oplechování zdí,rš od 330 do 500 mm </t>
  </si>
  <si>
    <t>dem.atiky:</t>
  </si>
  <si>
    <t>10,4</t>
  </si>
  <si>
    <t>764908304R00</t>
  </si>
  <si>
    <t xml:space="preserve">Oplechování parapetů, rš 400 mm Pz lakovaný plech </t>
  </si>
  <si>
    <t>L 2:</t>
  </si>
  <si>
    <t>L1</t>
  </si>
  <si>
    <t>Dilatační lišta přes asf. izolaci rš 100 Pz lakovaný plech</t>
  </si>
  <si>
    <t>L2</t>
  </si>
  <si>
    <t>Krycí lišta přes asf. izolaci rš 150 Pz lakovaný plech</t>
  </si>
  <si>
    <t>L5</t>
  </si>
  <si>
    <t xml:space="preserve">Oplechování zdí z Pz plechu lakovaného, rš 450 mm </t>
  </si>
  <si>
    <t>998764201R00</t>
  </si>
  <si>
    <t xml:space="preserve">Přesun hmot pro klempířské konstr., výšky do 6 m </t>
  </si>
  <si>
    <t>766</t>
  </si>
  <si>
    <t>Konstrukce truhlářské</t>
  </si>
  <si>
    <t>766 Konstrukce truhlářské</t>
  </si>
  <si>
    <t>766 1</t>
  </si>
  <si>
    <t>Součástí dodávky a montáže oken a vchod.dveří jsou veškeré těsnící folie a krycí profily</t>
  </si>
  <si>
    <t>766411821R00</t>
  </si>
  <si>
    <t xml:space="preserve">Demontáž obložení stěn palubkami </t>
  </si>
  <si>
    <t>(1,455+1,57+1,25)*2,0-0,6*1,97</t>
  </si>
  <si>
    <t>766411822R00</t>
  </si>
  <si>
    <t xml:space="preserve">Demontáž podkladových roštů obložení stěn </t>
  </si>
  <si>
    <t>7,368*2</t>
  </si>
  <si>
    <t>766661112R00</t>
  </si>
  <si>
    <t xml:space="preserve">Montáž dveří do zárubně,otevíravých 1kř.do 0,8 m </t>
  </si>
  <si>
    <t>766669117R00</t>
  </si>
  <si>
    <t xml:space="preserve">Dokování samozavírače na ocelovou zárubeň </t>
  </si>
  <si>
    <t>766669921R00</t>
  </si>
  <si>
    <t xml:space="preserve">Montáž zámku </t>
  </si>
  <si>
    <t>766670021R00</t>
  </si>
  <si>
    <t xml:space="preserve">Montáž kliky a štítku </t>
  </si>
  <si>
    <t>766694111R00</t>
  </si>
  <si>
    <t xml:space="preserve">Montáž parapetních desek š.do 30 cm </t>
  </si>
  <si>
    <t>M12:</t>
  </si>
  <si>
    <t>3,1</t>
  </si>
  <si>
    <t>M13:</t>
  </si>
  <si>
    <t>4,78</t>
  </si>
  <si>
    <t>766812840R00</t>
  </si>
  <si>
    <t xml:space="preserve">Demontáž kuchyňských linek do 2,1 m </t>
  </si>
  <si>
    <t>D 1</t>
  </si>
  <si>
    <t>Vstupní dveře plastové kazetové, plné,bezpečnostní jednokřídlé,5-ti komorový systém 900/1970</t>
  </si>
  <si>
    <t>D 5</t>
  </si>
  <si>
    <t>Posuvné trojdílné dveře, hladké plné 3x400/2600 vč.pojezdové kolejnice</t>
  </si>
  <si>
    <t>O 1</t>
  </si>
  <si>
    <t>Plastové balkonové dveře s pevným nadsvětlíkem a oknem 1755x2950 + 620x2320</t>
  </si>
  <si>
    <t>54914592</t>
  </si>
  <si>
    <t>Kliky se štítem dveř.</t>
  </si>
  <si>
    <t>54914597</t>
  </si>
  <si>
    <t>Kliky se štítem  WC</t>
  </si>
  <si>
    <t>54917015</t>
  </si>
  <si>
    <t>Zavírač dveří hydraulický</t>
  </si>
  <si>
    <t>54926043</t>
  </si>
  <si>
    <t>Vložka cylindrická</t>
  </si>
  <si>
    <t>60775432</t>
  </si>
  <si>
    <t>Parapet interiér DTD šíře 260 mm</t>
  </si>
  <si>
    <t>7,88*1,1</t>
  </si>
  <si>
    <t>60775452</t>
  </si>
  <si>
    <t>Krytka boční oboustranná pro DTD parapet</t>
  </si>
  <si>
    <t>61161713</t>
  </si>
  <si>
    <t>Dveře vnitřní hladké plné 1kř. 60x197 cm</t>
  </si>
  <si>
    <t>61161717</t>
  </si>
  <si>
    <t>Dveře vnitřní hladké plné 1kř. 70x197 cm</t>
  </si>
  <si>
    <t>61161721</t>
  </si>
  <si>
    <t>Dveře vnitřní hladké plné 1kř. 80x197 cm</t>
  </si>
  <si>
    <t>998766201R00</t>
  </si>
  <si>
    <t xml:space="preserve">Přesun hmot pro truhlářské konstr., výšky do 6 m </t>
  </si>
  <si>
    <t>767</t>
  </si>
  <si>
    <t>Konstrukce zámečnické</t>
  </si>
  <si>
    <t>767 Konstrukce zámečnické</t>
  </si>
  <si>
    <t>767581802R00</t>
  </si>
  <si>
    <t xml:space="preserve">Demontáž podhledů - lamel </t>
  </si>
  <si>
    <t>1,94+1,21+2,95+2,48</t>
  </si>
  <si>
    <t>767582800R00</t>
  </si>
  <si>
    <t xml:space="preserve">Demontáž podhledů - roštů </t>
  </si>
  <si>
    <t>767310032RAC</t>
  </si>
  <si>
    <t>Bodový požární světlík 120x150 cm vč.podstavy v.45 a motoricky ovládané zastiňovací rolety</t>
  </si>
  <si>
    <t>Z 1</t>
  </si>
  <si>
    <t xml:space="preserve">D+M plotové branky 1,5 x 2,0 m </t>
  </si>
  <si>
    <t>998767201R00</t>
  </si>
  <si>
    <t xml:space="preserve">Přesun hmot pro zámečnické konstr., výšky do 6 m </t>
  </si>
  <si>
    <t>771</t>
  </si>
  <si>
    <t>Podlahy z dlaždic a obklady</t>
  </si>
  <si>
    <t>771 Podlahy z dlaždic a obklady</t>
  </si>
  <si>
    <t>771101210R00</t>
  </si>
  <si>
    <t xml:space="preserve">Penetrace podkladu pod dlažby </t>
  </si>
  <si>
    <t>dlažby:</t>
  </si>
  <si>
    <t>771575109R00</t>
  </si>
  <si>
    <t>Montáž podlah keram.,hladké, tmel vč.úpravy podkladu a spárování</t>
  </si>
  <si>
    <t>771577111R00</t>
  </si>
  <si>
    <t xml:space="preserve">Hrana schodů z hliníkového profilu </t>
  </si>
  <si>
    <t>1,0+1,8</t>
  </si>
  <si>
    <t>771577113R00</t>
  </si>
  <si>
    <t xml:space="preserve">Lišta hliníková přechodová </t>
  </si>
  <si>
    <t>0,8</t>
  </si>
  <si>
    <t>771577831R00</t>
  </si>
  <si>
    <t xml:space="preserve">Podlahový profil dilatační </t>
  </si>
  <si>
    <t>0,8+2*0,7+2*0,6</t>
  </si>
  <si>
    <t>771270010RAC</t>
  </si>
  <si>
    <t>Obklad schodišťových stupňů vč.dodávky dlažby do tmele</t>
  </si>
  <si>
    <t>597642030</t>
  </si>
  <si>
    <t xml:space="preserve">Dlažba dodávka </t>
  </si>
  <si>
    <t>8,05*1,1</t>
  </si>
  <si>
    <t>998771201R00</t>
  </si>
  <si>
    <t xml:space="preserve">Přesun hmot pro podlahy z dlaždic, výšky do 6 m </t>
  </si>
  <si>
    <t>776</t>
  </si>
  <si>
    <t>Podlahy povlakové</t>
  </si>
  <si>
    <t>776 Podlahy povlakové</t>
  </si>
  <si>
    <t>776401800R00</t>
  </si>
  <si>
    <t xml:space="preserve">Demontáž soklíků nebo lišt, pryžových nebo z PVC </t>
  </si>
  <si>
    <t>9,73+12,76+24,63</t>
  </si>
  <si>
    <t>776511810R00</t>
  </si>
  <si>
    <t xml:space="preserve">Odstranění PVC a koberců lepených bez podložky </t>
  </si>
  <si>
    <t>9,73+12,76+24,63-2,55</t>
  </si>
  <si>
    <t>776520010RAF</t>
  </si>
  <si>
    <t>Podlaha povlaková z PVC pásů, soklík podlahovina tl. 2,5 mm</t>
  </si>
  <si>
    <t>46,4+5,15</t>
  </si>
  <si>
    <t>998776201R00</t>
  </si>
  <si>
    <t xml:space="preserve">Přesun hmot pro podlahy povlakové, výšky do 6 m </t>
  </si>
  <si>
    <t>777</t>
  </si>
  <si>
    <t>Podlahy ze syntetických hmot</t>
  </si>
  <si>
    <t>777 Podlahy ze syntetických hmot</t>
  </si>
  <si>
    <t>777551955R00</t>
  </si>
  <si>
    <t xml:space="preserve">Oprava podlah stěrkou, tl.3 mm </t>
  </si>
  <si>
    <t>777652955R00</t>
  </si>
  <si>
    <t xml:space="preserve">Oprava podlah - penetrace </t>
  </si>
  <si>
    <t>998777201R00</t>
  </si>
  <si>
    <t xml:space="preserve">Přesun hmot pro podlahy syntetické, výšky do 6 m </t>
  </si>
  <si>
    <t>781</t>
  </si>
  <si>
    <t>Obklady keramické</t>
  </si>
  <si>
    <t>781 Obklady keramické</t>
  </si>
  <si>
    <t>781101210R00</t>
  </si>
  <si>
    <t xml:space="preserve">Penetrace podkladu pod obklady </t>
  </si>
  <si>
    <t>parapet:</t>
  </si>
  <si>
    <t>2*1,2*0,1</t>
  </si>
  <si>
    <t>781415014R00</t>
  </si>
  <si>
    <t>Montáž obkladů stěn, porovin., do tmele vč.přípravy podkladu a spárování</t>
  </si>
  <si>
    <t>781497111RS3</t>
  </si>
  <si>
    <t xml:space="preserve">Lišta hliníková ukončovacích k obkladům </t>
  </si>
  <si>
    <t>(1,575+1,595+1,885+0,57+0,439+0,715)</t>
  </si>
  <si>
    <t>(1,64+0,9)*2</t>
  </si>
  <si>
    <t>(1,21+2,115+0,967+0,343+1,873)</t>
  </si>
  <si>
    <t>(0,9+1,6)*2</t>
  </si>
  <si>
    <t>(1,0+0,63)*2</t>
  </si>
  <si>
    <t>781675111R00</t>
  </si>
  <si>
    <t xml:space="preserve">Montáž obkladů parapetů keramic. na tmel </t>
  </si>
  <si>
    <t>2*1,2</t>
  </si>
  <si>
    <t>597813565</t>
  </si>
  <si>
    <t xml:space="preserve">Dodávka obkladu </t>
  </si>
  <si>
    <t>42,508*1,1</t>
  </si>
  <si>
    <t>2*1,2*0,1*1,2</t>
  </si>
  <si>
    <t>781 00</t>
  </si>
  <si>
    <t xml:space="preserve">D+M zrcadla lepeného do obkladu 800x800 mm </t>
  </si>
  <si>
    <t>998781201R00</t>
  </si>
  <si>
    <t xml:space="preserve">Přesun hmot pro obklady keramické, výšky do 6 m </t>
  </si>
  <si>
    <t>783</t>
  </si>
  <si>
    <t>Nátěry</t>
  </si>
  <si>
    <t>783 Nátěry</t>
  </si>
  <si>
    <t>783324240R00</t>
  </si>
  <si>
    <t xml:space="preserve">Nátěr syntetický litin. radiátorů Z +2x + 1x email </t>
  </si>
  <si>
    <t>783 00</t>
  </si>
  <si>
    <t xml:space="preserve">Nátěr kovové zárubně </t>
  </si>
  <si>
    <t>784</t>
  </si>
  <si>
    <t>Malby</t>
  </si>
  <si>
    <t>784 Malby</t>
  </si>
  <si>
    <t>784191101R00</t>
  </si>
  <si>
    <t xml:space="preserve">Penetrace podkladu univerzální 1x </t>
  </si>
  <si>
    <t>na omítky:</t>
  </si>
  <si>
    <t>229,0586+3,228</t>
  </si>
  <si>
    <t>(1,2+2*1,19)*2*0,3</t>
  </si>
  <si>
    <t>(4,78+2*2,37)*2*0,3</t>
  </si>
  <si>
    <t>(4,86+2*2,97)*2*0,3</t>
  </si>
  <si>
    <t>Mezisoučet</t>
  </si>
  <si>
    <t>na SDK:</t>
  </si>
  <si>
    <t>68,55+4,88+4*0,15*3+4*(1,5+1,2)*0,8-8,95</t>
  </si>
  <si>
    <t>784195412R00</t>
  </si>
  <si>
    <t xml:space="preserve">Malba tekutá, 2 x na omítky </t>
  </si>
  <si>
    <t>784195512R00</t>
  </si>
  <si>
    <t xml:space="preserve">Malba tekutá, bílá, 2 x na SDK </t>
  </si>
  <si>
    <t>784402801R00</t>
  </si>
  <si>
    <t xml:space="preserve">Odstranění malby oškrábáním v místnosti H do 3,8 m </t>
  </si>
  <si>
    <t>špalety:</t>
  </si>
  <si>
    <t>784403801R00</t>
  </si>
  <si>
    <t xml:space="preserve">Odstranění maleb omytím v místnosti H do 3,8 m </t>
  </si>
  <si>
    <t>Mob</t>
  </si>
  <si>
    <t>Mobiliář</t>
  </si>
  <si>
    <t>Mob Mobiliář</t>
  </si>
  <si>
    <t>M 01</t>
  </si>
  <si>
    <t xml:space="preserve">školní lavice dvoumístná s košem </t>
  </si>
  <si>
    <t>M 02</t>
  </si>
  <si>
    <t xml:space="preserve">židle žákovská výškově nastavitelná </t>
  </si>
  <si>
    <t>M 03</t>
  </si>
  <si>
    <t xml:space="preserve">katedra učitelská se zásuvkou a skříňkou </t>
  </si>
  <si>
    <t>M 04</t>
  </si>
  <si>
    <t xml:space="preserve">židle učitelská čalouněná </t>
  </si>
  <si>
    <t>M 05</t>
  </si>
  <si>
    <t>třídílná tabule rozkládací + hliníkový zvedací stojan k ukotvení na stěnu</t>
  </si>
  <si>
    <t>M 06</t>
  </si>
  <si>
    <t xml:space="preserve">šatní skříň s dveřmi - uzavíráním Knobka se zámkem </t>
  </si>
  <si>
    <t>M 07</t>
  </si>
  <si>
    <t xml:space="preserve">skříň s dveřmi - uzavírání Knobka se zámkem </t>
  </si>
  <si>
    <t>M 08</t>
  </si>
  <si>
    <t xml:space="preserve">skříň otevřená </t>
  </si>
  <si>
    <t>M 14</t>
  </si>
  <si>
    <t xml:space="preserve">Úklidová skříň pro výlevku a skříň pod umyvadlo </t>
  </si>
  <si>
    <t>M 99</t>
  </si>
  <si>
    <t xml:space="preserve">Montáž, doprava, režie dodavatele </t>
  </si>
  <si>
    <t>M21</t>
  </si>
  <si>
    <t>Elektromontáže</t>
  </si>
  <si>
    <t>M21 Elektromontáže</t>
  </si>
  <si>
    <t>210 00</t>
  </si>
  <si>
    <t>Provedení silnoproudé elektroinstalace viz samostatná část PD</t>
  </si>
  <si>
    <t>P 021</t>
  </si>
  <si>
    <t>M212</t>
  </si>
  <si>
    <t>Hromosvod</t>
  </si>
  <si>
    <t>M212 Hromosvod</t>
  </si>
  <si>
    <t>212 00</t>
  </si>
  <si>
    <t>Demontáž hromosvodu po dokončení prací nové napojení</t>
  </si>
  <si>
    <t>M24</t>
  </si>
  <si>
    <t>Montáže vzduchotechnických zařízení</t>
  </si>
  <si>
    <t>M24 Montáže vzduchotechnických zařízení</t>
  </si>
  <si>
    <t>240010193R00</t>
  </si>
  <si>
    <t xml:space="preserve">Ventilátor do podhledu s doběhem </t>
  </si>
  <si>
    <t>240080381R00</t>
  </si>
  <si>
    <t xml:space="preserve">Potrubí kruhové z PVC do d  200 </t>
  </si>
  <si>
    <t>potrubí HT 100 včetně kolen a odboček :</t>
  </si>
  <si>
    <t>10,0</t>
  </si>
  <si>
    <t>P 024</t>
  </si>
  <si>
    <t>D96</t>
  </si>
  <si>
    <t>Přesuny suti a vybouraných hmot</t>
  </si>
  <si>
    <t>D96 Přesuny suti a vybouraných hmot</t>
  </si>
  <si>
    <t>979990121R00</t>
  </si>
  <si>
    <t xml:space="preserve">Poplatek za skládku suti - asfaltové pásy </t>
  </si>
  <si>
    <t>979990181R00</t>
  </si>
  <si>
    <t xml:space="preserve">Poplatek za skládku suti - PVC podlahová krytina </t>
  </si>
  <si>
    <t>979011111R00</t>
  </si>
  <si>
    <t xml:space="preserve">Svislá doprava suti a vybour. hmot za 2.NP a 1.PP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</si>
  <si>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</si>
  <si>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</si>
  <si>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</si>
  <si>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</si>
  <si>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</si>
  <si>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</si>
  <si>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</si>
  <si>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</si>
  <si>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979088212R00</t>
  </si>
  <si>
    <t xml:space="preserve">Nakládání suti na dopravní prostředky </t>
  </si>
  <si>
    <t>979093111R00</t>
  </si>
  <si>
    <t xml:space="preserve">Uložení suti na skládku bez zhutnění </t>
  </si>
  <si>
    <t>979990001R00</t>
  </si>
  <si>
    <t xml:space="preserve">Poplatek za skládku stavební suti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</si>
  <si>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</si>
  <si>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</si>
  <si>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</si>
  <si>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</si>
  <si>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</si>
  <si>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</si>
  <si>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</si>
  <si>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</si>
  <si>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bude určen výběrovým řízením</t>
  </si>
  <si>
    <t>ZŠ Chvaletická</t>
  </si>
  <si>
    <t>R-Projekt 07 Praha s.r.o. Ke Strašnické 8/1795,P10</t>
  </si>
  <si>
    <t>02</t>
  </si>
  <si>
    <t>Změna využití škol.bytu - nezpůsobilé náklady</t>
  </si>
  <si>
    <t>02 Změna využití škol.bytu - nezpůsobilé náklady</t>
  </si>
  <si>
    <t>8,95</t>
  </si>
  <si>
    <t>1,2*1,19</t>
  </si>
  <si>
    <t>(2,75+3,57)*2*3,32-0,7*1,97*2-0,8*1,97</t>
  </si>
  <si>
    <t>(1,08+2*2,11)*0,3</t>
  </si>
  <si>
    <t>8,95*0,05</t>
  </si>
  <si>
    <t>8,95*0,001353</t>
  </si>
  <si>
    <t xml:space="preserve">(1,79+3,55)*3,32-(0,8+0,7)*1,97   </t>
  </si>
  <si>
    <t>8,95*0,1</t>
  </si>
  <si>
    <t>4,33+2,07</t>
  </si>
  <si>
    <t>2</t>
  </si>
  <si>
    <t>0,8*1,97+0,6*1,97</t>
  </si>
  <si>
    <t>(2,75+3,57)*3,32-1,2*1,19-1,08*2,11</t>
  </si>
  <si>
    <t>8,95*1,15</t>
  </si>
  <si>
    <t xml:space="preserve">(2,75+3,57)*2-0,7*2-0,8    </t>
  </si>
  <si>
    <t>8,95*1,02</t>
  </si>
  <si>
    <t>sokl:</t>
  </si>
  <si>
    <t>((3,57+2,9)*2+2*0,17-(0,8+0,7*2+1,08))*0,1</t>
  </si>
  <si>
    <t>771445014R00</t>
  </si>
  <si>
    <t>Obklad soklíků hutných, rovných,tmel,v.do 100 mm vč.úpravy podkladu a spárování</t>
  </si>
  <si>
    <t>((3,57+2,9)*2+2*0,17-(0,8+0,7*2+1,08))</t>
  </si>
  <si>
    <t>8,95*1,1</t>
  </si>
  <si>
    <t>59764241</t>
  </si>
  <si>
    <t xml:space="preserve">Dlažba - sokl - dodávka </t>
  </si>
  <si>
    <t>10*1,2</t>
  </si>
  <si>
    <t>2,55</t>
  </si>
  <si>
    <t>M 09</t>
  </si>
  <si>
    <t xml:space="preserve">nástěnný kovový šatní věšák VN10 (délka 120 cm) </t>
  </si>
  <si>
    <t>M 10</t>
  </si>
  <si>
    <t xml:space="preserve">nástěnný kovový šatní věšák VN11 (délka 140 cm) </t>
  </si>
  <si>
    <t>M 11</t>
  </si>
  <si>
    <t xml:space="preserve">Univerzální šatní lavička J32 s roštem na obuv </t>
  </si>
  <si>
    <t>03</t>
  </si>
  <si>
    <t>03 Změna využití škol.bytu - elektroinstalace</t>
  </si>
  <si>
    <t/>
  </si>
  <si>
    <t>M22</t>
  </si>
  <si>
    <t>Montáž sdělovací a zabezp. techniky</t>
  </si>
  <si>
    <t>M22 Montáž sdělovací a zabezp. techniky</t>
  </si>
  <si>
    <t>220 00</t>
  </si>
  <si>
    <t>Provedení slaboproudé elektroinstalace viz samostatná část PD</t>
  </si>
  <si>
    <t>P 022</t>
  </si>
  <si>
    <t>Slepý rozpočet stavby</t>
  </si>
  <si>
    <t>Zm. využití škol.bytu - elektroinstalace - nezpůsobilé n.</t>
  </si>
  <si>
    <t>03 Zm. využití škol.bytu - elektroinstalace - nezpůsobilé n.</t>
  </si>
  <si>
    <t>Změna využití škol.bytu - elektroinstalace - nezpůsobile n.</t>
  </si>
  <si>
    <t>Změna využití škol.bytu - elektroinstalace - nezpůsobilé n.</t>
  </si>
  <si>
    <t>03 Změna využití škol.bytu - elektroinstalace - nezpůsobilé n.</t>
  </si>
</sst>
</file>

<file path=xl/styles.xml><?xml version="1.0" encoding="utf-8"?>
<styleSheet xmlns="http://schemas.openxmlformats.org/spreadsheetml/2006/main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21">
    <font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sz val="8"/>
      <color indexed="53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36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horizontal="right"/>
    </xf>
    <xf numFmtId="14" fontId="4" fillId="0" borderId="0" xfId="0" applyNumberFormat="1" applyFont="1" applyAlignment="1">
      <alignment horizontal="left"/>
    </xf>
    <xf numFmtId="0" fontId="5" fillId="0" borderId="0" xfId="0" applyFont="1" applyAlignment="1">
      <alignment horizontal="right"/>
    </xf>
    <xf numFmtId="49" fontId="2" fillId="0" borderId="0" xfId="0" applyNumberFormat="1" applyFont="1"/>
    <xf numFmtId="0" fontId="6" fillId="0" borderId="0" xfId="0" applyFont="1" applyAlignment="1">
      <alignment horizontal="right"/>
    </xf>
    <xf numFmtId="49" fontId="7" fillId="0" borderId="0" xfId="0" applyNumberFormat="1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/>
    <xf numFmtId="0" fontId="8" fillId="0" borderId="0" xfId="0" applyFont="1" applyAlignment="1"/>
    <xf numFmtId="0" fontId="8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5" fillId="2" borderId="1" xfId="0" applyFont="1" applyFill="1" applyBorder="1" applyAlignment="1">
      <alignment wrapText="1"/>
    </xf>
    <xf numFmtId="0" fontId="5" fillId="2" borderId="2" xfId="0" applyFont="1" applyFill="1" applyBorder="1" applyAlignment="1">
      <alignment wrapText="1"/>
    </xf>
    <xf numFmtId="0" fontId="5" fillId="2" borderId="3" xfId="0" applyFont="1" applyFill="1" applyBorder="1" applyAlignment="1">
      <alignment wrapText="1"/>
    </xf>
    <xf numFmtId="0" fontId="5" fillId="2" borderId="1" xfId="0" applyFont="1" applyFill="1" applyBorder="1" applyAlignment="1">
      <alignment horizontal="right" wrapText="1"/>
    </xf>
    <xf numFmtId="0" fontId="2" fillId="2" borderId="2" xfId="0" applyFont="1" applyFill="1" applyBorder="1" applyAlignment="1"/>
    <xf numFmtId="0" fontId="5" fillId="2" borderId="2" xfId="0" applyFont="1" applyFill="1" applyBorder="1" applyAlignment="1">
      <alignment horizontal="right" wrapText="1"/>
    </xf>
    <xf numFmtId="0" fontId="5" fillId="2" borderId="3" xfId="0" applyFont="1" applyFill="1" applyBorder="1" applyAlignment="1">
      <alignment horizontal="right" vertical="center"/>
    </xf>
    <xf numFmtId="0" fontId="5" fillId="3" borderId="0" xfId="0" applyFont="1" applyFill="1" applyBorder="1" applyAlignment="1">
      <alignment horizontal="right" wrapText="1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1" fontId="2" fillId="0" borderId="0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vertical="center"/>
    </xf>
    <xf numFmtId="4" fontId="2" fillId="0" borderId="6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4" fontId="2" fillId="3" borderId="0" xfId="0" applyNumberFormat="1" applyFont="1" applyFill="1" applyBorder="1" applyAlignment="1">
      <alignment vertical="center"/>
    </xf>
    <xf numFmtId="4" fontId="2" fillId="0" borderId="4" xfId="0" applyNumberFormat="1" applyFont="1" applyBorder="1" applyAlignment="1">
      <alignment horizontal="right" vertical="center"/>
    </xf>
    <xf numFmtId="4" fontId="2" fillId="0" borderId="0" xfId="0" applyNumberFormat="1" applyFont="1" applyBorder="1" applyAlignment="1">
      <alignment horizontal="right" vertical="center"/>
    </xf>
    <xf numFmtId="4" fontId="2" fillId="0" borderId="9" xfId="0" applyNumberFormat="1" applyFont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0" fontId="7" fillId="4" borderId="1" xfId="0" applyFont="1" applyFill="1" applyBorder="1" applyAlignment="1">
      <alignment vertical="center"/>
    </xf>
    <xf numFmtId="0" fontId="8" fillId="4" borderId="2" xfId="0" applyFont="1" applyFill="1" applyBorder="1" applyAlignment="1">
      <alignment vertical="center"/>
    </xf>
    <xf numFmtId="0" fontId="2" fillId="4" borderId="2" xfId="0" applyFont="1" applyFill="1" applyBorder="1" applyAlignment="1">
      <alignment vertical="center"/>
    </xf>
    <xf numFmtId="4" fontId="7" fillId="4" borderId="12" xfId="0" applyNumberFormat="1" applyFont="1" applyFill="1" applyBorder="1" applyAlignment="1">
      <alignment horizontal="right" vertical="center"/>
    </xf>
    <xf numFmtId="4" fontId="7" fillId="4" borderId="13" xfId="0" applyNumberFormat="1" applyFont="1" applyFill="1" applyBorder="1" applyAlignment="1">
      <alignment horizontal="right" vertical="center"/>
    </xf>
    <xf numFmtId="4" fontId="8" fillId="3" borderId="0" xfId="0" applyNumberFormat="1" applyFont="1" applyFill="1" applyBorder="1" applyAlignment="1">
      <alignment vertical="center"/>
    </xf>
    <xf numFmtId="0" fontId="3" fillId="0" borderId="0" xfId="0" applyFont="1" applyAlignment="1">
      <alignment horizontal="center"/>
    </xf>
    <xf numFmtId="4" fontId="2" fillId="0" borderId="0" xfId="0" applyNumberFormat="1" applyFont="1"/>
    <xf numFmtId="0" fontId="5" fillId="2" borderId="1" xfId="0" applyFont="1" applyFill="1" applyBorder="1" applyAlignment="1">
      <alignment vertical="center"/>
    </xf>
    <xf numFmtId="0" fontId="8" fillId="2" borderId="2" xfId="0" applyFont="1" applyFill="1" applyBorder="1" applyAlignment="1">
      <alignment vertical="center"/>
    </xf>
    <xf numFmtId="0" fontId="8" fillId="2" borderId="3" xfId="0" applyFont="1" applyFill="1" applyBorder="1" applyAlignment="1">
      <alignment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7" xfId="0" applyFont="1" applyBorder="1"/>
    <xf numFmtId="164" fontId="4" fillId="0" borderId="8" xfId="0" applyNumberFormat="1" applyFont="1" applyBorder="1"/>
    <xf numFmtId="3" fontId="5" fillId="0" borderId="16" xfId="0" applyNumberFormat="1" applyFont="1" applyBorder="1" applyAlignment="1">
      <alignment horizontal="right"/>
    </xf>
    <xf numFmtId="3" fontId="4" fillId="0" borderId="8" xfId="0" applyNumberFormat="1" applyFont="1" applyBorder="1" applyAlignment="1">
      <alignment horizontal="right"/>
    </xf>
    <xf numFmtId="3" fontId="4" fillId="0" borderId="16" xfId="0" applyNumberFormat="1" applyFont="1" applyBorder="1" applyAlignment="1">
      <alignment horizontal="right"/>
    </xf>
    <xf numFmtId="165" fontId="2" fillId="0" borderId="17" xfId="0" applyNumberFormat="1" applyFont="1" applyBorder="1"/>
    <xf numFmtId="49" fontId="4" fillId="0" borderId="4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164" fontId="4" fillId="0" borderId="5" xfId="0" applyNumberFormat="1" applyFont="1" applyBorder="1"/>
    <xf numFmtId="3" fontId="5" fillId="0" borderId="17" xfId="0" applyNumberFormat="1" applyFont="1" applyBorder="1" applyAlignment="1">
      <alignment horizontal="right"/>
    </xf>
    <xf numFmtId="3" fontId="4" fillId="0" borderId="5" xfId="0" applyNumberFormat="1" applyFont="1" applyBorder="1" applyAlignment="1">
      <alignment horizontal="right"/>
    </xf>
    <xf numFmtId="3" fontId="4" fillId="0" borderId="17" xfId="0" applyNumberFormat="1" applyFont="1" applyBorder="1" applyAlignment="1">
      <alignment horizontal="right"/>
    </xf>
    <xf numFmtId="49" fontId="4" fillId="0" borderId="0" xfId="0" applyNumberFormat="1" applyFont="1" applyBorder="1" applyAlignment="1">
      <alignment horizontal="left"/>
    </xf>
    <xf numFmtId="0" fontId="5" fillId="4" borderId="1" xfId="0" applyFont="1" applyFill="1" applyBorder="1" applyAlignment="1">
      <alignment vertical="center"/>
    </xf>
    <xf numFmtId="49" fontId="5" fillId="4" borderId="2" xfId="0" applyNumberFormat="1" applyFont="1" applyFill="1" applyBorder="1" applyAlignment="1">
      <alignment horizontal="left" vertical="center"/>
    </xf>
    <xf numFmtId="0" fontId="5" fillId="4" borderId="2" xfId="0" applyFont="1" applyFill="1" applyBorder="1" applyAlignment="1">
      <alignment vertical="center"/>
    </xf>
    <xf numFmtId="164" fontId="4" fillId="4" borderId="3" xfId="0" applyNumberFormat="1" applyFont="1" applyFill="1" applyBorder="1"/>
    <xf numFmtId="3" fontId="5" fillId="4" borderId="15" xfId="0" applyNumberFormat="1" applyFont="1" applyFill="1" applyBorder="1" applyAlignment="1">
      <alignment horizontal="right" vertical="center"/>
    </xf>
    <xf numFmtId="165" fontId="5" fillId="4" borderId="15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left" vertical="top" wrapText="1"/>
    </xf>
    <xf numFmtId="0" fontId="5" fillId="2" borderId="15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/>
    </xf>
    <xf numFmtId="49" fontId="4" fillId="0" borderId="16" xfId="0" applyNumberFormat="1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9" fontId="4" fillId="0" borderId="17" xfId="0" applyNumberFormat="1" applyFont="1" applyBorder="1" applyAlignment="1">
      <alignment horizontal="left"/>
    </xf>
    <xf numFmtId="0" fontId="4" fillId="0" borderId="4" xfId="0" applyFont="1" applyBorder="1" applyAlignment="1">
      <alignment horizontal="left"/>
    </xf>
    <xf numFmtId="3" fontId="5" fillId="4" borderId="3" xfId="0" applyNumberFormat="1" applyFont="1" applyFill="1" applyBorder="1" applyAlignment="1">
      <alignment horizontal="right" vertical="center"/>
    </xf>
    <xf numFmtId="4" fontId="8" fillId="2" borderId="15" xfId="0" applyNumberFormat="1" applyFont="1" applyFill="1" applyBorder="1" applyAlignment="1">
      <alignment horizontal="center" vertical="center"/>
    </xf>
    <xf numFmtId="165" fontId="4" fillId="0" borderId="16" xfId="0" applyNumberFormat="1" applyFont="1" applyBorder="1"/>
    <xf numFmtId="165" fontId="4" fillId="0" borderId="17" xfId="0" applyNumberFormat="1" applyFont="1" applyBorder="1"/>
    <xf numFmtId="165" fontId="4" fillId="4" borderId="15" xfId="0" applyNumberFormat="1" applyFont="1" applyFill="1" applyBorder="1"/>
    <xf numFmtId="0" fontId="8" fillId="2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center" vertical="center" wrapText="1"/>
    </xf>
    <xf numFmtId="164" fontId="4" fillId="0" borderId="7" xfId="0" applyNumberFormat="1" applyFont="1" applyBorder="1"/>
    <xf numFmtId="3" fontId="5" fillId="0" borderId="7" xfId="0" applyNumberFormat="1" applyFont="1" applyBorder="1" applyAlignment="1">
      <alignment horizontal="right"/>
    </xf>
    <xf numFmtId="164" fontId="4" fillId="0" borderId="0" xfId="0" applyNumberFormat="1" applyFont="1" applyBorder="1"/>
    <xf numFmtId="3" fontId="5" fillId="0" borderId="0" xfId="0" applyNumberFormat="1" applyFont="1" applyBorder="1" applyAlignment="1">
      <alignment horizontal="right"/>
    </xf>
    <xf numFmtId="164" fontId="4" fillId="4" borderId="2" xfId="0" applyNumberFormat="1" applyFont="1" applyFill="1" applyBorder="1"/>
    <xf numFmtId="3" fontId="5" fillId="4" borderId="2" xfId="0" applyNumberFormat="1" applyFont="1" applyFill="1" applyBorder="1" applyAlignment="1">
      <alignment horizontal="right" vertical="center"/>
    </xf>
    <xf numFmtId="0" fontId="3" fillId="0" borderId="10" xfId="0" applyFont="1" applyBorder="1" applyAlignment="1">
      <alignment horizontal="centerContinuous" vertical="top"/>
    </xf>
    <xf numFmtId="0" fontId="2" fillId="0" borderId="10" xfId="0" applyFont="1" applyBorder="1" applyAlignment="1">
      <alignment horizontal="centerContinuous"/>
    </xf>
    <xf numFmtId="0" fontId="8" fillId="2" borderId="22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Continuous"/>
    </xf>
    <xf numFmtId="49" fontId="5" fillId="2" borderId="24" xfId="0" applyNumberFormat="1" applyFont="1" applyFill="1" applyBorder="1" applyAlignment="1">
      <alignment horizontal="left"/>
    </xf>
    <xf numFmtId="49" fontId="4" fillId="2" borderId="23" xfId="0" applyNumberFormat="1" applyFont="1" applyFill="1" applyBorder="1" applyAlignment="1">
      <alignment horizontal="centerContinuous"/>
    </xf>
    <xf numFmtId="0" fontId="4" fillId="0" borderId="19" xfId="0" applyFont="1" applyBorder="1"/>
    <xf numFmtId="49" fontId="4" fillId="0" borderId="25" xfId="0" applyNumberFormat="1" applyFont="1" applyBorder="1" applyAlignment="1">
      <alignment horizontal="left"/>
    </xf>
    <xf numFmtId="0" fontId="2" fillId="0" borderId="26" xfId="0" applyFont="1" applyBorder="1"/>
    <xf numFmtId="0" fontId="4" fillId="0" borderId="3" xfId="0" applyFont="1" applyBorder="1"/>
    <xf numFmtId="49" fontId="4" fillId="0" borderId="2" xfId="0" applyNumberFormat="1" applyFont="1" applyBorder="1"/>
    <xf numFmtId="49" fontId="4" fillId="0" borderId="3" xfId="0" applyNumberFormat="1" applyFont="1" applyBorder="1"/>
    <xf numFmtId="0" fontId="4" fillId="0" borderId="15" xfId="0" applyFont="1" applyBorder="1"/>
    <xf numFmtId="0" fontId="4" fillId="0" borderId="27" xfId="0" applyFont="1" applyBorder="1" applyAlignment="1">
      <alignment horizontal="left"/>
    </xf>
    <xf numFmtId="0" fontId="8" fillId="0" borderId="26" xfId="0" applyFont="1" applyBorder="1"/>
    <xf numFmtId="49" fontId="4" fillId="0" borderId="27" xfId="0" applyNumberFormat="1" applyFont="1" applyBorder="1" applyAlignment="1">
      <alignment horizontal="left"/>
    </xf>
    <xf numFmtId="49" fontId="8" fillId="2" borderId="26" xfId="0" applyNumberFormat="1" applyFont="1" applyFill="1" applyBorder="1"/>
    <xf numFmtId="49" fontId="2" fillId="2" borderId="3" xfId="0" applyNumberFormat="1" applyFont="1" applyFill="1" applyBorder="1"/>
    <xf numFmtId="49" fontId="8" fillId="2" borderId="2" xfId="0" applyNumberFormat="1" applyFont="1" applyFill="1" applyBorder="1"/>
    <xf numFmtId="49" fontId="2" fillId="2" borderId="2" xfId="0" applyNumberFormat="1" applyFont="1" applyFill="1" applyBorder="1"/>
    <xf numFmtId="0" fontId="4" fillId="0" borderId="15" xfId="0" applyFont="1" applyFill="1" applyBorder="1"/>
    <xf numFmtId="3" fontId="4" fillId="0" borderId="27" xfId="0" applyNumberFormat="1" applyFont="1" applyBorder="1" applyAlignment="1">
      <alignment horizontal="left"/>
    </xf>
    <xf numFmtId="0" fontId="2" fillId="0" borderId="0" xfId="0" applyFont="1" applyFill="1"/>
    <xf numFmtId="49" fontId="8" fillId="2" borderId="28" xfId="0" applyNumberFormat="1" applyFont="1" applyFill="1" applyBorder="1"/>
    <xf numFmtId="49" fontId="2" fillId="2" borderId="5" xfId="0" applyNumberFormat="1" applyFont="1" applyFill="1" applyBorder="1"/>
    <xf numFmtId="49" fontId="8" fillId="2" borderId="0" xfId="0" applyNumberFormat="1" applyFont="1" applyFill="1" applyBorder="1"/>
    <xf numFmtId="49" fontId="2" fillId="2" borderId="0" xfId="0" applyNumberFormat="1" applyFont="1" applyFill="1" applyBorder="1"/>
    <xf numFmtId="49" fontId="4" fillId="0" borderId="15" xfId="0" applyNumberFormat="1" applyFont="1" applyBorder="1" applyAlignment="1">
      <alignment horizontal="left"/>
    </xf>
    <xf numFmtId="0" fontId="4" fillId="0" borderId="29" xfId="0" applyFont="1" applyBorder="1"/>
    <xf numFmtId="0" fontId="4" fillId="0" borderId="15" xfId="0" applyNumberFormat="1" applyFont="1" applyBorder="1"/>
    <xf numFmtId="0" fontId="4" fillId="0" borderId="30" xfId="0" applyNumberFormat="1" applyFont="1" applyBorder="1" applyAlignment="1">
      <alignment horizontal="left"/>
    </xf>
    <xf numFmtId="0" fontId="2" fillId="0" borderId="0" xfId="0" applyNumberFormat="1" applyFont="1" applyBorder="1"/>
    <xf numFmtId="0" fontId="2" fillId="0" borderId="0" xfId="0" applyNumberFormat="1" applyFont="1"/>
    <xf numFmtId="0" fontId="4" fillId="0" borderId="30" xfId="0" applyFont="1" applyBorder="1" applyAlignment="1">
      <alignment horizontal="left"/>
    </xf>
    <xf numFmtId="0" fontId="2" fillId="0" borderId="0" xfId="0" applyFont="1" applyBorder="1"/>
    <xf numFmtId="0" fontId="4" fillId="0" borderId="15" xfId="0" applyFont="1" applyFill="1" applyBorder="1" applyAlignment="1"/>
    <xf numFmtId="0" fontId="4" fillId="0" borderId="30" xfId="0" applyFont="1" applyFill="1" applyBorder="1" applyAlignment="1"/>
    <xf numFmtId="0" fontId="2" fillId="0" borderId="0" xfId="0" applyFont="1" applyFill="1" applyBorder="1" applyAlignment="1"/>
    <xf numFmtId="0" fontId="4" fillId="0" borderId="15" xfId="0" applyFont="1" applyBorder="1" applyAlignment="1"/>
    <xf numFmtId="0" fontId="4" fillId="0" borderId="30" xfId="0" applyFont="1" applyBorder="1" applyAlignment="1"/>
    <xf numFmtId="3" fontId="2" fillId="0" borderId="0" xfId="0" applyNumberFormat="1" applyFont="1"/>
    <xf numFmtId="0" fontId="4" fillId="0" borderId="26" xfId="0" applyFont="1" applyBorder="1"/>
    <xf numFmtId="0" fontId="4" fillId="0" borderId="19" xfId="0" applyFont="1" applyBorder="1" applyAlignment="1">
      <alignment horizontal="left"/>
    </xf>
    <xf numFmtId="0" fontId="4" fillId="0" borderId="31" xfId="0" applyFont="1" applyBorder="1" applyAlignment="1">
      <alignment horizontal="left"/>
    </xf>
    <xf numFmtId="0" fontId="3" fillId="0" borderId="32" xfId="0" applyFont="1" applyBorder="1" applyAlignment="1">
      <alignment horizontal="centerContinuous" vertical="center"/>
    </xf>
    <xf numFmtId="0" fontId="7" fillId="0" borderId="33" xfId="0" applyFont="1" applyBorder="1" applyAlignment="1">
      <alignment horizontal="centerContinuous" vertical="center"/>
    </xf>
    <xf numFmtId="0" fontId="2" fillId="0" borderId="33" xfId="0" applyFont="1" applyBorder="1" applyAlignment="1">
      <alignment horizontal="centerContinuous" vertical="center"/>
    </xf>
    <xf numFmtId="0" fontId="2" fillId="0" borderId="34" xfId="0" applyFont="1" applyBorder="1" applyAlignment="1">
      <alignment horizontal="centerContinuous" vertical="center"/>
    </xf>
    <xf numFmtId="0" fontId="8" fillId="2" borderId="12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0" fontId="2" fillId="2" borderId="35" xfId="0" applyFont="1" applyFill="1" applyBorder="1" applyAlignment="1">
      <alignment horizontal="centerContinuous"/>
    </xf>
    <xf numFmtId="0" fontId="8" fillId="2" borderId="13" xfId="0" applyFont="1" applyFill="1" applyBorder="1" applyAlignment="1">
      <alignment horizontal="centerContinuous"/>
    </xf>
    <xf numFmtId="0" fontId="2" fillId="2" borderId="13" xfId="0" applyFont="1" applyFill="1" applyBorder="1" applyAlignment="1">
      <alignment horizontal="centerContinuous"/>
    </xf>
    <xf numFmtId="0" fontId="2" fillId="0" borderId="36" xfId="0" applyFont="1" applyBorder="1"/>
    <xf numFmtId="0" fontId="2" fillId="0" borderId="21" xfId="0" applyFont="1" applyBorder="1"/>
    <xf numFmtId="3" fontId="2" fillId="0" borderId="25" xfId="0" applyNumberFormat="1" applyFont="1" applyBorder="1"/>
    <xf numFmtId="0" fontId="2" fillId="0" borderId="22" xfId="0" applyFont="1" applyBorder="1"/>
    <xf numFmtId="3" fontId="2" fillId="0" borderId="24" xfId="0" applyNumberFormat="1" applyFont="1" applyBorder="1"/>
    <xf numFmtId="0" fontId="2" fillId="0" borderId="23" xfId="0" applyFont="1" applyBorder="1"/>
    <xf numFmtId="3" fontId="2" fillId="0" borderId="2" xfId="0" applyNumberFormat="1" applyFont="1" applyBorder="1"/>
    <xf numFmtId="0" fontId="2" fillId="0" borderId="3" xfId="0" applyFont="1" applyBorder="1"/>
    <xf numFmtId="0" fontId="2" fillId="0" borderId="37" xfId="0" applyFont="1" applyBorder="1"/>
    <xf numFmtId="0" fontId="2" fillId="0" borderId="21" xfId="0" applyFont="1" applyBorder="1" applyAlignment="1">
      <alignment shrinkToFit="1"/>
    </xf>
    <xf numFmtId="0" fontId="2" fillId="0" borderId="38" xfId="0" applyFont="1" applyBorder="1"/>
    <xf numFmtId="0" fontId="2" fillId="0" borderId="28" xfId="0" applyFont="1" applyBorder="1"/>
    <xf numFmtId="3" fontId="2" fillId="0" borderId="41" xfId="0" applyNumberFormat="1" applyFont="1" applyBorder="1"/>
    <xf numFmtId="0" fontId="2" fillId="0" borderId="39" xfId="0" applyFont="1" applyBorder="1"/>
    <xf numFmtId="3" fontId="2" fillId="0" borderId="42" xfId="0" applyNumberFormat="1" applyFont="1" applyBorder="1"/>
    <xf numFmtId="0" fontId="2" fillId="0" borderId="40" xfId="0" applyFont="1" applyBorder="1"/>
    <xf numFmtId="0" fontId="8" fillId="2" borderId="22" xfId="0" applyFont="1" applyFill="1" applyBorder="1"/>
    <xf numFmtId="0" fontId="8" fillId="2" borderId="24" xfId="0" applyFont="1" applyFill="1" applyBorder="1"/>
    <xf numFmtId="0" fontId="8" fillId="2" borderId="23" xfId="0" applyFont="1" applyFill="1" applyBorder="1"/>
    <xf numFmtId="0" fontId="8" fillId="2" borderId="43" xfId="0" applyFont="1" applyFill="1" applyBorder="1"/>
    <xf numFmtId="0" fontId="8" fillId="2" borderId="44" xfId="0" applyFont="1" applyFill="1" applyBorder="1"/>
    <xf numFmtId="0" fontId="2" fillId="0" borderId="5" xfId="0" applyFont="1" applyBorder="1"/>
    <xf numFmtId="0" fontId="2" fillId="0" borderId="4" xfId="0" applyFont="1" applyBorder="1"/>
    <xf numFmtId="0" fontId="2" fillId="0" borderId="45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/>
    <xf numFmtId="0" fontId="2" fillId="0" borderId="0" xfId="0" applyFont="1" applyFill="1" applyBorder="1"/>
    <xf numFmtId="0" fontId="2" fillId="0" borderId="18" xfId="0" applyFont="1" applyBorder="1"/>
    <xf numFmtId="0" fontId="2" fillId="0" borderId="20" xfId="0" applyFont="1" applyBorder="1"/>
    <xf numFmtId="0" fontId="2" fillId="0" borderId="46" xfId="0" applyFont="1" applyBorder="1"/>
    <xf numFmtId="0" fontId="2" fillId="0" borderId="7" xfId="0" applyFont="1" applyBorder="1"/>
    <xf numFmtId="165" fontId="2" fillId="0" borderId="8" xfId="0" applyNumberFormat="1" applyFont="1" applyBorder="1" applyAlignment="1">
      <alignment horizontal="right"/>
    </xf>
    <xf numFmtId="0" fontId="2" fillId="0" borderId="8" xfId="0" applyFont="1" applyBorder="1"/>
    <xf numFmtId="0" fontId="2" fillId="0" borderId="2" xfId="0" applyFont="1" applyBorder="1"/>
    <xf numFmtId="165" fontId="2" fillId="0" borderId="3" xfId="0" applyNumberFormat="1" applyFont="1" applyBorder="1" applyAlignment="1">
      <alignment horizontal="right"/>
    </xf>
    <xf numFmtId="0" fontId="7" fillId="2" borderId="39" xfId="0" applyFont="1" applyFill="1" applyBorder="1"/>
    <xf numFmtId="0" fontId="7" fillId="2" borderId="42" xfId="0" applyFont="1" applyFill="1" applyBorder="1"/>
    <xf numFmtId="0" fontId="7" fillId="2" borderId="40" xfId="0" applyFont="1" applyFill="1" applyBorder="1"/>
    <xf numFmtId="0" fontId="7" fillId="0" borderId="0" xfId="0" applyFont="1"/>
    <xf numFmtId="0" fontId="2" fillId="0" borderId="0" xfId="0" applyFont="1" applyAlignment="1">
      <alignment vertical="justify"/>
    </xf>
    <xf numFmtId="49" fontId="8" fillId="0" borderId="51" xfId="1" applyNumberFormat="1" applyFont="1" applyBorder="1"/>
    <xf numFmtId="49" fontId="2" fillId="0" borderId="51" xfId="1" applyNumberFormat="1" applyFont="1" applyBorder="1"/>
    <xf numFmtId="49" fontId="2" fillId="0" borderId="51" xfId="1" applyNumberFormat="1" applyFont="1" applyBorder="1" applyAlignment="1">
      <alignment horizontal="right"/>
    </xf>
    <xf numFmtId="0" fontId="2" fillId="0" borderId="52" xfId="1" applyFont="1" applyBorder="1"/>
    <xf numFmtId="49" fontId="2" fillId="0" borderId="51" xfId="0" applyNumberFormat="1" applyFont="1" applyBorder="1" applyAlignment="1">
      <alignment horizontal="left"/>
    </xf>
    <xf numFmtId="0" fontId="2" fillId="0" borderId="53" xfId="0" applyNumberFormat="1" applyFont="1" applyBorder="1"/>
    <xf numFmtId="49" fontId="8" fillId="0" borderId="56" xfId="1" applyNumberFormat="1" applyFont="1" applyBorder="1"/>
    <xf numFmtId="49" fontId="2" fillId="0" borderId="56" xfId="1" applyNumberFormat="1" applyFont="1" applyBorder="1"/>
    <xf numFmtId="49" fontId="2" fillId="0" borderId="56" xfId="1" applyNumberFormat="1" applyFont="1" applyBorder="1" applyAlignment="1">
      <alignment horizontal="right"/>
    </xf>
    <xf numFmtId="49" fontId="3" fillId="0" borderId="0" xfId="0" applyNumberFormat="1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Border="1" applyAlignment="1">
      <alignment horizontal="centerContinuous"/>
    </xf>
    <xf numFmtId="49" fontId="8" fillId="2" borderId="12" xfId="0" applyNumberFormat="1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/>
    </xf>
    <xf numFmtId="0" fontId="8" fillId="2" borderId="35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8" fillId="2" borderId="59" xfId="0" applyFont="1" applyFill="1" applyBorder="1" applyAlignment="1">
      <alignment horizontal="center"/>
    </xf>
    <xf numFmtId="0" fontId="8" fillId="2" borderId="60" xfId="0" applyFont="1" applyFill="1" applyBorder="1" applyAlignment="1">
      <alignment horizontal="center"/>
    </xf>
    <xf numFmtId="3" fontId="2" fillId="0" borderId="45" xfId="0" applyNumberFormat="1" applyFont="1" applyBorder="1"/>
    <xf numFmtId="0" fontId="8" fillId="2" borderId="12" xfId="0" applyFont="1" applyFill="1" applyBorder="1"/>
    <xf numFmtId="0" fontId="8" fillId="2" borderId="13" xfId="0" applyFont="1" applyFill="1" applyBorder="1"/>
    <xf numFmtId="3" fontId="8" fillId="2" borderId="35" xfId="0" applyNumberFormat="1" applyFont="1" applyFill="1" applyBorder="1"/>
    <xf numFmtId="3" fontId="8" fillId="2" borderId="14" xfId="0" applyNumberFormat="1" applyFont="1" applyFill="1" applyBorder="1"/>
    <xf numFmtId="3" fontId="8" fillId="2" borderId="59" xfId="0" applyNumberFormat="1" applyFont="1" applyFill="1" applyBorder="1"/>
    <xf numFmtId="3" fontId="8" fillId="2" borderId="60" xfId="0" applyNumberFormat="1" applyFont="1" applyFill="1" applyBorder="1"/>
    <xf numFmtId="3" fontId="3" fillId="0" borderId="0" xfId="0" applyNumberFormat="1" applyFont="1" applyAlignment="1">
      <alignment horizontal="centerContinuous"/>
    </xf>
    <xf numFmtId="0" fontId="2" fillId="2" borderId="44" xfId="0" applyFont="1" applyFill="1" applyBorder="1"/>
    <xf numFmtId="0" fontId="8" fillId="2" borderId="62" xfId="0" applyFont="1" applyFill="1" applyBorder="1" applyAlignment="1">
      <alignment horizontal="right"/>
    </xf>
    <xf numFmtId="0" fontId="8" fillId="2" borderId="24" xfId="0" applyFont="1" applyFill="1" applyBorder="1" applyAlignment="1">
      <alignment horizontal="right"/>
    </xf>
    <xf numFmtId="0" fontId="8" fillId="2" borderId="23" xfId="0" applyFont="1" applyFill="1" applyBorder="1" applyAlignment="1">
      <alignment horizontal="center"/>
    </xf>
    <xf numFmtId="4" fontId="5" fillId="2" borderId="24" xfId="0" applyNumberFormat="1" applyFont="1" applyFill="1" applyBorder="1" applyAlignment="1">
      <alignment horizontal="right"/>
    </xf>
    <xf numFmtId="4" fontId="5" fillId="2" borderId="44" xfId="0" applyNumberFormat="1" applyFont="1" applyFill="1" applyBorder="1" applyAlignment="1">
      <alignment horizontal="right"/>
    </xf>
    <xf numFmtId="0" fontId="2" fillId="0" borderId="31" xfId="0" applyFont="1" applyBorder="1"/>
    <xf numFmtId="3" fontId="2" fillId="0" borderId="37" xfId="0" applyNumberFormat="1" applyFont="1" applyBorder="1" applyAlignment="1">
      <alignment horizontal="right"/>
    </xf>
    <xf numFmtId="165" fontId="2" fillId="0" borderId="15" xfId="0" applyNumberFormat="1" applyFont="1" applyBorder="1" applyAlignment="1">
      <alignment horizontal="right"/>
    </xf>
    <xf numFmtId="3" fontId="2" fillId="0" borderId="18" xfId="0" applyNumberFormat="1" applyFont="1" applyBorder="1" applyAlignment="1">
      <alignment horizontal="right"/>
    </xf>
    <xf numFmtId="4" fontId="2" fillId="0" borderId="21" xfId="0" applyNumberFormat="1" applyFont="1" applyBorder="1" applyAlignment="1">
      <alignment horizontal="right"/>
    </xf>
    <xf numFmtId="3" fontId="2" fillId="0" borderId="31" xfId="0" applyNumberFormat="1" applyFont="1" applyBorder="1" applyAlignment="1">
      <alignment horizontal="right"/>
    </xf>
    <xf numFmtId="0" fontId="2" fillId="2" borderId="39" xfId="0" applyFont="1" applyFill="1" applyBorder="1"/>
    <xf numFmtId="0" fontId="8" fillId="2" borderId="42" xfId="0" applyFont="1" applyFill="1" applyBorder="1"/>
    <xf numFmtId="0" fontId="2" fillId="2" borderId="42" xfId="0" applyFont="1" applyFill="1" applyBorder="1"/>
    <xf numFmtId="4" fontId="2" fillId="2" borderId="48" xfId="0" applyNumberFormat="1" applyFont="1" applyFill="1" applyBorder="1"/>
    <xf numFmtId="4" fontId="2" fillId="2" borderId="39" xfId="0" applyNumberFormat="1" applyFont="1" applyFill="1" applyBorder="1"/>
    <xf numFmtId="4" fontId="2" fillId="2" borderId="42" xfId="0" applyNumberFormat="1" applyFont="1" applyFill="1" applyBorder="1"/>
    <xf numFmtId="3" fontId="4" fillId="0" borderId="0" xfId="0" applyNumberFormat="1" applyFont="1"/>
    <xf numFmtId="4" fontId="4" fillId="0" borderId="0" xfId="0" applyNumberFormat="1" applyFont="1"/>
    <xf numFmtId="0" fontId="2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2" fillId="0" borderId="51" xfId="1" applyFont="1" applyBorder="1"/>
    <xf numFmtId="0" fontId="4" fillId="0" borderId="52" xfId="1" applyFont="1" applyBorder="1" applyAlignment="1">
      <alignment horizontal="right"/>
    </xf>
    <xf numFmtId="49" fontId="2" fillId="0" borderId="51" xfId="1" applyNumberFormat="1" applyFont="1" applyBorder="1" applyAlignment="1">
      <alignment horizontal="left"/>
    </xf>
    <xf numFmtId="0" fontId="2" fillId="0" borderId="53" xfId="1" applyFont="1" applyBorder="1"/>
    <xf numFmtId="0" fontId="2" fillId="0" borderId="56" xfId="1" applyFont="1" applyBorder="1"/>
    <xf numFmtId="0" fontId="4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Alignment="1"/>
    <xf numFmtId="49" fontId="4" fillId="2" borderId="15" xfId="1" applyNumberFormat="1" applyFont="1" applyFill="1" applyBorder="1"/>
    <xf numFmtId="0" fontId="4" fillId="2" borderId="3" xfId="1" applyFont="1" applyFill="1" applyBorder="1" applyAlignment="1">
      <alignment horizontal="center"/>
    </xf>
    <xf numFmtId="0" fontId="4" fillId="2" borderId="3" xfId="1" applyNumberFormat="1" applyFont="1" applyFill="1" applyBorder="1" applyAlignment="1">
      <alignment horizontal="center"/>
    </xf>
    <xf numFmtId="0" fontId="4" fillId="2" borderId="15" xfId="1" applyFont="1" applyFill="1" applyBorder="1" applyAlignment="1">
      <alignment horizontal="center"/>
    </xf>
    <xf numFmtId="0" fontId="4" fillId="2" borderId="15" xfId="1" applyFont="1" applyFill="1" applyBorder="1" applyAlignment="1">
      <alignment horizontal="center" wrapText="1"/>
    </xf>
    <xf numFmtId="0" fontId="8" fillId="0" borderId="17" xfId="1" applyFont="1" applyBorder="1" applyAlignment="1">
      <alignment horizontal="center"/>
    </xf>
    <xf numFmtId="49" fontId="8" fillId="0" borderId="17" xfId="1" applyNumberFormat="1" applyFont="1" applyBorder="1" applyAlignment="1">
      <alignment horizontal="left"/>
    </xf>
    <xf numFmtId="0" fontId="8" fillId="0" borderId="1" xfId="1" applyFont="1" applyBorder="1"/>
    <xf numFmtId="0" fontId="2" fillId="0" borderId="2" xfId="1" applyFont="1" applyBorder="1" applyAlignment="1">
      <alignment horizontal="center"/>
    </xf>
    <xf numFmtId="0" fontId="2" fillId="0" borderId="2" xfId="1" applyNumberFormat="1" applyFont="1" applyBorder="1" applyAlignment="1">
      <alignment horizontal="right"/>
    </xf>
    <xf numFmtId="0" fontId="2" fillId="0" borderId="3" xfId="1" applyNumberFormat="1" applyFont="1" applyBorder="1"/>
    <xf numFmtId="0" fontId="2" fillId="0" borderId="6" xfId="1" applyNumberFormat="1" applyFont="1" applyFill="1" applyBorder="1"/>
    <xf numFmtId="0" fontId="2" fillId="0" borderId="8" xfId="1" applyNumberFormat="1" applyFont="1" applyFill="1" applyBorder="1"/>
    <xf numFmtId="0" fontId="2" fillId="0" borderId="6" xfId="1" applyFont="1" applyFill="1" applyBorder="1"/>
    <xf numFmtId="0" fontId="2" fillId="0" borderId="8" xfId="1" applyFont="1" applyFill="1" applyBorder="1"/>
    <xf numFmtId="0" fontId="13" fillId="0" borderId="0" xfId="1" applyFont="1"/>
    <xf numFmtId="0" fontId="9" fillId="0" borderId="16" xfId="1" applyFont="1" applyBorder="1" applyAlignment="1">
      <alignment horizontal="center" vertical="top"/>
    </xf>
    <xf numFmtId="49" fontId="9" fillId="0" borderId="16" xfId="1" applyNumberFormat="1" applyFont="1" applyBorder="1" applyAlignment="1">
      <alignment horizontal="left" vertical="top"/>
    </xf>
    <xf numFmtId="0" fontId="9" fillId="0" borderId="16" xfId="1" applyFont="1" applyBorder="1" applyAlignment="1">
      <alignment vertical="top" wrapText="1"/>
    </xf>
    <xf numFmtId="49" fontId="9" fillId="0" borderId="16" xfId="1" applyNumberFormat="1" applyFont="1" applyBorder="1" applyAlignment="1">
      <alignment horizontal="center" shrinkToFit="1"/>
    </xf>
    <xf numFmtId="4" fontId="9" fillId="0" borderId="16" xfId="1" applyNumberFormat="1" applyFont="1" applyBorder="1" applyAlignment="1">
      <alignment horizontal="right"/>
    </xf>
    <xf numFmtId="4" fontId="9" fillId="0" borderId="16" xfId="1" applyNumberFormat="1" applyFont="1" applyBorder="1"/>
    <xf numFmtId="168" fontId="9" fillId="0" borderId="16" xfId="1" applyNumberFormat="1" applyFont="1" applyBorder="1"/>
    <xf numFmtId="4" fontId="9" fillId="0" borderId="8" xfId="1" applyNumberFormat="1" applyFont="1" applyBorder="1"/>
    <xf numFmtId="0" fontId="4" fillId="0" borderId="17" xfId="1" applyFont="1" applyBorder="1" applyAlignment="1">
      <alignment horizontal="center"/>
    </xf>
    <xf numFmtId="4" fontId="2" fillId="0" borderId="5" xfId="1" applyNumberFormat="1" applyFont="1" applyBorder="1"/>
    <xf numFmtId="0" fontId="14" fillId="0" borderId="0" xfId="1" applyFont="1" applyAlignment="1">
      <alignment wrapText="1"/>
    </xf>
    <xf numFmtId="49" fontId="4" fillId="0" borderId="17" xfId="1" applyNumberFormat="1" applyFont="1" applyBorder="1" applyAlignment="1">
      <alignment horizontal="right"/>
    </xf>
    <xf numFmtId="4" fontId="15" fillId="6" borderId="65" xfId="1" applyNumberFormat="1" applyFont="1" applyFill="1" applyBorder="1" applyAlignment="1">
      <alignment horizontal="right" wrapText="1"/>
    </xf>
    <xf numFmtId="0" fontId="15" fillId="6" borderId="4" xfId="1" applyFont="1" applyFill="1" applyBorder="1" applyAlignment="1">
      <alignment horizontal="left" wrapText="1"/>
    </xf>
    <xf numFmtId="0" fontId="15" fillId="0" borderId="5" xfId="0" applyFont="1" applyBorder="1" applyAlignment="1">
      <alignment horizontal="right"/>
    </xf>
    <xf numFmtId="0" fontId="2" fillId="0" borderId="4" xfId="1" applyFont="1" applyBorder="1"/>
    <xf numFmtId="0" fontId="2" fillId="0" borderId="0" xfId="1" applyFont="1" applyBorder="1"/>
    <xf numFmtId="0" fontId="2" fillId="2" borderId="15" xfId="1" applyFont="1" applyFill="1" applyBorder="1" applyAlignment="1">
      <alignment horizontal="center"/>
    </xf>
    <xf numFmtId="49" fontId="17" fillId="2" borderId="15" xfId="1" applyNumberFormat="1" applyFont="1" applyFill="1" applyBorder="1" applyAlignment="1">
      <alignment horizontal="left"/>
    </xf>
    <xf numFmtId="0" fontId="17" fillId="2" borderId="1" xfId="1" applyFont="1" applyFill="1" applyBorder="1"/>
    <xf numFmtId="0" fontId="2" fillId="2" borderId="2" xfId="1" applyFont="1" applyFill="1" applyBorder="1" applyAlignment="1">
      <alignment horizontal="center"/>
    </xf>
    <xf numFmtId="4" fontId="2" fillId="2" borderId="2" xfId="1" applyNumberFormat="1" applyFont="1" applyFill="1" applyBorder="1" applyAlignment="1">
      <alignment horizontal="right"/>
    </xf>
    <xf numFmtId="4" fontId="2" fillId="2" borderId="3" xfId="1" applyNumberFormat="1" applyFont="1" applyFill="1" applyBorder="1" applyAlignment="1">
      <alignment horizontal="right"/>
    </xf>
    <xf numFmtId="4" fontId="8" fillId="2" borderId="15" xfId="1" applyNumberFormat="1" applyFont="1" applyFill="1" applyBorder="1"/>
    <xf numFmtId="0" fontId="2" fillId="2" borderId="2" xfId="1" applyFont="1" applyFill="1" applyBorder="1"/>
    <xf numFmtId="4" fontId="8" fillId="2" borderId="3" xfId="1" applyNumberFormat="1" applyFont="1" applyFill="1" applyBorder="1"/>
    <xf numFmtId="3" fontId="2" fillId="0" borderId="0" xfId="1" applyNumberFormat="1" applyFont="1"/>
    <xf numFmtId="0" fontId="18" fillId="0" borderId="0" xfId="1" applyFont="1" applyAlignment="1"/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2" fillId="0" borderId="0" xfId="1" applyFont="1" applyBorder="1" applyAlignment="1">
      <alignment horizontal="right"/>
    </xf>
    <xf numFmtId="49" fontId="4" fillId="0" borderId="28" xfId="0" applyNumberFormat="1" applyFont="1" applyBorder="1"/>
    <xf numFmtId="3" fontId="2" fillId="0" borderId="5" xfId="0" applyNumberFormat="1" applyFont="1" applyBorder="1"/>
    <xf numFmtId="3" fontId="2" fillId="0" borderId="17" xfId="0" applyNumberFormat="1" applyFont="1" applyBorder="1"/>
    <xf numFmtId="3" fontId="2" fillId="0" borderId="61" xfId="0" applyNumberFormat="1" applyFont="1" applyBorder="1"/>
    <xf numFmtId="3" fontId="14" fillId="0" borderId="0" xfId="1" applyNumberFormat="1" applyFont="1" applyAlignment="1">
      <alignment wrapText="1"/>
    </xf>
    <xf numFmtId="4" fontId="20" fillId="6" borderId="65" xfId="1" applyNumberFormat="1" applyFont="1" applyFill="1" applyBorder="1" applyAlignment="1">
      <alignment horizontal="right" wrapText="1"/>
    </xf>
    <xf numFmtId="4" fontId="2" fillId="0" borderId="7" xfId="0" applyNumberFormat="1" applyFont="1" applyBorder="1" applyAlignment="1">
      <alignment horizontal="right" vertical="center"/>
    </xf>
    <xf numFmtId="4" fontId="2" fillId="0" borderId="8" xfId="0" applyNumberFormat="1" applyFont="1" applyBorder="1" applyAlignment="1">
      <alignment horizontal="right" vertical="center"/>
    </xf>
    <xf numFmtId="4" fontId="2" fillId="0" borderId="0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4" fontId="2" fillId="0" borderId="11" xfId="0" applyNumberFormat="1" applyFont="1" applyBorder="1" applyAlignment="1">
      <alignment horizontal="right" vertical="center"/>
    </xf>
    <xf numFmtId="3" fontId="7" fillId="5" borderId="13" xfId="0" applyNumberFormat="1" applyFont="1" applyFill="1" applyBorder="1" applyAlignment="1">
      <alignment horizontal="right" vertical="center"/>
    </xf>
    <xf numFmtId="3" fontId="7" fillId="5" borderId="14" xfId="0" applyNumberFormat="1" applyFont="1" applyFill="1" applyBorder="1" applyAlignment="1">
      <alignment horizontal="right" vertical="center"/>
    </xf>
    <xf numFmtId="0" fontId="2" fillId="0" borderId="39" xfId="0" applyFont="1" applyBorder="1" applyAlignment="1">
      <alignment horizontal="center" shrinkToFit="1"/>
    </xf>
    <xf numFmtId="0" fontId="2" fillId="0" borderId="40" xfId="0" applyFont="1" applyBorder="1" applyAlignment="1">
      <alignment horizontal="center" shrinkToFit="1"/>
    </xf>
    <xf numFmtId="0" fontId="4" fillId="0" borderId="15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5" xfId="0" applyFont="1" applyBorder="1" applyAlignment="1">
      <alignment horizontal="center"/>
    </xf>
    <xf numFmtId="0" fontId="2" fillId="0" borderId="0" xfId="0" applyFont="1" applyAlignment="1">
      <alignment horizontal="left" wrapText="1"/>
    </xf>
    <xf numFmtId="167" fontId="2" fillId="0" borderId="1" xfId="0" applyNumberFormat="1" applyFont="1" applyBorder="1" applyAlignment="1">
      <alignment horizontal="right" indent="2"/>
    </xf>
    <xf numFmtId="167" fontId="2" fillId="0" borderId="30" xfId="0" applyNumberFormat="1" applyFont="1" applyBorder="1" applyAlignment="1">
      <alignment horizontal="right" indent="2"/>
    </xf>
    <xf numFmtId="167" fontId="7" fillId="2" borderId="47" xfId="0" applyNumberFormat="1" applyFont="1" applyFill="1" applyBorder="1" applyAlignment="1">
      <alignment horizontal="right" indent="2"/>
    </xf>
    <xf numFmtId="167" fontId="7" fillId="2" borderId="48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2" fillId="0" borderId="49" xfId="1" applyFont="1" applyBorder="1" applyAlignment="1">
      <alignment horizontal="center"/>
    </xf>
    <xf numFmtId="0" fontId="2" fillId="0" borderId="50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2" fillId="0" borderId="55" xfId="1" applyFont="1" applyBorder="1" applyAlignment="1">
      <alignment horizontal="center"/>
    </xf>
    <xf numFmtId="0" fontId="2" fillId="0" borderId="57" xfId="1" applyFont="1" applyBorder="1" applyAlignment="1">
      <alignment horizontal="left"/>
    </xf>
    <xf numFmtId="0" fontId="2" fillId="0" borderId="56" xfId="1" applyFont="1" applyBorder="1" applyAlignment="1">
      <alignment horizontal="left"/>
    </xf>
    <xf numFmtId="0" fontId="2" fillId="0" borderId="58" xfId="1" applyFont="1" applyBorder="1" applyAlignment="1">
      <alignment horizontal="left"/>
    </xf>
    <xf numFmtId="3" fontId="8" fillId="2" borderId="42" xfId="0" applyNumberFormat="1" applyFont="1" applyFill="1" applyBorder="1" applyAlignment="1">
      <alignment horizontal="right"/>
    </xf>
    <xf numFmtId="3" fontId="8" fillId="2" borderId="48" xfId="0" applyNumberFormat="1" applyFont="1" applyFill="1" applyBorder="1" applyAlignment="1">
      <alignment horizontal="right"/>
    </xf>
    <xf numFmtId="49" fontId="15" fillId="6" borderId="63" xfId="1" applyNumberFormat="1" applyFont="1" applyFill="1" applyBorder="1" applyAlignment="1">
      <alignment horizontal="left" wrapText="1"/>
    </xf>
    <xf numFmtId="49" fontId="16" fillId="0" borderId="64" xfId="0" applyNumberFormat="1" applyFont="1" applyBorder="1" applyAlignment="1">
      <alignment horizontal="left" wrapText="1"/>
    </xf>
    <xf numFmtId="0" fontId="10" fillId="0" borderId="0" xfId="1" applyFont="1" applyAlignment="1">
      <alignment horizontal="center"/>
    </xf>
    <xf numFmtId="49" fontId="2" fillId="0" borderId="54" xfId="1" applyNumberFormat="1" applyFont="1" applyBorder="1" applyAlignment="1">
      <alignment horizontal="center"/>
    </xf>
    <xf numFmtId="0" fontId="2" fillId="0" borderId="57" xfId="1" applyFont="1" applyBorder="1" applyAlignment="1">
      <alignment horizontal="center" shrinkToFit="1"/>
    </xf>
    <xf numFmtId="0" fontId="2" fillId="0" borderId="56" xfId="1" applyFont="1" applyBorder="1" applyAlignment="1">
      <alignment horizontal="center" shrinkToFit="1"/>
    </xf>
    <xf numFmtId="0" fontId="2" fillId="0" borderId="58" xfId="1" applyFont="1" applyBorder="1" applyAlignment="1">
      <alignment horizontal="center" shrinkToFit="1"/>
    </xf>
    <xf numFmtId="49" fontId="20" fillId="6" borderId="63" xfId="1" applyNumberFormat="1" applyFont="1" applyFill="1" applyBorder="1" applyAlignment="1">
      <alignment horizontal="left" wrapTex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pageSetUpPr fitToPage="1"/>
  </sheetPr>
  <dimension ref="A1:O105"/>
  <sheetViews>
    <sheetView showGridLines="0" tabSelected="1" topLeftCell="B46" zoomScaleNormal="100" zoomScaleSheetLayoutView="75" workbookViewId="0">
      <selection activeCell="I2" sqref="I2"/>
    </sheetView>
  </sheetViews>
  <sheetFormatPr defaultRowHeight="12.75"/>
  <cols>
    <col min="1" max="1" width="0.5703125" style="1" hidden="1" customWidth="1"/>
    <col min="2" max="2" width="7.1406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2" customWidth="1"/>
    <col min="8" max="8" width="13.5703125" style="1" customWidth="1"/>
    <col min="9" max="9" width="11.42578125" style="2" customWidth="1"/>
    <col min="10" max="10" width="7" style="2" customWidth="1"/>
    <col min="11" max="15" width="10.7109375" style="1" customWidth="1"/>
    <col min="16" max="16384" width="9.140625" style="1"/>
  </cols>
  <sheetData>
    <row r="1" spans="2:15" ht="12" customHeight="1"/>
    <row r="2" spans="2:15" ht="17.25" customHeight="1">
      <c r="B2" s="3"/>
      <c r="C2" s="4" t="s">
        <v>814</v>
      </c>
      <c r="E2" s="5"/>
      <c r="F2" s="4"/>
      <c r="G2" s="6"/>
      <c r="H2" s="7" t="s">
        <v>0</v>
      </c>
      <c r="I2" s="8"/>
      <c r="K2" s="3"/>
    </row>
    <row r="3" spans="2:15" ht="6" customHeight="1">
      <c r="C3" s="9"/>
      <c r="D3" s="10" t="s">
        <v>1</v>
      </c>
    </row>
    <row r="4" spans="2:15" ht="4.5" customHeight="1"/>
    <row r="5" spans="2:15" ht="13.5" customHeight="1">
      <c r="C5" s="11" t="s">
        <v>2</v>
      </c>
      <c r="D5" s="12" t="s">
        <v>103</v>
      </c>
      <c r="E5" s="13" t="s">
        <v>104</v>
      </c>
      <c r="F5" s="14"/>
      <c r="G5" s="15"/>
      <c r="H5" s="14"/>
      <c r="I5" s="15"/>
      <c r="O5" s="8"/>
    </row>
    <row r="7" spans="2:15">
      <c r="C7" s="16" t="s">
        <v>3</v>
      </c>
      <c r="D7" s="17" t="s">
        <v>769</v>
      </c>
      <c r="H7" s="18" t="s">
        <v>4</v>
      </c>
      <c r="J7" s="17"/>
      <c r="K7" s="17"/>
    </row>
    <row r="8" spans="2:15">
      <c r="D8" s="17"/>
      <c r="H8" s="18" t="s">
        <v>5</v>
      </c>
      <c r="J8" s="17"/>
      <c r="K8" s="17"/>
    </row>
    <row r="9" spans="2:15">
      <c r="C9" s="18"/>
      <c r="D9" s="17"/>
      <c r="H9" s="18"/>
      <c r="J9" s="17"/>
    </row>
    <row r="10" spans="2:15">
      <c r="H10" s="18"/>
      <c r="J10" s="17"/>
    </row>
    <row r="11" spans="2:15">
      <c r="C11" s="16" t="s">
        <v>6</v>
      </c>
      <c r="D11" s="17" t="s">
        <v>768</v>
      </c>
      <c r="H11" s="18" t="s">
        <v>4</v>
      </c>
      <c r="J11" s="17"/>
      <c r="K11" s="17"/>
    </row>
    <row r="12" spans="2:15">
      <c r="D12" s="17"/>
      <c r="H12" s="18" t="s">
        <v>5</v>
      </c>
      <c r="J12" s="17"/>
      <c r="K12" s="17"/>
    </row>
    <row r="13" spans="2:15" ht="12" customHeight="1">
      <c r="C13" s="18"/>
      <c r="D13" s="17"/>
      <c r="J13" s="18"/>
    </row>
    <row r="14" spans="2:15" ht="24.75" customHeight="1">
      <c r="C14" s="19" t="s">
        <v>7</v>
      </c>
      <c r="H14" s="19" t="s">
        <v>8</v>
      </c>
      <c r="J14" s="18"/>
    </row>
    <row r="15" spans="2:15" ht="12.75" customHeight="1">
      <c r="J15" s="18"/>
    </row>
    <row r="16" spans="2:15" ht="28.5" customHeight="1">
      <c r="C16" s="19" t="s">
        <v>9</v>
      </c>
      <c r="H16" s="19" t="s">
        <v>9</v>
      </c>
    </row>
    <row r="17" spans="2:12" ht="25.5" customHeight="1"/>
    <row r="18" spans="2:12" ht="13.5" customHeight="1">
      <c r="B18" s="20"/>
      <c r="C18" s="21"/>
      <c r="D18" s="21"/>
      <c r="E18" s="22"/>
      <c r="F18" s="23"/>
      <c r="G18" s="24"/>
      <c r="H18" s="25"/>
      <c r="I18" s="24"/>
      <c r="J18" s="26" t="s">
        <v>10</v>
      </c>
      <c r="K18" s="27"/>
    </row>
    <row r="19" spans="2:12" ht="15" customHeight="1">
      <c r="B19" s="28" t="s">
        <v>11</v>
      </c>
      <c r="C19" s="29"/>
      <c r="D19" s="30">
        <v>15</v>
      </c>
      <c r="E19" s="31" t="s">
        <v>12</v>
      </c>
      <c r="F19" s="32"/>
      <c r="G19" s="33"/>
      <c r="H19" s="33"/>
      <c r="I19" s="300">
        <f>ROUND(G33,0)</f>
        <v>0</v>
      </c>
      <c r="J19" s="301"/>
      <c r="K19" s="34"/>
    </row>
    <row r="20" spans="2:12">
      <c r="B20" s="28" t="s">
        <v>13</v>
      </c>
      <c r="C20" s="29"/>
      <c r="D20" s="30">
        <f>SazbaDPH1</f>
        <v>15</v>
      </c>
      <c r="E20" s="31" t="s">
        <v>12</v>
      </c>
      <c r="F20" s="35"/>
      <c r="G20" s="36"/>
      <c r="H20" s="36"/>
      <c r="I20" s="302">
        <f>ROUND(I19*D20/100,0)</f>
        <v>0</v>
      </c>
      <c r="J20" s="303"/>
      <c r="K20" s="34"/>
    </row>
    <row r="21" spans="2:12">
      <c r="B21" s="28" t="s">
        <v>11</v>
      </c>
      <c r="C21" s="29"/>
      <c r="D21" s="30">
        <v>21</v>
      </c>
      <c r="E21" s="31" t="s">
        <v>12</v>
      </c>
      <c r="F21" s="35"/>
      <c r="G21" s="36"/>
      <c r="H21" s="36"/>
      <c r="I21" s="302">
        <f>ROUND(H33,0)</f>
        <v>0</v>
      </c>
      <c r="J21" s="303"/>
      <c r="K21" s="34"/>
    </row>
    <row r="22" spans="2:12" ht="13.5" thickBot="1">
      <c r="B22" s="28" t="s">
        <v>13</v>
      </c>
      <c r="C22" s="29"/>
      <c r="D22" s="30">
        <f>SazbaDPH2</f>
        <v>21</v>
      </c>
      <c r="E22" s="31" t="s">
        <v>12</v>
      </c>
      <c r="F22" s="37"/>
      <c r="G22" s="38"/>
      <c r="H22" s="38"/>
      <c r="I22" s="304">
        <f>ROUND(I21*D21/100,0)</f>
        <v>0</v>
      </c>
      <c r="J22" s="305"/>
      <c r="K22" s="34"/>
    </row>
    <row r="23" spans="2:12" ht="16.5" thickBot="1">
      <c r="B23" s="39" t="s">
        <v>14</v>
      </c>
      <c r="C23" s="40"/>
      <c r="D23" s="40"/>
      <c r="E23" s="41"/>
      <c r="F23" s="42"/>
      <c r="G23" s="43"/>
      <c r="H23" s="43"/>
      <c r="I23" s="306">
        <f>SUM(I19:I22)</f>
        <v>0</v>
      </c>
      <c r="J23" s="307"/>
      <c r="K23" s="44"/>
    </row>
    <row r="26" spans="2:12" ht="1.5" customHeight="1"/>
    <row r="27" spans="2:12" ht="15.75" customHeight="1">
      <c r="B27" s="13" t="s">
        <v>15</v>
      </c>
      <c r="C27" s="45"/>
      <c r="D27" s="45"/>
      <c r="E27" s="45"/>
      <c r="F27" s="45"/>
      <c r="G27" s="45"/>
      <c r="H27" s="45"/>
      <c r="I27" s="45"/>
      <c r="J27" s="45"/>
      <c r="K27" s="45"/>
      <c r="L27" s="46"/>
    </row>
    <row r="28" spans="2:12" ht="5.25" customHeight="1">
      <c r="L28" s="46"/>
    </row>
    <row r="29" spans="2:12" ht="24" customHeight="1">
      <c r="B29" s="47" t="s">
        <v>16</v>
      </c>
      <c r="C29" s="48"/>
      <c r="D29" s="48"/>
      <c r="E29" s="49"/>
      <c r="F29" s="50" t="s">
        <v>17</v>
      </c>
      <c r="G29" s="51" t="str">
        <f>CONCATENATE("Základ DPH ",SazbaDPH1," %")</f>
        <v>Základ DPH 15 %</v>
      </c>
      <c r="H29" s="50" t="str">
        <f>CONCATENATE("Základ DPH ",SazbaDPH2," %")</f>
        <v>Základ DPH 21 %</v>
      </c>
      <c r="I29" s="50" t="s">
        <v>18</v>
      </c>
      <c r="J29" s="50" t="s">
        <v>12</v>
      </c>
    </row>
    <row r="30" spans="2:12">
      <c r="B30" s="52" t="s">
        <v>106</v>
      </c>
      <c r="C30" s="53" t="s">
        <v>104</v>
      </c>
      <c r="D30" s="54"/>
      <c r="E30" s="55"/>
      <c r="F30" s="56">
        <f>G30+H30+I30</f>
        <v>0</v>
      </c>
      <c r="G30" s="57">
        <v>0</v>
      </c>
      <c r="H30" s="58">
        <v>0</v>
      </c>
      <c r="I30" s="58">
        <f t="shared" ref="I30:I32" si="0">(G30*SazbaDPH1)/100+(H30*SazbaDPH2)/100</f>
        <v>0</v>
      </c>
      <c r="J30" s="59" t="str">
        <f t="shared" ref="J30:J32" si="1">IF(CelkemObjekty=0,"",F30/CelkemObjekty*100)</f>
        <v/>
      </c>
    </row>
    <row r="31" spans="2:12">
      <c r="B31" s="60" t="s">
        <v>771</v>
      </c>
      <c r="C31" s="61" t="s">
        <v>772</v>
      </c>
      <c r="D31" s="62"/>
      <c r="E31" s="63"/>
      <c r="F31" s="64">
        <f t="shared" ref="F31:F32" si="2">G31+H31+I31</f>
        <v>0</v>
      </c>
      <c r="G31" s="65">
        <v>0</v>
      </c>
      <c r="H31" s="66">
        <v>0</v>
      </c>
      <c r="I31" s="66">
        <f t="shared" si="0"/>
        <v>0</v>
      </c>
      <c r="J31" s="59" t="str">
        <f t="shared" si="1"/>
        <v/>
      </c>
    </row>
    <row r="32" spans="2:12">
      <c r="B32" s="60" t="s">
        <v>805</v>
      </c>
      <c r="C32" s="61" t="s">
        <v>815</v>
      </c>
      <c r="D32" s="62"/>
      <c r="E32" s="63"/>
      <c r="F32" s="64">
        <f t="shared" si="2"/>
        <v>0</v>
      </c>
      <c r="G32" s="65">
        <v>0</v>
      </c>
      <c r="H32" s="66">
        <v>0</v>
      </c>
      <c r="I32" s="66">
        <f t="shared" si="0"/>
        <v>0</v>
      </c>
      <c r="J32" s="59" t="str">
        <f t="shared" si="1"/>
        <v/>
      </c>
    </row>
    <row r="33" spans="2:11" ht="17.25" customHeight="1">
      <c r="B33" s="68" t="s">
        <v>19</v>
      </c>
      <c r="C33" s="69"/>
      <c r="D33" s="70"/>
      <c r="E33" s="71"/>
      <c r="F33" s="72">
        <f>SUM(F30:F32)</f>
        <v>0</v>
      </c>
      <c r="G33" s="72">
        <f>SUM(G30:G32)</f>
        <v>0</v>
      </c>
      <c r="H33" s="72">
        <f>SUM(H30:H32)</f>
        <v>0</v>
      </c>
      <c r="I33" s="72">
        <f>SUM(I30:I32)</f>
        <v>0</v>
      </c>
      <c r="J33" s="73" t="str">
        <f t="shared" ref="J33" si="3">IF(CelkemObjekty=0,"",F33/CelkemObjekty*100)</f>
        <v/>
      </c>
    </row>
    <row r="34" spans="2:11">
      <c r="B34" s="74"/>
      <c r="C34" s="74"/>
      <c r="D34" s="74"/>
      <c r="E34" s="74"/>
      <c r="F34" s="74"/>
      <c r="G34" s="74"/>
      <c r="H34" s="74"/>
      <c r="I34" s="74"/>
      <c r="J34" s="74"/>
      <c r="K34" s="74"/>
    </row>
    <row r="35" spans="2:11" ht="9.75" customHeight="1">
      <c r="B35" s="74"/>
      <c r="C35" s="74"/>
      <c r="D35" s="74"/>
      <c r="E35" s="74"/>
      <c r="F35" s="74"/>
      <c r="G35" s="74"/>
      <c r="H35" s="74"/>
      <c r="I35" s="74"/>
      <c r="J35" s="74"/>
      <c r="K35" s="74"/>
    </row>
    <row r="36" spans="2:11" ht="7.5" customHeight="1">
      <c r="B36" s="74"/>
      <c r="C36" s="74"/>
      <c r="D36" s="74"/>
      <c r="E36" s="74"/>
      <c r="F36" s="74"/>
      <c r="G36" s="74"/>
      <c r="H36" s="74"/>
      <c r="I36" s="74"/>
      <c r="J36" s="74"/>
      <c r="K36" s="74"/>
    </row>
    <row r="37" spans="2:11" ht="18">
      <c r="B37" s="13" t="s">
        <v>20</v>
      </c>
      <c r="C37" s="45"/>
      <c r="D37" s="45"/>
      <c r="E37" s="45"/>
      <c r="F37" s="45"/>
      <c r="G37" s="45"/>
      <c r="H37" s="45"/>
      <c r="I37" s="45"/>
      <c r="J37" s="45"/>
      <c r="K37" s="74"/>
    </row>
    <row r="38" spans="2:11">
      <c r="K38" s="74"/>
    </row>
    <row r="39" spans="2:11" ht="25.5">
      <c r="B39" s="75" t="s">
        <v>21</v>
      </c>
      <c r="C39" s="76" t="s">
        <v>22</v>
      </c>
      <c r="D39" s="48"/>
      <c r="E39" s="49"/>
      <c r="F39" s="50" t="s">
        <v>17</v>
      </c>
      <c r="G39" s="51" t="str">
        <f>CONCATENATE("Základ DPH ",SazbaDPH1," %")</f>
        <v>Základ DPH 15 %</v>
      </c>
      <c r="H39" s="50" t="str">
        <f>CONCATENATE("Základ DPH ",SazbaDPH2," %")</f>
        <v>Základ DPH 21 %</v>
      </c>
      <c r="I39" s="51" t="s">
        <v>18</v>
      </c>
      <c r="J39" s="50" t="s">
        <v>12</v>
      </c>
    </row>
    <row r="40" spans="2:11">
      <c r="B40" s="77" t="s">
        <v>106</v>
      </c>
      <c r="C40" s="78" t="s">
        <v>107</v>
      </c>
      <c r="D40" s="54"/>
      <c r="E40" s="55"/>
      <c r="F40" s="56">
        <f>G40+H40+I40</f>
        <v>0</v>
      </c>
      <c r="G40" s="57">
        <v>0</v>
      </c>
      <c r="H40" s="58">
        <v>0</v>
      </c>
      <c r="I40" s="65">
        <f t="shared" ref="I40:I42" si="4">(G40*SazbaDPH1)/100+(H40*SazbaDPH2)/100</f>
        <v>0</v>
      </c>
      <c r="J40" s="59" t="str">
        <f t="shared" ref="J40:J42" si="5">IF(CelkemObjekty=0,"",F40/CelkemObjekty*100)</f>
        <v/>
      </c>
    </row>
    <row r="41" spans="2:11">
      <c r="B41" s="79" t="s">
        <v>771</v>
      </c>
      <c r="C41" s="80" t="s">
        <v>773</v>
      </c>
      <c r="D41" s="62"/>
      <c r="E41" s="63"/>
      <c r="F41" s="64">
        <f t="shared" ref="F41:F42" si="6">G41+H41+I41</f>
        <v>0</v>
      </c>
      <c r="G41" s="65">
        <v>0</v>
      </c>
      <c r="H41" s="66">
        <v>0</v>
      </c>
      <c r="I41" s="65">
        <f t="shared" si="4"/>
        <v>0</v>
      </c>
      <c r="J41" s="59" t="str">
        <f t="shared" si="5"/>
        <v/>
      </c>
    </row>
    <row r="42" spans="2:11">
      <c r="B42" s="79" t="s">
        <v>805</v>
      </c>
      <c r="C42" s="61" t="s">
        <v>816</v>
      </c>
      <c r="D42" s="62"/>
      <c r="E42" s="63"/>
      <c r="F42" s="64">
        <f t="shared" si="6"/>
        <v>0</v>
      </c>
      <c r="G42" s="65">
        <v>0</v>
      </c>
      <c r="H42" s="66">
        <v>0</v>
      </c>
      <c r="I42" s="65">
        <f t="shared" si="4"/>
        <v>0</v>
      </c>
      <c r="J42" s="59" t="str">
        <f t="shared" si="5"/>
        <v/>
      </c>
    </row>
    <row r="43" spans="2:11">
      <c r="B43" s="68" t="s">
        <v>19</v>
      </c>
      <c r="C43" s="69"/>
      <c r="D43" s="70"/>
      <c r="E43" s="71"/>
      <c r="F43" s="72">
        <f>SUM(F40:F42)</f>
        <v>0</v>
      </c>
      <c r="G43" s="81">
        <f>SUM(G40:G42)</f>
        <v>0</v>
      </c>
      <c r="H43" s="72">
        <f>SUM(H40:H42)</f>
        <v>0</v>
      </c>
      <c r="I43" s="81">
        <f>SUM(I40:I42)</f>
        <v>0</v>
      </c>
      <c r="J43" s="73" t="str">
        <f t="shared" ref="J43" si="7">IF(CelkemObjekty=0,"",F43/CelkemObjekty*100)</f>
        <v/>
      </c>
    </row>
    <row r="44" spans="2:11" ht="9" customHeight="1"/>
    <row r="45" spans="2:11" ht="6" customHeight="1"/>
    <row r="46" spans="2:11" ht="3" customHeight="1"/>
    <row r="47" spans="2:11" ht="6.75" customHeight="1"/>
    <row r="48" spans="2:11" ht="20.25" customHeight="1">
      <c r="B48" s="13" t="s">
        <v>23</v>
      </c>
      <c r="C48" s="45"/>
      <c r="D48" s="45"/>
      <c r="E48" s="45"/>
      <c r="F48" s="45"/>
      <c r="G48" s="45"/>
      <c r="H48" s="45"/>
      <c r="I48" s="45"/>
      <c r="J48" s="45"/>
    </row>
    <row r="49" spans="2:10" ht="9" customHeight="1"/>
    <row r="50" spans="2:10">
      <c r="B50" s="47" t="s">
        <v>24</v>
      </c>
      <c r="C50" s="48"/>
      <c r="D50" s="48"/>
      <c r="E50" s="50" t="s">
        <v>12</v>
      </c>
      <c r="F50" s="50" t="s">
        <v>25</v>
      </c>
      <c r="G50" s="51" t="s">
        <v>26</v>
      </c>
      <c r="H50" s="50" t="s">
        <v>27</v>
      </c>
      <c r="I50" s="51" t="s">
        <v>28</v>
      </c>
      <c r="J50" s="82" t="s">
        <v>29</v>
      </c>
    </row>
    <row r="51" spans="2:10">
      <c r="B51" s="52" t="s">
        <v>98</v>
      </c>
      <c r="C51" s="53" t="s">
        <v>99</v>
      </c>
      <c r="D51" s="54"/>
      <c r="E51" s="83" t="str">
        <f t="shared" ref="E51:E86" si="8">IF(SUM(SoucetDilu)=0,"",SUM(F51:J51)/SUM(SoucetDilu)*100)</f>
        <v/>
      </c>
      <c r="F51" s="58">
        <v>0</v>
      </c>
      <c r="G51" s="57">
        <v>0</v>
      </c>
      <c r="H51" s="58">
        <v>0</v>
      </c>
      <c r="I51" s="57">
        <v>0</v>
      </c>
      <c r="J51" s="58">
        <v>0</v>
      </c>
    </row>
    <row r="52" spans="2:10">
      <c r="B52" s="60" t="s">
        <v>124</v>
      </c>
      <c r="C52" s="61" t="s">
        <v>125</v>
      </c>
      <c r="D52" s="62"/>
      <c r="E52" s="84" t="str">
        <f t="shared" si="8"/>
        <v/>
      </c>
      <c r="F52" s="66">
        <v>0</v>
      </c>
      <c r="G52" s="65">
        <v>0</v>
      </c>
      <c r="H52" s="66">
        <v>0</v>
      </c>
      <c r="I52" s="65">
        <v>0</v>
      </c>
      <c r="J52" s="66">
        <v>0</v>
      </c>
    </row>
    <row r="53" spans="2:10">
      <c r="B53" s="60" t="s">
        <v>164</v>
      </c>
      <c r="C53" s="61" t="s">
        <v>165</v>
      </c>
      <c r="D53" s="62"/>
      <c r="E53" s="84" t="str">
        <f t="shared" si="8"/>
        <v/>
      </c>
      <c r="F53" s="66">
        <v>0</v>
      </c>
      <c r="G53" s="65">
        <v>0</v>
      </c>
      <c r="H53" s="66">
        <v>0</v>
      </c>
      <c r="I53" s="65">
        <v>0</v>
      </c>
      <c r="J53" s="66">
        <v>0</v>
      </c>
    </row>
    <row r="54" spans="2:10">
      <c r="B54" s="60" t="s">
        <v>202</v>
      </c>
      <c r="C54" s="61" t="s">
        <v>203</v>
      </c>
      <c r="D54" s="62"/>
      <c r="E54" s="84" t="str">
        <f t="shared" si="8"/>
        <v/>
      </c>
      <c r="F54" s="66">
        <v>0</v>
      </c>
      <c r="G54" s="65">
        <v>0</v>
      </c>
      <c r="H54" s="66">
        <v>0</v>
      </c>
      <c r="I54" s="65">
        <v>0</v>
      </c>
      <c r="J54" s="66">
        <v>0</v>
      </c>
    </row>
    <row r="55" spans="2:10">
      <c r="B55" s="60" t="s">
        <v>207</v>
      </c>
      <c r="C55" s="61" t="s">
        <v>208</v>
      </c>
      <c r="D55" s="62"/>
      <c r="E55" s="84" t="str">
        <f t="shared" si="8"/>
        <v/>
      </c>
      <c r="F55" s="66">
        <v>0</v>
      </c>
      <c r="G55" s="65">
        <v>0</v>
      </c>
      <c r="H55" s="66">
        <v>0</v>
      </c>
      <c r="I55" s="65">
        <v>0</v>
      </c>
      <c r="J55" s="66">
        <v>0</v>
      </c>
    </row>
    <row r="56" spans="2:10">
      <c r="B56" s="60" t="s">
        <v>233</v>
      </c>
      <c r="C56" s="61" t="s">
        <v>234</v>
      </c>
      <c r="D56" s="62"/>
      <c r="E56" s="84" t="str">
        <f t="shared" si="8"/>
        <v/>
      </c>
      <c r="F56" s="66">
        <v>0</v>
      </c>
      <c r="G56" s="65">
        <v>0</v>
      </c>
      <c r="H56" s="66">
        <v>0</v>
      </c>
      <c r="I56" s="65">
        <v>0</v>
      </c>
      <c r="J56" s="66">
        <v>0</v>
      </c>
    </row>
    <row r="57" spans="2:10">
      <c r="B57" s="60" t="s">
        <v>238</v>
      </c>
      <c r="C57" s="61" t="s">
        <v>239</v>
      </c>
      <c r="D57" s="62"/>
      <c r="E57" s="84" t="str">
        <f t="shared" si="8"/>
        <v/>
      </c>
      <c r="F57" s="66">
        <v>0</v>
      </c>
      <c r="G57" s="65">
        <v>0</v>
      </c>
      <c r="H57" s="66">
        <v>0</v>
      </c>
      <c r="I57" s="65">
        <v>0</v>
      </c>
      <c r="J57" s="66">
        <v>0</v>
      </c>
    </row>
    <row r="58" spans="2:10">
      <c r="B58" s="60" t="s">
        <v>252</v>
      </c>
      <c r="C58" s="61" t="s">
        <v>253</v>
      </c>
      <c r="D58" s="62"/>
      <c r="E58" s="84" t="str">
        <f t="shared" si="8"/>
        <v/>
      </c>
      <c r="F58" s="66">
        <v>0</v>
      </c>
      <c r="G58" s="65">
        <v>0</v>
      </c>
      <c r="H58" s="66">
        <v>0</v>
      </c>
      <c r="I58" s="65">
        <v>0</v>
      </c>
      <c r="J58" s="66">
        <v>0</v>
      </c>
    </row>
    <row r="59" spans="2:10">
      <c r="B59" s="60" t="s">
        <v>353</v>
      </c>
      <c r="C59" s="61" t="s">
        <v>354</v>
      </c>
      <c r="D59" s="62"/>
      <c r="E59" s="84" t="str">
        <f t="shared" si="8"/>
        <v/>
      </c>
      <c r="F59" s="66">
        <v>0</v>
      </c>
      <c r="G59" s="65">
        <v>0</v>
      </c>
      <c r="H59" s="66">
        <v>0</v>
      </c>
      <c r="I59" s="65">
        <v>0</v>
      </c>
      <c r="J59" s="66">
        <v>0</v>
      </c>
    </row>
    <row r="60" spans="2:10">
      <c r="B60" s="60" t="s">
        <v>379</v>
      </c>
      <c r="C60" s="61" t="s">
        <v>380</v>
      </c>
      <c r="D60" s="62"/>
      <c r="E60" s="84" t="str">
        <f t="shared" si="8"/>
        <v/>
      </c>
      <c r="F60" s="66">
        <v>0</v>
      </c>
      <c r="G60" s="65">
        <v>0</v>
      </c>
      <c r="H60" s="66">
        <v>0</v>
      </c>
      <c r="I60" s="65">
        <v>0</v>
      </c>
      <c r="J60" s="66">
        <v>0</v>
      </c>
    </row>
    <row r="61" spans="2:10">
      <c r="B61" s="60" t="s">
        <v>419</v>
      </c>
      <c r="C61" s="61" t="s">
        <v>420</v>
      </c>
      <c r="D61" s="62"/>
      <c r="E61" s="84" t="str">
        <f t="shared" si="8"/>
        <v/>
      </c>
      <c r="F61" s="66">
        <v>0</v>
      </c>
      <c r="G61" s="65">
        <v>0</v>
      </c>
      <c r="H61" s="66">
        <v>0</v>
      </c>
      <c r="I61" s="65">
        <v>0</v>
      </c>
      <c r="J61" s="66">
        <v>0</v>
      </c>
    </row>
    <row r="62" spans="2:10">
      <c r="B62" s="60" t="s">
        <v>454</v>
      </c>
      <c r="C62" s="61" t="s">
        <v>455</v>
      </c>
      <c r="D62" s="62"/>
      <c r="E62" s="84" t="str">
        <f t="shared" si="8"/>
        <v/>
      </c>
      <c r="F62" s="66">
        <v>0</v>
      </c>
      <c r="G62" s="65">
        <v>0</v>
      </c>
      <c r="H62" s="66">
        <v>0</v>
      </c>
      <c r="I62" s="65">
        <v>0</v>
      </c>
      <c r="J62" s="66">
        <v>0</v>
      </c>
    </row>
    <row r="63" spans="2:10">
      <c r="B63" s="60" t="s">
        <v>473</v>
      </c>
      <c r="C63" s="61" t="s">
        <v>474</v>
      </c>
      <c r="D63" s="62"/>
      <c r="E63" s="84" t="str">
        <f t="shared" si="8"/>
        <v/>
      </c>
      <c r="F63" s="66">
        <v>0</v>
      </c>
      <c r="G63" s="65">
        <v>0</v>
      </c>
      <c r="H63" s="66">
        <v>0</v>
      </c>
      <c r="I63" s="65">
        <v>0</v>
      </c>
      <c r="J63" s="66">
        <v>0</v>
      </c>
    </row>
    <row r="64" spans="2:10">
      <c r="B64" s="60" t="s">
        <v>489</v>
      </c>
      <c r="C64" s="61" t="s">
        <v>490</v>
      </c>
      <c r="D64" s="62"/>
      <c r="E64" s="84" t="str">
        <f t="shared" si="8"/>
        <v/>
      </c>
      <c r="F64" s="66">
        <v>0</v>
      </c>
      <c r="G64" s="65">
        <v>0</v>
      </c>
      <c r="H64" s="66">
        <v>0</v>
      </c>
      <c r="I64" s="65">
        <v>0</v>
      </c>
      <c r="J64" s="66">
        <v>0</v>
      </c>
    </row>
    <row r="65" spans="2:10">
      <c r="B65" s="60" t="s">
        <v>495</v>
      </c>
      <c r="C65" s="61" t="s">
        <v>496</v>
      </c>
      <c r="D65" s="62"/>
      <c r="E65" s="84" t="str">
        <f t="shared" si="8"/>
        <v/>
      </c>
      <c r="F65" s="66">
        <v>0</v>
      </c>
      <c r="G65" s="65">
        <v>0</v>
      </c>
      <c r="H65" s="66">
        <v>0</v>
      </c>
      <c r="I65" s="65">
        <v>0</v>
      </c>
      <c r="J65" s="66">
        <v>0</v>
      </c>
    </row>
    <row r="66" spans="2:10">
      <c r="B66" s="60" t="s">
        <v>503</v>
      </c>
      <c r="C66" s="61" t="s">
        <v>504</v>
      </c>
      <c r="D66" s="62"/>
      <c r="E66" s="84" t="str">
        <f t="shared" si="8"/>
        <v/>
      </c>
      <c r="F66" s="66">
        <v>0</v>
      </c>
      <c r="G66" s="65">
        <v>0</v>
      </c>
      <c r="H66" s="66">
        <v>0</v>
      </c>
      <c r="I66" s="65">
        <v>0</v>
      </c>
      <c r="J66" s="66">
        <v>0</v>
      </c>
    </row>
    <row r="67" spans="2:10">
      <c r="B67" s="60" t="s">
        <v>522</v>
      </c>
      <c r="C67" s="61" t="s">
        <v>523</v>
      </c>
      <c r="D67" s="62"/>
      <c r="E67" s="84" t="str">
        <f t="shared" si="8"/>
        <v/>
      </c>
      <c r="F67" s="66">
        <v>0</v>
      </c>
      <c r="G67" s="65">
        <v>0</v>
      </c>
      <c r="H67" s="66">
        <v>0</v>
      </c>
      <c r="I67" s="65">
        <v>0</v>
      </c>
      <c r="J67" s="66">
        <v>0</v>
      </c>
    </row>
    <row r="68" spans="2:10">
      <c r="B68" s="60" t="s">
        <v>576</v>
      </c>
      <c r="C68" s="61" t="s">
        <v>577</v>
      </c>
      <c r="D68" s="62"/>
      <c r="E68" s="84" t="str">
        <f t="shared" si="8"/>
        <v/>
      </c>
      <c r="F68" s="66">
        <v>0</v>
      </c>
      <c r="G68" s="65">
        <v>0</v>
      </c>
      <c r="H68" s="66">
        <v>0</v>
      </c>
      <c r="I68" s="65">
        <v>0</v>
      </c>
      <c r="J68" s="66">
        <v>0</v>
      </c>
    </row>
    <row r="69" spans="2:10">
      <c r="B69" s="60" t="s">
        <v>590</v>
      </c>
      <c r="C69" s="61" t="s">
        <v>591</v>
      </c>
      <c r="D69" s="62"/>
      <c r="E69" s="84" t="str">
        <f t="shared" si="8"/>
        <v/>
      </c>
      <c r="F69" s="66">
        <v>0</v>
      </c>
      <c r="G69" s="65">
        <v>0</v>
      </c>
      <c r="H69" s="66">
        <v>0</v>
      </c>
      <c r="I69" s="65">
        <v>0</v>
      </c>
      <c r="J69" s="66">
        <v>0</v>
      </c>
    </row>
    <row r="70" spans="2:10">
      <c r="B70" s="60" t="s">
        <v>614</v>
      </c>
      <c r="C70" s="61" t="s">
        <v>615</v>
      </c>
      <c r="D70" s="62"/>
      <c r="E70" s="84" t="str">
        <f t="shared" si="8"/>
        <v/>
      </c>
      <c r="F70" s="66">
        <v>0</v>
      </c>
      <c r="G70" s="65">
        <v>0</v>
      </c>
      <c r="H70" s="66">
        <v>0</v>
      </c>
      <c r="I70" s="65">
        <v>0</v>
      </c>
      <c r="J70" s="66">
        <v>0</v>
      </c>
    </row>
    <row r="71" spans="2:10">
      <c r="B71" s="60" t="s">
        <v>628</v>
      </c>
      <c r="C71" s="61" t="s">
        <v>629</v>
      </c>
      <c r="D71" s="62"/>
      <c r="E71" s="84" t="str">
        <f t="shared" si="8"/>
        <v/>
      </c>
      <c r="F71" s="66">
        <v>0</v>
      </c>
      <c r="G71" s="65">
        <v>0</v>
      </c>
      <c r="H71" s="66">
        <v>0</v>
      </c>
      <c r="I71" s="65">
        <v>0</v>
      </c>
      <c r="J71" s="66">
        <v>0</v>
      </c>
    </row>
    <row r="72" spans="2:10">
      <c r="B72" s="60" t="s">
        <v>637</v>
      </c>
      <c r="C72" s="61" t="s">
        <v>638</v>
      </c>
      <c r="D72" s="62"/>
      <c r="E72" s="84" t="str">
        <f t="shared" si="8"/>
        <v/>
      </c>
      <c r="F72" s="66">
        <v>0</v>
      </c>
      <c r="G72" s="65">
        <v>0</v>
      </c>
      <c r="H72" s="66">
        <v>0</v>
      </c>
      <c r="I72" s="65">
        <v>0</v>
      </c>
      <c r="J72" s="66">
        <v>0</v>
      </c>
    </row>
    <row r="73" spans="2:10">
      <c r="B73" s="60" t="s">
        <v>664</v>
      </c>
      <c r="C73" s="61" t="s">
        <v>665</v>
      </c>
      <c r="D73" s="62"/>
      <c r="E73" s="84" t="str">
        <f t="shared" si="8"/>
        <v/>
      </c>
      <c r="F73" s="66">
        <v>0</v>
      </c>
      <c r="G73" s="65">
        <v>0</v>
      </c>
      <c r="H73" s="66">
        <v>0</v>
      </c>
      <c r="I73" s="65">
        <v>0</v>
      </c>
      <c r="J73" s="66">
        <v>0</v>
      </c>
    </row>
    <row r="74" spans="2:10">
      <c r="B74" s="60" t="s">
        <v>671</v>
      </c>
      <c r="C74" s="61" t="s">
        <v>672</v>
      </c>
      <c r="D74" s="62"/>
      <c r="E74" s="84" t="str">
        <f t="shared" si="8"/>
        <v/>
      </c>
      <c r="F74" s="66">
        <v>0</v>
      </c>
      <c r="G74" s="65">
        <v>0</v>
      </c>
      <c r="H74" s="66">
        <v>0</v>
      </c>
      <c r="I74" s="65">
        <v>0</v>
      </c>
      <c r="J74" s="66">
        <v>0</v>
      </c>
    </row>
    <row r="75" spans="2:10">
      <c r="B75" s="60" t="s">
        <v>262</v>
      </c>
      <c r="C75" s="61" t="s">
        <v>263</v>
      </c>
      <c r="D75" s="62"/>
      <c r="E75" s="84" t="str">
        <f t="shared" si="8"/>
        <v/>
      </c>
      <c r="F75" s="66">
        <v>0</v>
      </c>
      <c r="G75" s="65">
        <v>0</v>
      </c>
      <c r="H75" s="66">
        <v>0</v>
      </c>
      <c r="I75" s="65">
        <v>0</v>
      </c>
      <c r="J75" s="66">
        <v>0</v>
      </c>
    </row>
    <row r="76" spans="2:10">
      <c r="B76" s="60" t="s">
        <v>268</v>
      </c>
      <c r="C76" s="61" t="s">
        <v>269</v>
      </c>
      <c r="D76" s="62"/>
      <c r="E76" s="84" t="str">
        <f t="shared" si="8"/>
        <v/>
      </c>
      <c r="F76" s="66">
        <v>0</v>
      </c>
      <c r="G76" s="65">
        <v>0</v>
      </c>
      <c r="H76" s="66">
        <v>0</v>
      </c>
      <c r="I76" s="65">
        <v>0</v>
      </c>
      <c r="J76" s="66">
        <v>0</v>
      </c>
    </row>
    <row r="77" spans="2:10">
      <c r="B77" s="60" t="s">
        <v>273</v>
      </c>
      <c r="C77" s="61" t="s">
        <v>274</v>
      </c>
      <c r="D77" s="62"/>
      <c r="E77" s="84" t="str">
        <f t="shared" si="8"/>
        <v/>
      </c>
      <c r="F77" s="66">
        <v>0</v>
      </c>
      <c r="G77" s="65">
        <v>0</v>
      </c>
      <c r="H77" s="66">
        <v>0</v>
      </c>
      <c r="I77" s="65">
        <v>0</v>
      </c>
      <c r="J77" s="66">
        <v>0</v>
      </c>
    </row>
    <row r="78" spans="2:10">
      <c r="B78" s="60" t="s">
        <v>315</v>
      </c>
      <c r="C78" s="61" t="s">
        <v>316</v>
      </c>
      <c r="D78" s="62"/>
      <c r="E78" s="84" t="str">
        <f t="shared" si="8"/>
        <v/>
      </c>
      <c r="F78" s="66">
        <v>0</v>
      </c>
      <c r="G78" s="65">
        <v>0</v>
      </c>
      <c r="H78" s="66">
        <v>0</v>
      </c>
      <c r="I78" s="65">
        <v>0</v>
      </c>
      <c r="J78" s="66">
        <v>0</v>
      </c>
    </row>
    <row r="79" spans="2:10">
      <c r="B79" s="60" t="s">
        <v>348</v>
      </c>
      <c r="C79" s="61" t="s">
        <v>349</v>
      </c>
      <c r="D79" s="62"/>
      <c r="E79" s="84" t="str">
        <f t="shared" si="8"/>
        <v/>
      </c>
      <c r="F79" s="66">
        <v>0</v>
      </c>
      <c r="G79" s="65">
        <v>0</v>
      </c>
      <c r="H79" s="66">
        <v>0</v>
      </c>
      <c r="I79" s="65">
        <v>0</v>
      </c>
      <c r="J79" s="66">
        <v>0</v>
      </c>
    </row>
    <row r="80" spans="2:10">
      <c r="B80" s="60" t="s">
        <v>737</v>
      </c>
      <c r="C80" s="67" t="s">
        <v>738</v>
      </c>
      <c r="D80" s="62"/>
      <c r="E80" s="84" t="str">
        <f t="shared" si="8"/>
        <v/>
      </c>
      <c r="F80" s="66">
        <v>0</v>
      </c>
      <c r="G80" s="65">
        <v>0</v>
      </c>
      <c r="H80" s="66">
        <v>0</v>
      </c>
      <c r="I80" s="65">
        <v>0</v>
      </c>
      <c r="J80" s="66">
        <v>0</v>
      </c>
    </row>
    <row r="81" spans="2:10">
      <c r="B81" s="60" t="s">
        <v>716</v>
      </c>
      <c r="C81" s="61" t="s">
        <v>717</v>
      </c>
      <c r="D81" s="62"/>
      <c r="E81" s="84" t="str">
        <f t="shared" si="8"/>
        <v/>
      </c>
      <c r="F81" s="66">
        <v>0</v>
      </c>
      <c r="G81" s="65">
        <v>0</v>
      </c>
      <c r="H81" s="66">
        <v>0</v>
      </c>
      <c r="I81" s="65">
        <v>0</v>
      </c>
      <c r="J81" s="66">
        <v>0</v>
      </c>
    </row>
    <row r="82" spans="2:10">
      <c r="B82" s="60" t="s">
        <v>722</v>
      </c>
      <c r="C82" s="61" t="s">
        <v>723</v>
      </c>
      <c r="D82" s="62"/>
      <c r="E82" s="84" t="str">
        <f t="shared" si="8"/>
        <v/>
      </c>
      <c r="F82" s="66">
        <v>0</v>
      </c>
      <c r="G82" s="65">
        <v>0</v>
      </c>
      <c r="H82" s="66">
        <v>0</v>
      </c>
      <c r="I82" s="65">
        <v>0</v>
      </c>
      <c r="J82" s="66">
        <v>0</v>
      </c>
    </row>
    <row r="83" spans="2:10">
      <c r="B83" s="60" t="s">
        <v>808</v>
      </c>
      <c r="C83" s="67" t="s">
        <v>809</v>
      </c>
      <c r="D83" s="62"/>
      <c r="E83" s="84" t="str">
        <f t="shared" si="8"/>
        <v/>
      </c>
      <c r="F83" s="66">
        <v>0</v>
      </c>
      <c r="G83" s="65">
        <v>0</v>
      </c>
      <c r="H83" s="66">
        <v>0</v>
      </c>
      <c r="I83" s="65">
        <v>0</v>
      </c>
      <c r="J83" s="66">
        <v>0</v>
      </c>
    </row>
    <row r="84" spans="2:10">
      <c r="B84" s="60" t="s">
        <v>727</v>
      </c>
      <c r="C84" s="61" t="s">
        <v>728</v>
      </c>
      <c r="D84" s="62"/>
      <c r="E84" s="84" t="str">
        <f t="shared" si="8"/>
        <v/>
      </c>
      <c r="F84" s="66">
        <v>0</v>
      </c>
      <c r="G84" s="65">
        <v>0</v>
      </c>
      <c r="H84" s="66">
        <v>0</v>
      </c>
      <c r="I84" s="65">
        <v>0</v>
      </c>
      <c r="J84" s="66">
        <v>0</v>
      </c>
    </row>
    <row r="85" spans="2:10">
      <c r="B85" s="60" t="s">
        <v>693</v>
      </c>
      <c r="C85" s="61" t="s">
        <v>694</v>
      </c>
      <c r="D85" s="62"/>
      <c r="E85" s="84" t="str">
        <f t="shared" si="8"/>
        <v/>
      </c>
      <c r="F85" s="66">
        <v>0</v>
      </c>
      <c r="G85" s="65">
        <v>0</v>
      </c>
      <c r="H85" s="66">
        <v>0</v>
      </c>
      <c r="I85" s="65">
        <v>0</v>
      </c>
      <c r="J85" s="66">
        <v>0</v>
      </c>
    </row>
    <row r="86" spans="2:10">
      <c r="B86" s="68" t="s">
        <v>19</v>
      </c>
      <c r="C86" s="69"/>
      <c r="D86" s="70"/>
      <c r="E86" s="85" t="str">
        <f t="shared" si="8"/>
        <v/>
      </c>
      <c r="F86" s="72">
        <f>SUM(F51:F85)</f>
        <v>0</v>
      </c>
      <c r="G86" s="81">
        <f>SUM(G51:G85)</f>
        <v>0</v>
      </c>
      <c r="H86" s="72">
        <f>SUM(H51:H85)</f>
        <v>0</v>
      </c>
      <c r="I86" s="81">
        <f>SUM(I51:I85)</f>
        <v>0</v>
      </c>
      <c r="J86" s="72">
        <f>SUM(J51:J85)</f>
        <v>0</v>
      </c>
    </row>
    <row r="88" spans="2:10" ht="2.25" customHeight="1"/>
    <row r="89" spans="2:10" ht="1.5" customHeight="1"/>
    <row r="90" spans="2:10" ht="0.75" customHeight="1"/>
    <row r="91" spans="2:10" ht="0.75" customHeight="1"/>
    <row r="92" spans="2:10" ht="0.75" customHeight="1"/>
    <row r="93" spans="2:10" ht="18">
      <c r="B93" s="13" t="s">
        <v>30</v>
      </c>
      <c r="C93" s="45"/>
      <c r="D93" s="45"/>
      <c r="E93" s="45"/>
      <c r="F93" s="45"/>
      <c r="G93" s="45"/>
      <c r="H93" s="45"/>
      <c r="I93" s="45"/>
      <c r="J93" s="45"/>
    </row>
    <row r="95" spans="2:10">
      <c r="B95" s="47" t="s">
        <v>31</v>
      </c>
      <c r="C95" s="48"/>
      <c r="D95" s="48"/>
      <c r="E95" s="86"/>
      <c r="F95" s="87"/>
      <c r="G95" s="51"/>
      <c r="H95" s="50" t="s">
        <v>17</v>
      </c>
      <c r="I95" s="1"/>
      <c r="J95" s="1"/>
    </row>
    <row r="96" spans="2:10">
      <c r="B96" s="52" t="s">
        <v>760</v>
      </c>
      <c r="C96" s="53"/>
      <c r="D96" s="54"/>
      <c r="E96" s="88"/>
      <c r="F96" s="89"/>
      <c r="G96" s="57"/>
      <c r="H96" s="58">
        <v>0</v>
      </c>
      <c r="I96" s="1"/>
      <c r="J96" s="1"/>
    </row>
    <row r="97" spans="2:10">
      <c r="B97" s="60" t="s">
        <v>761</v>
      </c>
      <c r="C97" s="61"/>
      <c r="D97" s="62"/>
      <c r="E97" s="90"/>
      <c r="F97" s="91"/>
      <c r="G97" s="65"/>
      <c r="H97" s="66">
        <v>0</v>
      </c>
      <c r="I97" s="1"/>
      <c r="J97" s="1"/>
    </row>
    <row r="98" spans="2:10">
      <c r="B98" s="60" t="s">
        <v>762</v>
      </c>
      <c r="C98" s="61"/>
      <c r="D98" s="62"/>
      <c r="E98" s="90"/>
      <c r="F98" s="91"/>
      <c r="G98" s="65"/>
      <c r="H98" s="66">
        <v>0</v>
      </c>
      <c r="I98" s="1"/>
      <c r="J98" s="1"/>
    </row>
    <row r="99" spans="2:10">
      <c r="B99" s="60" t="s">
        <v>763</v>
      </c>
      <c r="C99" s="61"/>
      <c r="D99" s="62"/>
      <c r="E99" s="90"/>
      <c r="F99" s="91"/>
      <c r="G99" s="65"/>
      <c r="H99" s="66">
        <v>0</v>
      </c>
      <c r="I99" s="1"/>
      <c r="J99" s="1"/>
    </row>
    <row r="100" spans="2:10">
      <c r="B100" s="60" t="s">
        <v>764</v>
      </c>
      <c r="C100" s="61"/>
      <c r="D100" s="62"/>
      <c r="E100" s="90"/>
      <c r="F100" s="91"/>
      <c r="G100" s="65"/>
      <c r="H100" s="66">
        <v>0</v>
      </c>
      <c r="I100" s="1"/>
      <c r="J100" s="1"/>
    </row>
    <row r="101" spans="2:10">
      <c r="B101" s="60" t="s">
        <v>765</v>
      </c>
      <c r="C101" s="61"/>
      <c r="D101" s="62"/>
      <c r="E101" s="90"/>
      <c r="F101" s="91"/>
      <c r="G101" s="65"/>
      <c r="H101" s="66">
        <v>0</v>
      </c>
      <c r="I101" s="1"/>
      <c r="J101" s="1"/>
    </row>
    <row r="102" spans="2:10">
      <c r="B102" s="60" t="s">
        <v>766</v>
      </c>
      <c r="C102" s="61"/>
      <c r="D102" s="62"/>
      <c r="E102" s="90"/>
      <c r="F102" s="91"/>
      <c r="G102" s="65"/>
      <c r="H102" s="66">
        <v>0</v>
      </c>
      <c r="I102" s="1"/>
      <c r="J102" s="1"/>
    </row>
    <row r="103" spans="2:10">
      <c r="B103" s="60" t="s">
        <v>767</v>
      </c>
      <c r="C103" s="61"/>
      <c r="D103" s="62"/>
      <c r="E103" s="90"/>
      <c r="F103" s="91"/>
      <c r="G103" s="65"/>
      <c r="H103" s="66">
        <v>0</v>
      </c>
      <c r="I103" s="1"/>
      <c r="J103" s="1"/>
    </row>
    <row r="104" spans="2:10">
      <c r="B104" s="68" t="s">
        <v>19</v>
      </c>
      <c r="C104" s="69"/>
      <c r="D104" s="70"/>
      <c r="E104" s="92"/>
      <c r="F104" s="93"/>
      <c r="G104" s="81"/>
      <c r="H104" s="72">
        <f>SUM(H96:H103)</f>
        <v>0</v>
      </c>
      <c r="I104" s="1"/>
      <c r="J104" s="1"/>
    </row>
    <row r="105" spans="2:10">
      <c r="I105" s="1"/>
      <c r="J105" s="1"/>
    </row>
  </sheetData>
  <sortState ref="B831:K865">
    <sortCondition ref="B831"/>
  </sortState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List4"/>
  <dimension ref="A1:CB87"/>
  <sheetViews>
    <sheetView showGridLines="0" showZeros="0" zoomScaleNormal="100" zoomScaleSheetLayoutView="100" workbookViewId="0">
      <selection activeCell="G45" sqref="G45"/>
    </sheetView>
  </sheetViews>
  <sheetFormatPr defaultRowHeight="12.75"/>
  <cols>
    <col min="1" max="1" width="4.42578125" style="233" customWidth="1"/>
    <col min="2" max="2" width="11.5703125" style="233" customWidth="1"/>
    <col min="3" max="3" width="40.42578125" style="233" customWidth="1"/>
    <col min="4" max="4" width="5.5703125" style="233" customWidth="1"/>
    <col min="5" max="5" width="8.5703125" style="243" customWidth="1"/>
    <col min="6" max="6" width="9.85546875" style="233" customWidth="1"/>
    <col min="7" max="7" width="13.85546875" style="233" customWidth="1"/>
    <col min="8" max="8" width="11.7109375" style="233" hidden="1" customWidth="1"/>
    <col min="9" max="9" width="11.5703125" style="233" hidden="1" customWidth="1"/>
    <col min="10" max="10" width="11" style="233" hidden="1" customWidth="1"/>
    <col min="11" max="11" width="10.42578125" style="233" hidden="1" customWidth="1"/>
    <col min="12" max="12" width="75.42578125" style="233" customWidth="1"/>
    <col min="13" max="13" width="45.28515625" style="233" customWidth="1"/>
    <col min="14" max="16384" width="9.140625" style="233"/>
  </cols>
  <sheetData>
    <row r="1" spans="1:80" ht="15.75">
      <c r="A1" s="330" t="s">
        <v>102</v>
      </c>
      <c r="B1" s="330"/>
      <c r="C1" s="330"/>
      <c r="D1" s="330"/>
      <c r="E1" s="330"/>
      <c r="F1" s="330"/>
      <c r="G1" s="330"/>
    </row>
    <row r="2" spans="1:80" ht="14.25" customHeight="1" thickBot="1">
      <c r="B2" s="234"/>
      <c r="C2" s="235"/>
      <c r="D2" s="235"/>
      <c r="E2" s="236"/>
      <c r="F2" s="235"/>
      <c r="G2" s="235"/>
    </row>
    <row r="3" spans="1:80" ht="13.5" thickTop="1">
      <c r="A3" s="319" t="s">
        <v>2</v>
      </c>
      <c r="B3" s="320"/>
      <c r="C3" s="187" t="s">
        <v>105</v>
      </c>
      <c r="D3" s="237"/>
      <c r="E3" s="238" t="s">
        <v>85</v>
      </c>
      <c r="F3" s="239" t="str">
        <f>'03  Rek'!H1</f>
        <v/>
      </c>
      <c r="G3" s="240"/>
    </row>
    <row r="4" spans="1:80" ht="13.5" thickBot="1">
      <c r="A4" s="331" t="s">
        <v>76</v>
      </c>
      <c r="B4" s="322"/>
      <c r="C4" s="193" t="s">
        <v>806</v>
      </c>
      <c r="D4" s="241"/>
      <c r="E4" s="332" t="str">
        <f>'03  Rek'!G2</f>
        <v>Změna využití škol.bytu - elektroinstalace - nezpůsobilé n.</v>
      </c>
      <c r="F4" s="333"/>
      <c r="G4" s="334"/>
    </row>
    <row r="5" spans="1:80" ht="13.5" thickTop="1">
      <c r="A5" s="242"/>
      <c r="G5" s="244"/>
    </row>
    <row r="6" spans="1:80" ht="27" customHeight="1">
      <c r="A6" s="245" t="s">
        <v>86</v>
      </c>
      <c r="B6" s="246" t="s">
        <v>87</v>
      </c>
      <c r="C6" s="246" t="s">
        <v>88</v>
      </c>
      <c r="D6" s="246" t="s">
        <v>89</v>
      </c>
      <c r="E6" s="247" t="s">
        <v>90</v>
      </c>
      <c r="F6" s="246" t="s">
        <v>91</v>
      </c>
      <c r="G6" s="248" t="s">
        <v>92</v>
      </c>
      <c r="H6" s="249" t="s">
        <v>93</v>
      </c>
      <c r="I6" s="249" t="s">
        <v>94</v>
      </c>
      <c r="J6" s="249" t="s">
        <v>95</v>
      </c>
      <c r="K6" s="249" t="s">
        <v>96</v>
      </c>
    </row>
    <row r="7" spans="1:80">
      <c r="A7" s="250" t="s">
        <v>97</v>
      </c>
      <c r="B7" s="251" t="s">
        <v>716</v>
      </c>
      <c r="C7" s="252" t="s">
        <v>717</v>
      </c>
      <c r="D7" s="253"/>
      <c r="E7" s="254"/>
      <c r="F7" s="254"/>
      <c r="G7" s="255"/>
      <c r="H7" s="256"/>
      <c r="I7" s="257"/>
      <c r="J7" s="258"/>
      <c r="K7" s="259"/>
      <c r="O7" s="260">
        <v>1</v>
      </c>
    </row>
    <row r="8" spans="1:80" ht="22.5">
      <c r="A8" s="261">
        <v>1</v>
      </c>
      <c r="B8" s="262" t="s">
        <v>719</v>
      </c>
      <c r="C8" s="263" t="s">
        <v>720</v>
      </c>
      <c r="D8" s="264" t="s">
        <v>123</v>
      </c>
      <c r="E8" s="265">
        <v>1</v>
      </c>
      <c r="F8" s="265">
        <v>0</v>
      </c>
      <c r="G8" s="266">
        <f>E8*F8</f>
        <v>0</v>
      </c>
      <c r="H8" s="267">
        <v>0</v>
      </c>
      <c r="I8" s="268">
        <f>E8*H8</f>
        <v>0</v>
      </c>
      <c r="J8" s="267"/>
      <c r="K8" s="268">
        <f>E8*J8</f>
        <v>0</v>
      </c>
      <c r="O8" s="260">
        <v>2</v>
      </c>
      <c r="AA8" s="233">
        <v>12</v>
      </c>
      <c r="AB8" s="233">
        <v>0</v>
      </c>
      <c r="AC8" s="233">
        <v>1</v>
      </c>
      <c r="AZ8" s="233">
        <v>4</v>
      </c>
      <c r="BA8" s="233">
        <f>IF(AZ8=1,G8,0)</f>
        <v>0</v>
      </c>
      <c r="BB8" s="233">
        <f>IF(AZ8=2,G8,0)</f>
        <v>0</v>
      </c>
      <c r="BC8" s="233">
        <f>IF(AZ8=3,G8,0)</f>
        <v>0</v>
      </c>
      <c r="BD8" s="233">
        <f>IF(AZ8=4,G8,0)</f>
        <v>0</v>
      </c>
      <c r="BE8" s="233">
        <f>IF(AZ8=5,G8,0)</f>
        <v>0</v>
      </c>
      <c r="CA8" s="260">
        <v>12</v>
      </c>
      <c r="CB8" s="260">
        <v>0</v>
      </c>
    </row>
    <row r="9" spans="1:80">
      <c r="A9" s="261">
        <v>2</v>
      </c>
      <c r="B9" s="262" t="s">
        <v>721</v>
      </c>
      <c r="C9" s="263" t="s">
        <v>472</v>
      </c>
      <c r="D9" s="264" t="s">
        <v>12</v>
      </c>
      <c r="E9" s="265">
        <v>5</v>
      </c>
      <c r="F9" s="265">
        <v>0</v>
      </c>
      <c r="G9" s="266">
        <f>E9*F9</f>
        <v>0</v>
      </c>
      <c r="H9" s="267">
        <v>0</v>
      </c>
      <c r="I9" s="268">
        <f>E9*H9</f>
        <v>0</v>
      </c>
      <c r="J9" s="267"/>
      <c r="K9" s="268">
        <f>E9*J9</f>
        <v>0</v>
      </c>
      <c r="O9" s="260">
        <v>2</v>
      </c>
      <c r="AA9" s="233">
        <v>12</v>
      </c>
      <c r="AB9" s="233">
        <v>0</v>
      </c>
      <c r="AC9" s="233">
        <v>2</v>
      </c>
      <c r="AZ9" s="233">
        <v>4</v>
      </c>
      <c r="BA9" s="233">
        <f>IF(AZ9=1,G9,0)</f>
        <v>0</v>
      </c>
      <c r="BB9" s="233">
        <f>IF(AZ9=2,G9,0)</f>
        <v>0</v>
      </c>
      <c r="BC9" s="233">
        <f>IF(AZ9=3,G9,0)</f>
        <v>0</v>
      </c>
      <c r="BD9" s="233">
        <f>IF(AZ9=4,G9,0)</f>
        <v>0</v>
      </c>
      <c r="BE9" s="233">
        <f>IF(AZ9=5,G9,0)</f>
        <v>0</v>
      </c>
      <c r="CA9" s="260">
        <v>12</v>
      </c>
      <c r="CB9" s="260">
        <v>0</v>
      </c>
    </row>
    <row r="10" spans="1:80">
      <c r="A10" s="278"/>
      <c r="B10" s="279" t="s">
        <v>100</v>
      </c>
      <c r="C10" s="280" t="s">
        <v>718</v>
      </c>
      <c r="D10" s="281"/>
      <c r="E10" s="282"/>
      <c r="F10" s="283"/>
      <c r="G10" s="284">
        <f>SUM(G7:G9)</f>
        <v>0</v>
      </c>
      <c r="H10" s="285"/>
      <c r="I10" s="286">
        <f>SUM(I7:I9)</f>
        <v>0</v>
      </c>
      <c r="J10" s="285"/>
      <c r="K10" s="286">
        <f>SUM(K7:K9)</f>
        <v>0</v>
      </c>
      <c r="O10" s="260">
        <v>4</v>
      </c>
      <c r="BA10" s="287">
        <f>SUM(BA7:BA9)</f>
        <v>0</v>
      </c>
      <c r="BB10" s="287">
        <f>SUM(BB7:BB9)</f>
        <v>0</v>
      </c>
      <c r="BC10" s="287">
        <f>SUM(BC7:BC9)</f>
        <v>0</v>
      </c>
      <c r="BD10" s="287">
        <f>SUM(BD7:BD9)</f>
        <v>0</v>
      </c>
      <c r="BE10" s="287">
        <f>SUM(BE7:BE9)</f>
        <v>0</v>
      </c>
    </row>
    <row r="11" spans="1:80">
      <c r="A11" s="250" t="s">
        <v>97</v>
      </c>
      <c r="B11" s="251" t="s">
        <v>808</v>
      </c>
      <c r="C11" s="252" t="s">
        <v>809</v>
      </c>
      <c r="D11" s="253"/>
      <c r="E11" s="254"/>
      <c r="F11" s="254"/>
      <c r="G11" s="255"/>
      <c r="H11" s="256"/>
      <c r="I11" s="257"/>
      <c r="J11" s="258"/>
      <c r="K11" s="259"/>
      <c r="O11" s="260">
        <v>1</v>
      </c>
    </row>
    <row r="12" spans="1:80" ht="22.5">
      <c r="A12" s="261">
        <v>3</v>
      </c>
      <c r="B12" s="262" t="s">
        <v>811</v>
      </c>
      <c r="C12" s="263" t="s">
        <v>812</v>
      </c>
      <c r="D12" s="264" t="s">
        <v>123</v>
      </c>
      <c r="E12" s="265">
        <v>1</v>
      </c>
      <c r="F12" s="265">
        <v>0</v>
      </c>
      <c r="G12" s="266">
        <f>E12*F12</f>
        <v>0</v>
      </c>
      <c r="H12" s="267">
        <v>0</v>
      </c>
      <c r="I12" s="268">
        <f>E12*H12</f>
        <v>0</v>
      </c>
      <c r="J12" s="267"/>
      <c r="K12" s="268">
        <f>E12*J12</f>
        <v>0</v>
      </c>
      <c r="O12" s="260">
        <v>2</v>
      </c>
      <c r="AA12" s="233">
        <v>12</v>
      </c>
      <c r="AB12" s="233">
        <v>0</v>
      </c>
      <c r="AC12" s="233">
        <v>3</v>
      </c>
      <c r="AZ12" s="233">
        <v>4</v>
      </c>
      <c r="BA12" s="233">
        <f>IF(AZ12=1,G12,0)</f>
        <v>0</v>
      </c>
      <c r="BB12" s="233">
        <f>IF(AZ12=2,G12,0)</f>
        <v>0</v>
      </c>
      <c r="BC12" s="233">
        <f>IF(AZ12=3,G12,0)</f>
        <v>0</v>
      </c>
      <c r="BD12" s="233">
        <f>IF(AZ12=4,G12,0)</f>
        <v>0</v>
      </c>
      <c r="BE12" s="233">
        <f>IF(AZ12=5,G12,0)</f>
        <v>0</v>
      </c>
      <c r="CA12" s="260">
        <v>12</v>
      </c>
      <c r="CB12" s="260">
        <v>0</v>
      </c>
    </row>
    <row r="13" spans="1:80">
      <c r="A13" s="261">
        <v>4</v>
      </c>
      <c r="B13" s="262" t="s">
        <v>813</v>
      </c>
      <c r="C13" s="263" t="s">
        <v>472</v>
      </c>
      <c r="D13" s="264" t="s">
        <v>12</v>
      </c>
      <c r="E13" s="265">
        <v>5</v>
      </c>
      <c r="F13" s="265">
        <v>0</v>
      </c>
      <c r="G13" s="266">
        <f>E13*F13</f>
        <v>0</v>
      </c>
      <c r="H13" s="267">
        <v>0</v>
      </c>
      <c r="I13" s="268">
        <f>E13*H13</f>
        <v>0</v>
      </c>
      <c r="J13" s="267"/>
      <c r="K13" s="268">
        <f>E13*J13</f>
        <v>0</v>
      </c>
      <c r="O13" s="260">
        <v>2</v>
      </c>
      <c r="AA13" s="233">
        <v>12</v>
      </c>
      <c r="AB13" s="233">
        <v>0</v>
      </c>
      <c r="AC13" s="233">
        <v>4</v>
      </c>
      <c r="AZ13" s="233">
        <v>4</v>
      </c>
      <c r="BA13" s="233">
        <f>IF(AZ13=1,G13,0)</f>
        <v>0</v>
      </c>
      <c r="BB13" s="233">
        <f>IF(AZ13=2,G13,0)</f>
        <v>0</v>
      </c>
      <c r="BC13" s="233">
        <f>IF(AZ13=3,G13,0)</f>
        <v>0</v>
      </c>
      <c r="BD13" s="233">
        <f>IF(AZ13=4,G13,0)</f>
        <v>0</v>
      </c>
      <c r="BE13" s="233">
        <f>IF(AZ13=5,G13,0)</f>
        <v>0</v>
      </c>
      <c r="CA13" s="260">
        <v>12</v>
      </c>
      <c r="CB13" s="260">
        <v>0</v>
      </c>
    </row>
    <row r="14" spans="1:80">
      <c r="A14" s="278"/>
      <c r="B14" s="279" t="s">
        <v>100</v>
      </c>
      <c r="C14" s="280" t="s">
        <v>810</v>
      </c>
      <c r="D14" s="281"/>
      <c r="E14" s="282"/>
      <c r="F14" s="283"/>
      <c r="G14" s="284">
        <f>SUM(G11:G13)</f>
        <v>0</v>
      </c>
      <c r="H14" s="285"/>
      <c r="I14" s="286">
        <f>SUM(I11:I13)</f>
        <v>0</v>
      </c>
      <c r="J14" s="285"/>
      <c r="K14" s="286">
        <f>SUM(K11:K13)</f>
        <v>0</v>
      </c>
      <c r="O14" s="260">
        <v>4</v>
      </c>
      <c r="BA14" s="287">
        <f>SUM(BA11:BA13)</f>
        <v>0</v>
      </c>
      <c r="BB14" s="287">
        <f>SUM(BB11:BB13)</f>
        <v>0</v>
      </c>
      <c r="BC14" s="287">
        <f>SUM(BC11:BC13)</f>
        <v>0</v>
      </c>
      <c r="BD14" s="287">
        <f>SUM(BD11:BD13)</f>
        <v>0</v>
      </c>
      <c r="BE14" s="287">
        <f>SUM(BE11:BE13)</f>
        <v>0</v>
      </c>
    </row>
    <row r="15" spans="1:80">
      <c r="E15" s="233"/>
    </row>
    <row r="16" spans="1:80">
      <c r="E16" s="233"/>
    </row>
    <row r="17" spans="5:5">
      <c r="E17" s="233"/>
    </row>
    <row r="18" spans="5:5">
      <c r="E18" s="233"/>
    </row>
    <row r="19" spans="5:5">
      <c r="E19" s="233"/>
    </row>
    <row r="20" spans="5:5">
      <c r="E20" s="233"/>
    </row>
    <row r="21" spans="5:5">
      <c r="E21" s="233"/>
    </row>
    <row r="22" spans="5:5">
      <c r="E22" s="233"/>
    </row>
    <row r="23" spans="5:5">
      <c r="E23" s="233"/>
    </row>
    <row r="24" spans="5:5">
      <c r="E24" s="233"/>
    </row>
    <row r="25" spans="5:5">
      <c r="E25" s="233"/>
    </row>
    <row r="26" spans="5:5">
      <c r="E26" s="233"/>
    </row>
    <row r="27" spans="5:5">
      <c r="E27" s="233"/>
    </row>
    <row r="28" spans="5:5">
      <c r="E28" s="233"/>
    </row>
    <row r="29" spans="5:5">
      <c r="E29" s="233"/>
    </row>
    <row r="30" spans="5:5">
      <c r="E30" s="233"/>
    </row>
    <row r="31" spans="5:5">
      <c r="E31" s="233"/>
    </row>
    <row r="32" spans="5:5">
      <c r="E32" s="233"/>
    </row>
    <row r="33" spans="1:7">
      <c r="E33" s="233"/>
    </row>
    <row r="34" spans="1:7">
      <c r="E34" s="233"/>
    </row>
    <row r="35" spans="1:7">
      <c r="E35" s="233"/>
    </row>
    <row r="36" spans="1:7">
      <c r="E36" s="233"/>
    </row>
    <row r="37" spans="1:7">
      <c r="E37" s="233"/>
    </row>
    <row r="38" spans="1:7">
      <c r="A38" s="277"/>
      <c r="B38" s="277"/>
      <c r="C38" s="277"/>
      <c r="D38" s="277"/>
      <c r="E38" s="277"/>
      <c r="F38" s="277"/>
      <c r="G38" s="277"/>
    </row>
    <row r="39" spans="1:7">
      <c r="A39" s="277"/>
      <c r="B39" s="277"/>
      <c r="C39" s="277"/>
      <c r="D39" s="277"/>
      <c r="E39" s="277"/>
      <c r="F39" s="277"/>
      <c r="G39" s="277"/>
    </row>
    <row r="40" spans="1:7">
      <c r="A40" s="277"/>
      <c r="B40" s="277"/>
      <c r="C40" s="277"/>
      <c r="D40" s="277"/>
      <c r="E40" s="277"/>
      <c r="F40" s="277"/>
      <c r="G40" s="277"/>
    </row>
    <row r="41" spans="1:7">
      <c r="A41" s="277"/>
      <c r="B41" s="277"/>
      <c r="C41" s="277"/>
      <c r="D41" s="277"/>
      <c r="E41" s="277"/>
      <c r="F41" s="277"/>
      <c r="G41" s="277"/>
    </row>
    <row r="42" spans="1:7">
      <c r="E42" s="233"/>
    </row>
    <row r="43" spans="1:7">
      <c r="E43" s="233"/>
    </row>
    <row r="44" spans="1:7">
      <c r="E44" s="233"/>
    </row>
    <row r="45" spans="1:7">
      <c r="E45" s="233"/>
    </row>
    <row r="46" spans="1:7">
      <c r="E46" s="233"/>
    </row>
    <row r="47" spans="1:7">
      <c r="E47" s="233"/>
    </row>
    <row r="48" spans="1:7">
      <c r="E48" s="233"/>
    </row>
    <row r="49" spans="5:5">
      <c r="E49" s="233"/>
    </row>
    <row r="50" spans="5:5">
      <c r="E50" s="233"/>
    </row>
    <row r="51" spans="5:5">
      <c r="E51" s="233"/>
    </row>
    <row r="52" spans="5:5">
      <c r="E52" s="233"/>
    </row>
    <row r="53" spans="5:5">
      <c r="E53" s="233"/>
    </row>
    <row r="54" spans="5:5">
      <c r="E54" s="233"/>
    </row>
    <row r="55" spans="5:5">
      <c r="E55" s="233"/>
    </row>
    <row r="56" spans="5:5">
      <c r="E56" s="233"/>
    </row>
    <row r="57" spans="5:5">
      <c r="E57" s="233"/>
    </row>
    <row r="58" spans="5:5">
      <c r="E58" s="233"/>
    </row>
    <row r="59" spans="5:5">
      <c r="E59" s="233"/>
    </row>
    <row r="60" spans="5:5">
      <c r="E60" s="233"/>
    </row>
    <row r="61" spans="5:5">
      <c r="E61" s="233"/>
    </row>
    <row r="62" spans="5:5">
      <c r="E62" s="233"/>
    </row>
    <row r="63" spans="5:5">
      <c r="E63" s="233"/>
    </row>
    <row r="64" spans="5:5">
      <c r="E64" s="233"/>
    </row>
    <row r="65" spans="1:7">
      <c r="E65" s="233"/>
    </row>
    <row r="66" spans="1:7">
      <c r="E66" s="233"/>
    </row>
    <row r="67" spans="1:7">
      <c r="E67" s="233"/>
    </row>
    <row r="68" spans="1:7">
      <c r="E68" s="233"/>
    </row>
    <row r="69" spans="1:7">
      <c r="E69" s="233"/>
    </row>
    <row r="70" spans="1:7">
      <c r="E70" s="233"/>
    </row>
    <row r="71" spans="1:7">
      <c r="E71" s="233"/>
    </row>
    <row r="72" spans="1:7">
      <c r="E72" s="233"/>
    </row>
    <row r="73" spans="1:7">
      <c r="A73" s="288"/>
      <c r="B73" s="288"/>
    </row>
    <row r="74" spans="1:7">
      <c r="A74" s="277"/>
      <c r="B74" s="277"/>
      <c r="C74" s="289"/>
      <c r="D74" s="289"/>
      <c r="E74" s="290"/>
      <c r="F74" s="289"/>
      <c r="G74" s="291"/>
    </row>
    <row r="75" spans="1:7">
      <c r="A75" s="292"/>
      <c r="B75" s="292"/>
      <c r="C75" s="277"/>
      <c r="D75" s="277"/>
      <c r="E75" s="293"/>
      <c r="F75" s="277"/>
      <c r="G75" s="277"/>
    </row>
    <row r="76" spans="1:7">
      <c r="A76" s="277"/>
      <c r="B76" s="277"/>
      <c r="C76" s="277"/>
      <c r="D76" s="277"/>
      <c r="E76" s="293"/>
      <c r="F76" s="277"/>
      <c r="G76" s="277"/>
    </row>
    <row r="77" spans="1:7">
      <c r="A77" s="277"/>
      <c r="B77" s="277"/>
      <c r="C77" s="277"/>
      <c r="D77" s="277"/>
      <c r="E77" s="293"/>
      <c r="F77" s="277"/>
      <c r="G77" s="277"/>
    </row>
    <row r="78" spans="1:7">
      <c r="A78" s="277"/>
      <c r="B78" s="277"/>
      <c r="C78" s="277"/>
      <c r="D78" s="277"/>
      <c r="E78" s="293"/>
      <c r="F78" s="277"/>
      <c r="G78" s="277"/>
    </row>
    <row r="79" spans="1:7">
      <c r="A79" s="277"/>
      <c r="B79" s="277"/>
      <c r="C79" s="277"/>
      <c r="D79" s="277"/>
      <c r="E79" s="293"/>
      <c r="F79" s="277"/>
      <c r="G79" s="277"/>
    </row>
    <row r="80" spans="1:7">
      <c r="A80" s="277"/>
      <c r="B80" s="277"/>
      <c r="C80" s="277"/>
      <c r="D80" s="277"/>
      <c r="E80" s="293"/>
      <c r="F80" s="277"/>
      <c r="G80" s="277"/>
    </row>
    <row r="81" spans="1:7">
      <c r="A81" s="277"/>
      <c r="B81" s="277"/>
      <c r="C81" s="277"/>
      <c r="D81" s="277"/>
      <c r="E81" s="293"/>
      <c r="F81" s="277"/>
      <c r="G81" s="277"/>
    </row>
    <row r="82" spans="1:7">
      <c r="A82" s="277"/>
      <c r="B82" s="277"/>
      <c r="C82" s="277"/>
      <c r="D82" s="277"/>
      <c r="E82" s="293"/>
      <c r="F82" s="277"/>
      <c r="G82" s="277"/>
    </row>
    <row r="83" spans="1:7">
      <c r="A83" s="277"/>
      <c r="B83" s="277"/>
      <c r="C83" s="277"/>
      <c r="D83" s="277"/>
      <c r="E83" s="293"/>
      <c r="F83" s="277"/>
      <c r="G83" s="277"/>
    </row>
    <row r="84" spans="1:7">
      <c r="A84" s="277"/>
      <c r="B84" s="277"/>
      <c r="C84" s="277"/>
      <c r="D84" s="277"/>
      <c r="E84" s="293"/>
      <c r="F84" s="277"/>
      <c r="G84" s="277"/>
    </row>
    <row r="85" spans="1:7">
      <c r="A85" s="277"/>
      <c r="B85" s="277"/>
      <c r="C85" s="277"/>
      <c r="D85" s="277"/>
      <c r="E85" s="293"/>
      <c r="F85" s="277"/>
      <c r="G85" s="277"/>
    </row>
    <row r="86" spans="1:7">
      <c r="A86" s="277"/>
      <c r="B86" s="277"/>
      <c r="C86" s="277"/>
      <c r="D86" s="277"/>
      <c r="E86" s="293"/>
      <c r="F86" s="277"/>
      <c r="G86" s="277"/>
    </row>
    <row r="87" spans="1:7">
      <c r="A87" s="277"/>
      <c r="B87" s="277"/>
      <c r="C87" s="277"/>
      <c r="D87" s="277"/>
      <c r="E87" s="293"/>
      <c r="F87" s="277"/>
      <c r="G87" s="277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1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94" t="s">
        <v>101</v>
      </c>
      <c r="B1" s="95"/>
      <c r="C1" s="95"/>
      <c r="D1" s="95"/>
      <c r="E1" s="95"/>
      <c r="F1" s="95"/>
      <c r="G1" s="95"/>
    </row>
    <row r="2" spans="1:57" ht="12.75" customHeight="1">
      <c r="A2" s="96" t="s">
        <v>32</v>
      </c>
      <c r="B2" s="97"/>
      <c r="C2" s="98" t="s">
        <v>106</v>
      </c>
      <c r="D2" s="98" t="s">
        <v>104</v>
      </c>
      <c r="E2" s="99"/>
      <c r="F2" s="100" t="s">
        <v>33</v>
      </c>
      <c r="G2" s="101"/>
    </row>
    <row r="3" spans="1:57" ht="3" hidden="1" customHeight="1">
      <c r="A3" s="102"/>
      <c r="B3" s="103"/>
      <c r="C3" s="104"/>
      <c r="D3" s="104"/>
      <c r="E3" s="105"/>
      <c r="F3" s="106"/>
      <c r="G3" s="107"/>
    </row>
    <row r="4" spans="1:57" ht="12" customHeight="1">
      <c r="A4" s="108" t="s">
        <v>34</v>
      </c>
      <c r="B4" s="103"/>
      <c r="C4" s="104"/>
      <c r="D4" s="104"/>
      <c r="E4" s="105"/>
      <c r="F4" s="106" t="s">
        <v>35</v>
      </c>
      <c r="G4" s="109"/>
    </row>
    <row r="5" spans="1:57" ht="12.95" customHeight="1">
      <c r="A5" s="110" t="s">
        <v>106</v>
      </c>
      <c r="B5" s="111"/>
      <c r="C5" s="112" t="s">
        <v>104</v>
      </c>
      <c r="D5" s="113"/>
      <c r="E5" s="111"/>
      <c r="F5" s="106" t="s">
        <v>36</v>
      </c>
      <c r="G5" s="107"/>
    </row>
    <row r="6" spans="1:57" ht="12.95" customHeight="1">
      <c r="A6" s="108" t="s">
        <v>37</v>
      </c>
      <c r="B6" s="103"/>
      <c r="C6" s="104"/>
      <c r="D6" s="104"/>
      <c r="E6" s="105"/>
      <c r="F6" s="114" t="s">
        <v>38</v>
      </c>
      <c r="G6" s="115"/>
      <c r="O6" s="116"/>
    </row>
    <row r="7" spans="1:57" ht="12.95" customHeight="1">
      <c r="A7" s="117" t="s">
        <v>103</v>
      </c>
      <c r="B7" s="118"/>
      <c r="C7" s="119" t="s">
        <v>104</v>
      </c>
      <c r="D7" s="120"/>
      <c r="E7" s="120"/>
      <c r="F7" s="121" t="s">
        <v>39</v>
      </c>
      <c r="G7" s="115">
        <f>IF(G6=0,,ROUND((F30+F32)/G6,1))</f>
        <v>0</v>
      </c>
    </row>
    <row r="8" spans="1:57">
      <c r="A8" s="122" t="s">
        <v>40</v>
      </c>
      <c r="B8" s="106"/>
      <c r="C8" s="310" t="s">
        <v>770</v>
      </c>
      <c r="D8" s="310"/>
      <c r="E8" s="311"/>
      <c r="F8" s="123" t="s">
        <v>41</v>
      </c>
      <c r="G8" s="124"/>
      <c r="H8" s="125"/>
      <c r="I8" s="126"/>
    </row>
    <row r="9" spans="1:57">
      <c r="A9" s="122" t="s">
        <v>42</v>
      </c>
      <c r="B9" s="106"/>
      <c r="C9" s="310"/>
      <c r="D9" s="310"/>
      <c r="E9" s="311"/>
      <c r="F9" s="106"/>
      <c r="G9" s="127"/>
      <c r="H9" s="128"/>
    </row>
    <row r="10" spans="1:57">
      <c r="A10" s="122" t="s">
        <v>43</v>
      </c>
      <c r="B10" s="106"/>
      <c r="C10" s="310" t="s">
        <v>769</v>
      </c>
      <c r="D10" s="310"/>
      <c r="E10" s="310"/>
      <c r="F10" s="129"/>
      <c r="G10" s="130"/>
      <c r="H10" s="131"/>
    </row>
    <row r="11" spans="1:57" ht="13.5" customHeight="1">
      <c r="A11" s="122" t="s">
        <v>44</v>
      </c>
      <c r="B11" s="106"/>
      <c r="C11" s="310" t="s">
        <v>768</v>
      </c>
      <c r="D11" s="310"/>
      <c r="E11" s="310"/>
      <c r="F11" s="132" t="s">
        <v>45</v>
      </c>
      <c r="G11" s="133"/>
      <c r="H11" s="128"/>
      <c r="BA11" s="134"/>
      <c r="BB11" s="134"/>
      <c r="BC11" s="134"/>
      <c r="BD11" s="134"/>
      <c r="BE11" s="134"/>
    </row>
    <row r="12" spans="1:57" ht="12.75" customHeight="1">
      <c r="A12" s="135" t="s">
        <v>46</v>
      </c>
      <c r="B12" s="103"/>
      <c r="C12" s="312"/>
      <c r="D12" s="312"/>
      <c r="E12" s="312"/>
      <c r="F12" s="136" t="s">
        <v>47</v>
      </c>
      <c r="G12" s="137"/>
      <c r="H12" s="128"/>
    </row>
    <row r="13" spans="1:57" ht="28.5" customHeight="1" thickBot="1">
      <c r="A13" s="138" t="s">
        <v>48</v>
      </c>
      <c r="B13" s="139"/>
      <c r="C13" s="139"/>
      <c r="D13" s="139"/>
      <c r="E13" s="140"/>
      <c r="F13" s="140"/>
      <c r="G13" s="141"/>
      <c r="H13" s="128"/>
    </row>
    <row r="14" spans="1:57" ht="17.25" customHeight="1" thickBot="1">
      <c r="A14" s="142" t="s">
        <v>49</v>
      </c>
      <c r="B14" s="143"/>
      <c r="C14" s="144"/>
      <c r="D14" s="145" t="s">
        <v>50</v>
      </c>
      <c r="E14" s="146"/>
      <c r="F14" s="146"/>
      <c r="G14" s="144"/>
    </row>
    <row r="15" spans="1:57" ht="15.95" customHeight="1">
      <c r="A15" s="147"/>
      <c r="B15" s="148" t="s">
        <v>51</v>
      </c>
      <c r="C15" s="149">
        <f>'01 01 Rek'!E41</f>
        <v>0</v>
      </c>
      <c r="D15" s="150" t="str">
        <f>'01 01 Rek'!A46</f>
        <v>Ztížené výrobní podmínky</v>
      </c>
      <c r="E15" s="151"/>
      <c r="F15" s="152"/>
      <c r="G15" s="149">
        <f>'01 01 Rek'!I46</f>
        <v>0</v>
      </c>
    </row>
    <row r="16" spans="1:57" ht="15.95" customHeight="1">
      <c r="A16" s="147" t="s">
        <v>52</v>
      </c>
      <c r="B16" s="148" t="s">
        <v>53</v>
      </c>
      <c r="C16" s="149">
        <f>'01 01 Rek'!F41</f>
        <v>0</v>
      </c>
      <c r="D16" s="102" t="str">
        <f>'01 01 Rek'!A47</f>
        <v>Oborová přirážka</v>
      </c>
      <c r="E16" s="153"/>
      <c r="F16" s="154"/>
      <c r="G16" s="149">
        <f>'01 01 Rek'!I47</f>
        <v>0</v>
      </c>
    </row>
    <row r="17" spans="1:7" ht="15.95" customHeight="1">
      <c r="A17" s="147" t="s">
        <v>54</v>
      </c>
      <c r="B17" s="148" t="s">
        <v>55</v>
      </c>
      <c r="C17" s="149">
        <f>'01 01 Rek'!H41</f>
        <v>0</v>
      </c>
      <c r="D17" s="102" t="str">
        <f>'01 01 Rek'!A48</f>
        <v>Přesun stavebních kapacit</v>
      </c>
      <c r="E17" s="153"/>
      <c r="F17" s="154"/>
      <c r="G17" s="149">
        <f>'01 01 Rek'!I48</f>
        <v>0</v>
      </c>
    </row>
    <row r="18" spans="1:7" ht="15.95" customHeight="1">
      <c r="A18" s="155" t="s">
        <v>56</v>
      </c>
      <c r="B18" s="156" t="s">
        <v>57</v>
      </c>
      <c r="C18" s="149">
        <f>'01 01 Rek'!G41</f>
        <v>0</v>
      </c>
      <c r="D18" s="102" t="str">
        <f>'01 01 Rek'!A49</f>
        <v>Mimostaveništní doprava</v>
      </c>
      <c r="E18" s="153"/>
      <c r="F18" s="154"/>
      <c r="G18" s="149">
        <f>'01 01 Rek'!I49</f>
        <v>0</v>
      </c>
    </row>
    <row r="19" spans="1:7" ht="15.95" customHeight="1">
      <c r="A19" s="157" t="s">
        <v>58</v>
      </c>
      <c r="B19" s="148"/>
      <c r="C19" s="149">
        <f>SUM(C15:C18)</f>
        <v>0</v>
      </c>
      <c r="D19" s="102" t="str">
        <f>'01 01 Rek'!A50</f>
        <v>Zařízení staveniště</v>
      </c>
      <c r="E19" s="153"/>
      <c r="F19" s="154"/>
      <c r="G19" s="149">
        <f>'01 01 Rek'!I50</f>
        <v>0</v>
      </c>
    </row>
    <row r="20" spans="1:7" ht="15.95" customHeight="1">
      <c r="A20" s="157"/>
      <c r="B20" s="148"/>
      <c r="C20" s="149"/>
      <c r="D20" s="102" t="str">
        <f>'01 01 Rek'!A51</f>
        <v>Provoz investora</v>
      </c>
      <c r="E20" s="153"/>
      <c r="F20" s="154"/>
      <c r="G20" s="149">
        <f>'01 01 Rek'!I51</f>
        <v>0</v>
      </c>
    </row>
    <row r="21" spans="1:7" ht="15.95" customHeight="1">
      <c r="A21" s="157" t="s">
        <v>29</v>
      </c>
      <c r="B21" s="148"/>
      <c r="C21" s="149">
        <f>'01 01 Rek'!I41</f>
        <v>0</v>
      </c>
      <c r="D21" s="102" t="str">
        <f>'01 01 Rek'!A52</f>
        <v>Kompletační činnost (IČD)</v>
      </c>
      <c r="E21" s="153"/>
      <c r="F21" s="154"/>
      <c r="G21" s="149">
        <f>'01 01 Rek'!I52</f>
        <v>0</v>
      </c>
    </row>
    <row r="22" spans="1:7" ht="15.95" customHeight="1">
      <c r="A22" s="158" t="s">
        <v>59</v>
      </c>
      <c r="B22" s="128"/>
      <c r="C22" s="149">
        <f>C19+C21</f>
        <v>0</v>
      </c>
      <c r="D22" s="102" t="s">
        <v>60</v>
      </c>
      <c r="E22" s="153"/>
      <c r="F22" s="154"/>
      <c r="G22" s="149">
        <f>G23-SUM(G15:G21)</f>
        <v>0</v>
      </c>
    </row>
    <row r="23" spans="1:7" ht="15.95" customHeight="1" thickBot="1">
      <c r="A23" s="308" t="s">
        <v>61</v>
      </c>
      <c r="B23" s="309"/>
      <c r="C23" s="159">
        <f>C22+G23</f>
        <v>0</v>
      </c>
      <c r="D23" s="160" t="s">
        <v>62</v>
      </c>
      <c r="E23" s="161"/>
      <c r="F23" s="162"/>
      <c r="G23" s="149">
        <f>'01 01 Rek'!H54</f>
        <v>0</v>
      </c>
    </row>
    <row r="24" spans="1:7">
      <c r="A24" s="163" t="s">
        <v>63</v>
      </c>
      <c r="B24" s="164"/>
      <c r="C24" s="165"/>
      <c r="D24" s="164" t="s">
        <v>64</v>
      </c>
      <c r="E24" s="164"/>
      <c r="F24" s="166" t="s">
        <v>65</v>
      </c>
      <c r="G24" s="167"/>
    </row>
    <row r="25" spans="1:7">
      <c r="A25" s="158" t="s">
        <v>66</v>
      </c>
      <c r="B25" s="128"/>
      <c r="C25" s="168"/>
      <c r="D25" s="128" t="s">
        <v>66</v>
      </c>
      <c r="F25" s="169" t="s">
        <v>66</v>
      </c>
      <c r="G25" s="170"/>
    </row>
    <row r="26" spans="1:7" ht="37.5" customHeight="1">
      <c r="A26" s="158" t="s">
        <v>67</v>
      </c>
      <c r="B26" s="171"/>
      <c r="C26" s="168"/>
      <c r="D26" s="128" t="s">
        <v>67</v>
      </c>
      <c r="F26" s="169" t="s">
        <v>67</v>
      </c>
      <c r="G26" s="170"/>
    </row>
    <row r="27" spans="1:7">
      <c r="A27" s="158"/>
      <c r="B27" s="172"/>
      <c r="C27" s="168"/>
      <c r="D27" s="128"/>
      <c r="F27" s="169"/>
      <c r="G27" s="170"/>
    </row>
    <row r="28" spans="1:7">
      <c r="A28" s="158" t="s">
        <v>68</v>
      </c>
      <c r="B28" s="128"/>
      <c r="C28" s="168"/>
      <c r="D28" s="169" t="s">
        <v>69</v>
      </c>
      <c r="E28" s="168"/>
      <c r="F28" s="173" t="s">
        <v>69</v>
      </c>
      <c r="G28" s="170"/>
    </row>
    <row r="29" spans="1:7" ht="69" customHeight="1">
      <c r="A29" s="158"/>
      <c r="B29" s="128"/>
      <c r="C29" s="174"/>
      <c r="D29" s="175"/>
      <c r="E29" s="174"/>
      <c r="F29" s="128"/>
      <c r="G29" s="170"/>
    </row>
    <row r="30" spans="1:7">
      <c r="A30" s="176" t="s">
        <v>11</v>
      </c>
      <c r="B30" s="177"/>
      <c r="C30" s="178">
        <v>21</v>
      </c>
      <c r="D30" s="177" t="s">
        <v>70</v>
      </c>
      <c r="E30" s="179"/>
      <c r="F30" s="314">
        <f>C23-F32</f>
        <v>0</v>
      </c>
      <c r="G30" s="315"/>
    </row>
    <row r="31" spans="1:7">
      <c r="A31" s="176" t="s">
        <v>71</v>
      </c>
      <c r="B31" s="177"/>
      <c r="C31" s="178">
        <f>C30</f>
        <v>21</v>
      </c>
      <c r="D31" s="177" t="s">
        <v>72</v>
      </c>
      <c r="E31" s="179"/>
      <c r="F31" s="314">
        <f>ROUND(PRODUCT(F30,C31/100),0)</f>
        <v>0</v>
      </c>
      <c r="G31" s="315"/>
    </row>
    <row r="32" spans="1:7">
      <c r="A32" s="176" t="s">
        <v>11</v>
      </c>
      <c r="B32" s="177"/>
      <c r="C32" s="178">
        <v>0</v>
      </c>
      <c r="D32" s="177" t="s">
        <v>72</v>
      </c>
      <c r="E32" s="179"/>
      <c r="F32" s="314">
        <v>0</v>
      </c>
      <c r="G32" s="315"/>
    </row>
    <row r="33" spans="1:8">
      <c r="A33" s="176" t="s">
        <v>71</v>
      </c>
      <c r="B33" s="180"/>
      <c r="C33" s="181">
        <f>C32</f>
        <v>0</v>
      </c>
      <c r="D33" s="177" t="s">
        <v>72</v>
      </c>
      <c r="E33" s="154"/>
      <c r="F33" s="314">
        <f>ROUND(PRODUCT(F32,C33/100),0)</f>
        <v>0</v>
      </c>
      <c r="G33" s="315"/>
    </row>
    <row r="34" spans="1:8" s="185" customFormat="1" ht="19.5" customHeight="1" thickBot="1">
      <c r="A34" s="182" t="s">
        <v>73</v>
      </c>
      <c r="B34" s="183"/>
      <c r="C34" s="183"/>
      <c r="D34" s="183"/>
      <c r="E34" s="184"/>
      <c r="F34" s="316">
        <f>ROUND(SUM(F30:F33),0)</f>
        <v>0</v>
      </c>
      <c r="G34" s="317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318"/>
      <c r="C37" s="318"/>
      <c r="D37" s="318"/>
      <c r="E37" s="318"/>
      <c r="F37" s="318"/>
      <c r="G37" s="318"/>
      <c r="H37" s="1" t="s">
        <v>1</v>
      </c>
    </row>
    <row r="38" spans="1:8" ht="12.75" customHeight="1">
      <c r="A38" s="186"/>
      <c r="B38" s="318"/>
      <c r="C38" s="318"/>
      <c r="D38" s="318"/>
      <c r="E38" s="318"/>
      <c r="F38" s="318"/>
      <c r="G38" s="318"/>
      <c r="H38" s="1" t="s">
        <v>1</v>
      </c>
    </row>
    <row r="39" spans="1:8">
      <c r="A39" s="186"/>
      <c r="B39" s="318"/>
      <c r="C39" s="318"/>
      <c r="D39" s="318"/>
      <c r="E39" s="318"/>
      <c r="F39" s="318"/>
      <c r="G39" s="318"/>
      <c r="H39" s="1" t="s">
        <v>1</v>
      </c>
    </row>
    <row r="40" spans="1:8">
      <c r="A40" s="186"/>
      <c r="B40" s="318"/>
      <c r="C40" s="318"/>
      <c r="D40" s="318"/>
      <c r="E40" s="318"/>
      <c r="F40" s="318"/>
      <c r="G40" s="318"/>
      <c r="H40" s="1" t="s">
        <v>1</v>
      </c>
    </row>
    <row r="41" spans="1:8">
      <c r="A41" s="186"/>
      <c r="B41" s="318"/>
      <c r="C41" s="318"/>
      <c r="D41" s="318"/>
      <c r="E41" s="318"/>
      <c r="F41" s="318"/>
      <c r="G41" s="318"/>
      <c r="H41" s="1" t="s">
        <v>1</v>
      </c>
    </row>
    <row r="42" spans="1:8">
      <c r="A42" s="186"/>
      <c r="B42" s="318"/>
      <c r="C42" s="318"/>
      <c r="D42" s="318"/>
      <c r="E42" s="318"/>
      <c r="F42" s="318"/>
      <c r="G42" s="318"/>
      <c r="H42" s="1" t="s">
        <v>1</v>
      </c>
    </row>
    <row r="43" spans="1:8">
      <c r="A43" s="186"/>
      <c r="B43" s="318"/>
      <c r="C43" s="318"/>
      <c r="D43" s="318"/>
      <c r="E43" s="318"/>
      <c r="F43" s="318"/>
      <c r="G43" s="318"/>
      <c r="H43" s="1" t="s">
        <v>1</v>
      </c>
    </row>
    <row r="44" spans="1:8" ht="12.75" customHeight="1">
      <c r="A44" s="186"/>
      <c r="B44" s="318"/>
      <c r="C44" s="318"/>
      <c r="D44" s="318"/>
      <c r="E44" s="318"/>
      <c r="F44" s="318"/>
      <c r="G44" s="318"/>
      <c r="H44" s="1" t="s">
        <v>1</v>
      </c>
    </row>
    <row r="45" spans="1:8" ht="12.75" customHeight="1">
      <c r="A45" s="186"/>
      <c r="B45" s="318"/>
      <c r="C45" s="318"/>
      <c r="D45" s="318"/>
      <c r="E45" s="318"/>
      <c r="F45" s="318"/>
      <c r="G45" s="318"/>
      <c r="H45" s="1" t="s">
        <v>1</v>
      </c>
    </row>
    <row r="46" spans="1:8">
      <c r="B46" s="313"/>
      <c r="C46" s="313"/>
      <c r="D46" s="313"/>
      <c r="E46" s="313"/>
      <c r="F46" s="313"/>
      <c r="G46" s="313"/>
    </row>
    <row r="47" spans="1:8">
      <c r="B47" s="313"/>
      <c r="C47" s="313"/>
      <c r="D47" s="313"/>
      <c r="E47" s="313"/>
      <c r="F47" s="313"/>
      <c r="G47" s="313"/>
    </row>
    <row r="48" spans="1:8">
      <c r="B48" s="313"/>
      <c r="C48" s="313"/>
      <c r="D48" s="313"/>
      <c r="E48" s="313"/>
      <c r="F48" s="313"/>
      <c r="G48" s="313"/>
    </row>
    <row r="49" spans="2:7">
      <c r="B49" s="313"/>
      <c r="C49" s="313"/>
      <c r="D49" s="313"/>
      <c r="E49" s="313"/>
      <c r="F49" s="313"/>
      <c r="G49" s="313"/>
    </row>
    <row r="50" spans="2:7">
      <c r="B50" s="313"/>
      <c r="C50" s="313"/>
      <c r="D50" s="313"/>
      <c r="E50" s="313"/>
      <c r="F50" s="313"/>
      <c r="G50" s="313"/>
    </row>
    <row r="51" spans="2:7">
      <c r="B51" s="313"/>
      <c r="C51" s="313"/>
      <c r="D51" s="313"/>
      <c r="E51" s="313"/>
      <c r="F51" s="313"/>
      <c r="G51" s="313"/>
    </row>
  </sheetData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31"/>
  <dimension ref="A1:BE105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319" t="s">
        <v>2</v>
      </c>
      <c r="B1" s="320"/>
      <c r="C1" s="187" t="s">
        <v>105</v>
      </c>
      <c r="D1" s="188"/>
      <c r="E1" s="189"/>
      <c r="F1" s="188"/>
      <c r="G1" s="190" t="s">
        <v>75</v>
      </c>
      <c r="H1" s="191" t="s">
        <v>106</v>
      </c>
      <c r="I1" s="192"/>
    </row>
    <row r="2" spans="1:9" ht="13.5" thickBot="1">
      <c r="A2" s="321" t="s">
        <v>76</v>
      </c>
      <c r="B2" s="322"/>
      <c r="C2" s="193" t="s">
        <v>107</v>
      </c>
      <c r="D2" s="194"/>
      <c r="E2" s="195"/>
      <c r="F2" s="194"/>
      <c r="G2" s="323" t="s">
        <v>104</v>
      </c>
      <c r="H2" s="324"/>
      <c r="I2" s="325"/>
    </row>
    <row r="3" spans="1:9" ht="13.5" thickTop="1">
      <c r="F3" s="128"/>
    </row>
    <row r="4" spans="1:9" ht="19.5" customHeight="1">
      <c r="A4" s="196" t="s">
        <v>77</v>
      </c>
      <c r="B4" s="197"/>
      <c r="C4" s="197"/>
      <c r="D4" s="197"/>
      <c r="E4" s="198"/>
      <c r="F4" s="197"/>
      <c r="G4" s="197"/>
      <c r="H4" s="197"/>
      <c r="I4" s="197"/>
    </row>
    <row r="5" spans="1:9" ht="13.5" thickBot="1"/>
    <row r="6" spans="1:9" s="128" customFormat="1" ht="13.5" thickBot="1">
      <c r="A6" s="199"/>
      <c r="B6" s="200" t="s">
        <v>78</v>
      </c>
      <c r="C6" s="200"/>
      <c r="D6" s="201"/>
      <c r="E6" s="202" t="s">
        <v>25</v>
      </c>
      <c r="F6" s="203" t="s">
        <v>26</v>
      </c>
      <c r="G6" s="203" t="s">
        <v>27</v>
      </c>
      <c r="H6" s="203" t="s">
        <v>28</v>
      </c>
      <c r="I6" s="204" t="s">
        <v>29</v>
      </c>
    </row>
    <row r="7" spans="1:9" s="128" customFormat="1">
      <c r="A7" s="294" t="str">
        <f>'01 01 Pol'!B7</f>
        <v>1</v>
      </c>
      <c r="B7" s="62" t="str">
        <f>'01 01 Pol'!C7</f>
        <v>Zemní práce</v>
      </c>
      <c r="D7" s="205"/>
      <c r="E7" s="295">
        <f>'01 01 Pol'!BA16</f>
        <v>0</v>
      </c>
      <c r="F7" s="296">
        <f>'01 01 Pol'!BB16</f>
        <v>0</v>
      </c>
      <c r="G7" s="296">
        <f>'01 01 Pol'!BC16</f>
        <v>0</v>
      </c>
      <c r="H7" s="296">
        <f>'01 01 Pol'!BD16</f>
        <v>0</v>
      </c>
      <c r="I7" s="297">
        <f>'01 01 Pol'!BE16</f>
        <v>0</v>
      </c>
    </row>
    <row r="8" spans="1:9" s="128" customFormat="1">
      <c r="A8" s="294" t="str">
        <f>'01 01 Pol'!B17</f>
        <v>3</v>
      </c>
      <c r="B8" s="62" t="str">
        <f>'01 01 Pol'!C17</f>
        <v>Svislé a kompletní konstrukce</v>
      </c>
      <c r="D8" s="205"/>
      <c r="E8" s="295">
        <f>'01 01 Pol'!BA45</f>
        <v>0</v>
      </c>
      <c r="F8" s="296">
        <f>'01 01 Pol'!BB45</f>
        <v>0</v>
      </c>
      <c r="G8" s="296">
        <f>'01 01 Pol'!BC45</f>
        <v>0</v>
      </c>
      <c r="H8" s="296">
        <f>'01 01 Pol'!BD45</f>
        <v>0</v>
      </c>
      <c r="I8" s="297">
        <f>'01 01 Pol'!BE45</f>
        <v>0</v>
      </c>
    </row>
    <row r="9" spans="1:9" s="128" customFormat="1">
      <c r="A9" s="294" t="str">
        <f>'01 01 Pol'!B46</f>
        <v>4</v>
      </c>
      <c r="B9" s="62" t="str">
        <f>'01 01 Pol'!C46</f>
        <v>Vodorovné konstrukce</v>
      </c>
      <c r="D9" s="205"/>
      <c r="E9" s="295">
        <f>'01 01 Pol'!BA69</f>
        <v>0</v>
      </c>
      <c r="F9" s="296">
        <f>'01 01 Pol'!BB69</f>
        <v>0</v>
      </c>
      <c r="G9" s="296">
        <f>'01 01 Pol'!BC69</f>
        <v>0</v>
      </c>
      <c r="H9" s="296">
        <f>'01 01 Pol'!BD69</f>
        <v>0</v>
      </c>
      <c r="I9" s="297">
        <f>'01 01 Pol'!BE69</f>
        <v>0</v>
      </c>
    </row>
    <row r="10" spans="1:9" s="128" customFormat="1">
      <c r="A10" s="294" t="str">
        <f>'01 01 Pol'!B70</f>
        <v>5</v>
      </c>
      <c r="B10" s="62" t="str">
        <f>'01 01 Pol'!C70</f>
        <v>Komunikace</v>
      </c>
      <c r="D10" s="205"/>
      <c r="E10" s="295">
        <f>'01 01 Pol'!BA74</f>
        <v>0</v>
      </c>
      <c r="F10" s="296">
        <f>'01 01 Pol'!BB74</f>
        <v>0</v>
      </c>
      <c r="G10" s="296">
        <f>'01 01 Pol'!BC74</f>
        <v>0</v>
      </c>
      <c r="H10" s="296">
        <f>'01 01 Pol'!BD74</f>
        <v>0</v>
      </c>
      <c r="I10" s="297">
        <f>'01 01 Pol'!BE74</f>
        <v>0</v>
      </c>
    </row>
    <row r="11" spans="1:9" s="128" customFormat="1">
      <c r="A11" s="294" t="str">
        <f>'01 01 Pol'!B75</f>
        <v>61</v>
      </c>
      <c r="B11" s="62" t="str">
        <f>'01 01 Pol'!C75</f>
        <v>Upravy povrchů vnitřní</v>
      </c>
      <c r="D11" s="205"/>
      <c r="E11" s="295">
        <f>'01 01 Pol'!BA94</f>
        <v>0</v>
      </c>
      <c r="F11" s="296">
        <f>'01 01 Pol'!BB94</f>
        <v>0</v>
      </c>
      <c r="G11" s="296">
        <f>'01 01 Pol'!BC94</f>
        <v>0</v>
      </c>
      <c r="H11" s="296">
        <f>'01 01 Pol'!BD94</f>
        <v>0</v>
      </c>
      <c r="I11" s="297">
        <f>'01 01 Pol'!BE94</f>
        <v>0</v>
      </c>
    </row>
    <row r="12" spans="1:9" s="128" customFormat="1">
      <c r="A12" s="294" t="str">
        <f>'01 01 Pol'!B95</f>
        <v>62</v>
      </c>
      <c r="B12" s="62" t="str">
        <f>'01 01 Pol'!C95</f>
        <v>Úpravy povrchů vnější</v>
      </c>
      <c r="D12" s="205"/>
      <c r="E12" s="295">
        <f>'01 01 Pol'!BA97</f>
        <v>0</v>
      </c>
      <c r="F12" s="296">
        <f>'01 01 Pol'!BB97</f>
        <v>0</v>
      </c>
      <c r="G12" s="296">
        <f>'01 01 Pol'!BC97</f>
        <v>0</v>
      </c>
      <c r="H12" s="296">
        <f>'01 01 Pol'!BD97</f>
        <v>0</v>
      </c>
      <c r="I12" s="297">
        <f>'01 01 Pol'!BE97</f>
        <v>0</v>
      </c>
    </row>
    <row r="13" spans="1:9" s="128" customFormat="1">
      <c r="A13" s="294" t="str">
        <f>'01 01 Pol'!B98</f>
        <v>63</v>
      </c>
      <c r="B13" s="62" t="str">
        <f>'01 01 Pol'!C98</f>
        <v>Podlahy a podlahové konstrukce</v>
      </c>
      <c r="D13" s="205"/>
      <c r="E13" s="295">
        <f>'01 01 Pol'!BA106</f>
        <v>0</v>
      </c>
      <c r="F13" s="296">
        <f>'01 01 Pol'!BB106</f>
        <v>0</v>
      </c>
      <c r="G13" s="296">
        <f>'01 01 Pol'!BC106</f>
        <v>0</v>
      </c>
      <c r="H13" s="296">
        <f>'01 01 Pol'!BD106</f>
        <v>0</v>
      </c>
      <c r="I13" s="297">
        <f>'01 01 Pol'!BE106</f>
        <v>0</v>
      </c>
    </row>
    <row r="14" spans="1:9" s="128" customFormat="1">
      <c r="A14" s="294" t="str">
        <f>'01 01 Pol'!B107</f>
        <v>64</v>
      </c>
      <c r="B14" s="62" t="str">
        <f>'01 01 Pol'!C107</f>
        <v>Výplně otvorů</v>
      </c>
      <c r="D14" s="205"/>
      <c r="E14" s="295">
        <f>'01 01 Pol'!BA111</f>
        <v>0</v>
      </c>
      <c r="F14" s="296">
        <f>'01 01 Pol'!BB111</f>
        <v>0</v>
      </c>
      <c r="G14" s="296">
        <f>'01 01 Pol'!BC111</f>
        <v>0</v>
      </c>
      <c r="H14" s="296">
        <f>'01 01 Pol'!BD111</f>
        <v>0</v>
      </c>
      <c r="I14" s="297">
        <f>'01 01 Pol'!BE111</f>
        <v>0</v>
      </c>
    </row>
    <row r="15" spans="1:9" s="128" customFormat="1">
      <c r="A15" s="294" t="str">
        <f>'01 01 Pol'!B112</f>
        <v>94</v>
      </c>
      <c r="B15" s="62" t="str">
        <f>'01 01 Pol'!C112</f>
        <v>Lešení a stavební výtahy</v>
      </c>
      <c r="D15" s="205"/>
      <c r="E15" s="295">
        <f>'01 01 Pol'!BA115</f>
        <v>0</v>
      </c>
      <c r="F15" s="296">
        <f>'01 01 Pol'!BB115</f>
        <v>0</v>
      </c>
      <c r="G15" s="296">
        <f>'01 01 Pol'!BC115</f>
        <v>0</v>
      </c>
      <c r="H15" s="296">
        <f>'01 01 Pol'!BD115</f>
        <v>0</v>
      </c>
      <c r="I15" s="297">
        <f>'01 01 Pol'!BE115</f>
        <v>0</v>
      </c>
    </row>
    <row r="16" spans="1:9" s="128" customFormat="1">
      <c r="A16" s="294" t="str">
        <f>'01 01 Pol'!B116</f>
        <v>95</v>
      </c>
      <c r="B16" s="62" t="str">
        <f>'01 01 Pol'!C116</f>
        <v>Dokončovací konstrukce na pozemních stavbách</v>
      </c>
      <c r="D16" s="205"/>
      <c r="E16" s="295">
        <f>'01 01 Pol'!BA118</f>
        <v>0</v>
      </c>
      <c r="F16" s="296">
        <f>'01 01 Pol'!BB118</f>
        <v>0</v>
      </c>
      <c r="G16" s="296">
        <f>'01 01 Pol'!BC118</f>
        <v>0</v>
      </c>
      <c r="H16" s="296">
        <f>'01 01 Pol'!BD118</f>
        <v>0</v>
      </c>
      <c r="I16" s="297">
        <f>'01 01 Pol'!BE118</f>
        <v>0</v>
      </c>
    </row>
    <row r="17" spans="1:9" s="128" customFormat="1">
      <c r="A17" s="294" t="str">
        <f>'01 01 Pol'!B119</f>
        <v>96</v>
      </c>
      <c r="B17" s="62" t="str">
        <f>'01 01 Pol'!C119</f>
        <v>Bourání konstrukcí</v>
      </c>
      <c r="D17" s="205"/>
      <c r="E17" s="295">
        <f>'01 01 Pol'!BA148</f>
        <v>0</v>
      </c>
      <c r="F17" s="296">
        <f>'01 01 Pol'!BB148</f>
        <v>0</v>
      </c>
      <c r="G17" s="296">
        <f>'01 01 Pol'!BC148</f>
        <v>0</v>
      </c>
      <c r="H17" s="296">
        <f>'01 01 Pol'!BD148</f>
        <v>0</v>
      </c>
      <c r="I17" s="297">
        <f>'01 01 Pol'!BE148</f>
        <v>0</v>
      </c>
    </row>
    <row r="18" spans="1:9" s="128" customFormat="1">
      <c r="A18" s="294" t="str">
        <f>'01 01 Pol'!B149</f>
        <v>97</v>
      </c>
      <c r="B18" s="62" t="str">
        <f>'01 01 Pol'!C149</f>
        <v>Prorážení otvorů</v>
      </c>
      <c r="D18" s="205"/>
      <c r="E18" s="295">
        <f>'01 01 Pol'!BA175</f>
        <v>0</v>
      </c>
      <c r="F18" s="296">
        <f>'01 01 Pol'!BB175</f>
        <v>0</v>
      </c>
      <c r="G18" s="296">
        <f>'01 01 Pol'!BC175</f>
        <v>0</v>
      </c>
      <c r="H18" s="296">
        <f>'01 01 Pol'!BD175</f>
        <v>0</v>
      </c>
      <c r="I18" s="297">
        <f>'01 01 Pol'!BE175</f>
        <v>0</v>
      </c>
    </row>
    <row r="19" spans="1:9" s="128" customFormat="1">
      <c r="A19" s="294" t="str">
        <f>'01 01 Pol'!B176</f>
        <v>99</v>
      </c>
      <c r="B19" s="62" t="str">
        <f>'01 01 Pol'!C176</f>
        <v>Staveništní přesun hmot</v>
      </c>
      <c r="D19" s="205"/>
      <c r="E19" s="295">
        <f>'01 01 Pol'!BA178</f>
        <v>0</v>
      </c>
      <c r="F19" s="296">
        <f>'01 01 Pol'!BB178</f>
        <v>0</v>
      </c>
      <c r="G19" s="296">
        <f>'01 01 Pol'!BC178</f>
        <v>0</v>
      </c>
      <c r="H19" s="296">
        <f>'01 01 Pol'!BD178</f>
        <v>0</v>
      </c>
      <c r="I19" s="297">
        <f>'01 01 Pol'!BE178</f>
        <v>0</v>
      </c>
    </row>
    <row r="20" spans="1:9" s="128" customFormat="1">
      <c r="A20" s="294" t="str">
        <f>'01 01 Pol'!B179</f>
        <v>711</v>
      </c>
      <c r="B20" s="62" t="str">
        <f>'01 01 Pol'!C179</f>
        <v>Izolace proti vodě</v>
      </c>
      <c r="D20" s="205"/>
      <c r="E20" s="295">
        <f>'01 01 Pol'!BA200</f>
        <v>0</v>
      </c>
      <c r="F20" s="296">
        <f>'01 01 Pol'!BB200</f>
        <v>0</v>
      </c>
      <c r="G20" s="296">
        <f>'01 01 Pol'!BC200</f>
        <v>0</v>
      </c>
      <c r="H20" s="296">
        <f>'01 01 Pol'!BD200</f>
        <v>0</v>
      </c>
      <c r="I20" s="297">
        <f>'01 01 Pol'!BE200</f>
        <v>0</v>
      </c>
    </row>
    <row r="21" spans="1:9" s="128" customFormat="1">
      <c r="A21" s="294" t="str">
        <f>'01 01 Pol'!B201</f>
        <v>712</v>
      </c>
      <c r="B21" s="62" t="str">
        <f>'01 01 Pol'!C201</f>
        <v>Živičné krytiny</v>
      </c>
      <c r="D21" s="205"/>
      <c r="E21" s="295">
        <f>'01 01 Pol'!BA226</f>
        <v>0</v>
      </c>
      <c r="F21" s="296">
        <f>'01 01 Pol'!BB226</f>
        <v>0</v>
      </c>
      <c r="G21" s="296">
        <f>'01 01 Pol'!BC226</f>
        <v>0</v>
      </c>
      <c r="H21" s="296">
        <f>'01 01 Pol'!BD226</f>
        <v>0</v>
      </c>
      <c r="I21" s="297">
        <f>'01 01 Pol'!BE226</f>
        <v>0</v>
      </c>
    </row>
    <row r="22" spans="1:9" s="128" customFormat="1">
      <c r="A22" s="294" t="str">
        <f>'01 01 Pol'!B227</f>
        <v>713</v>
      </c>
      <c r="B22" s="62" t="str">
        <f>'01 01 Pol'!C227</f>
        <v>Izolace tepelné</v>
      </c>
      <c r="D22" s="205"/>
      <c r="E22" s="295">
        <f>'01 01 Pol'!BA249</f>
        <v>0</v>
      </c>
      <c r="F22" s="296">
        <f>'01 01 Pol'!BB249</f>
        <v>0</v>
      </c>
      <c r="G22" s="296">
        <f>'01 01 Pol'!BC249</f>
        <v>0</v>
      </c>
      <c r="H22" s="296">
        <f>'01 01 Pol'!BD249</f>
        <v>0</v>
      </c>
      <c r="I22" s="297">
        <f>'01 01 Pol'!BE249</f>
        <v>0</v>
      </c>
    </row>
    <row r="23" spans="1:9" s="128" customFormat="1">
      <c r="A23" s="294" t="str">
        <f>'01 01 Pol'!B250</f>
        <v>720</v>
      </c>
      <c r="B23" s="62" t="str">
        <f>'01 01 Pol'!C250</f>
        <v>Zdravotechnická instalace</v>
      </c>
      <c r="D23" s="205"/>
      <c r="E23" s="295">
        <f>'01 01 Pol'!BA259</f>
        <v>0</v>
      </c>
      <c r="F23" s="296">
        <f>'01 01 Pol'!BB259</f>
        <v>0</v>
      </c>
      <c r="G23" s="296">
        <f>'01 01 Pol'!BC259</f>
        <v>0</v>
      </c>
      <c r="H23" s="296">
        <f>'01 01 Pol'!BD259</f>
        <v>0</v>
      </c>
      <c r="I23" s="297">
        <f>'01 01 Pol'!BE259</f>
        <v>0</v>
      </c>
    </row>
    <row r="24" spans="1:9" s="128" customFormat="1">
      <c r="A24" s="294" t="str">
        <f>'01 01 Pol'!B260</f>
        <v>725</v>
      </c>
      <c r="B24" s="62" t="str">
        <f>'01 01 Pol'!C260</f>
        <v>Zařizovací předměty</v>
      </c>
      <c r="D24" s="205"/>
      <c r="E24" s="295">
        <f>'01 01 Pol'!BA267</f>
        <v>0</v>
      </c>
      <c r="F24" s="296">
        <f>'01 01 Pol'!BB267</f>
        <v>0</v>
      </c>
      <c r="G24" s="296">
        <f>'01 01 Pol'!BC267</f>
        <v>0</v>
      </c>
      <c r="H24" s="296">
        <f>'01 01 Pol'!BD267</f>
        <v>0</v>
      </c>
      <c r="I24" s="297">
        <f>'01 01 Pol'!BE267</f>
        <v>0</v>
      </c>
    </row>
    <row r="25" spans="1:9" s="128" customFormat="1">
      <c r="A25" s="294" t="str">
        <f>'01 01 Pol'!B268</f>
        <v>735</v>
      </c>
      <c r="B25" s="62" t="str">
        <f>'01 01 Pol'!C268</f>
        <v>Otopná tělesa</v>
      </c>
      <c r="D25" s="205"/>
      <c r="E25" s="295">
        <f>'01 01 Pol'!BA271</f>
        <v>0</v>
      </c>
      <c r="F25" s="296">
        <f>'01 01 Pol'!BB271</f>
        <v>0</v>
      </c>
      <c r="G25" s="296">
        <f>'01 01 Pol'!BC271</f>
        <v>0</v>
      </c>
      <c r="H25" s="296">
        <f>'01 01 Pol'!BD271</f>
        <v>0</v>
      </c>
      <c r="I25" s="297">
        <f>'01 01 Pol'!BE271</f>
        <v>0</v>
      </c>
    </row>
    <row r="26" spans="1:9" s="128" customFormat="1">
      <c r="A26" s="294" t="str">
        <f>'01 01 Pol'!B272</f>
        <v>763</v>
      </c>
      <c r="B26" s="62" t="str">
        <f>'01 01 Pol'!C272</f>
        <v>Dřevostavby</v>
      </c>
      <c r="D26" s="205"/>
      <c r="E26" s="295">
        <f>'01 01 Pol'!BA276</f>
        <v>0</v>
      </c>
      <c r="F26" s="296">
        <f>'01 01 Pol'!BB276</f>
        <v>0</v>
      </c>
      <c r="G26" s="296">
        <f>'01 01 Pol'!BC276</f>
        <v>0</v>
      </c>
      <c r="H26" s="296">
        <f>'01 01 Pol'!BD276</f>
        <v>0</v>
      </c>
      <c r="I26" s="297">
        <f>'01 01 Pol'!BE276</f>
        <v>0</v>
      </c>
    </row>
    <row r="27" spans="1:9" s="128" customFormat="1">
      <c r="A27" s="294" t="str">
        <f>'01 01 Pol'!B277</f>
        <v>764</v>
      </c>
      <c r="B27" s="62" t="str">
        <f>'01 01 Pol'!C277</f>
        <v>Konstrukce klempířské</v>
      </c>
      <c r="D27" s="205"/>
      <c r="E27" s="295">
        <f>'01 01 Pol'!BA289</f>
        <v>0</v>
      </c>
      <c r="F27" s="296">
        <f>'01 01 Pol'!BB289</f>
        <v>0</v>
      </c>
      <c r="G27" s="296">
        <f>'01 01 Pol'!BC289</f>
        <v>0</v>
      </c>
      <c r="H27" s="296">
        <f>'01 01 Pol'!BD289</f>
        <v>0</v>
      </c>
      <c r="I27" s="297">
        <f>'01 01 Pol'!BE289</f>
        <v>0</v>
      </c>
    </row>
    <row r="28" spans="1:9" s="128" customFormat="1">
      <c r="A28" s="294" t="str">
        <f>'01 01 Pol'!B290</f>
        <v>766</v>
      </c>
      <c r="B28" s="62" t="str">
        <f>'01 01 Pol'!C290</f>
        <v>Konstrukce truhlářské</v>
      </c>
      <c r="D28" s="205"/>
      <c r="E28" s="295">
        <f>'01 01 Pol'!BA320</f>
        <v>0</v>
      </c>
      <c r="F28" s="296">
        <f>'01 01 Pol'!BB320</f>
        <v>0</v>
      </c>
      <c r="G28" s="296">
        <f>'01 01 Pol'!BC320</f>
        <v>0</v>
      </c>
      <c r="H28" s="296">
        <f>'01 01 Pol'!BD320</f>
        <v>0</v>
      </c>
      <c r="I28" s="297">
        <f>'01 01 Pol'!BE320</f>
        <v>0</v>
      </c>
    </row>
    <row r="29" spans="1:9" s="128" customFormat="1">
      <c r="A29" s="294" t="str">
        <f>'01 01 Pol'!B321</f>
        <v>767</v>
      </c>
      <c r="B29" s="62" t="str">
        <f>'01 01 Pol'!C321</f>
        <v>Konstrukce zámečnické</v>
      </c>
      <c r="D29" s="205"/>
      <c r="E29" s="295">
        <f>'01 01 Pol'!BA329</f>
        <v>0</v>
      </c>
      <c r="F29" s="296">
        <f>'01 01 Pol'!BB329</f>
        <v>0</v>
      </c>
      <c r="G29" s="296">
        <f>'01 01 Pol'!BC329</f>
        <v>0</v>
      </c>
      <c r="H29" s="296">
        <f>'01 01 Pol'!BD329</f>
        <v>0</v>
      </c>
      <c r="I29" s="297">
        <f>'01 01 Pol'!BE329</f>
        <v>0</v>
      </c>
    </row>
    <row r="30" spans="1:9" s="128" customFormat="1">
      <c r="A30" s="294" t="str">
        <f>'01 01 Pol'!B330</f>
        <v>771</v>
      </c>
      <c r="B30" s="62" t="str">
        <f>'01 01 Pol'!C330</f>
        <v>Podlahy z dlaždic a obklady</v>
      </c>
      <c r="D30" s="205"/>
      <c r="E30" s="295">
        <f>'01 01 Pol'!BA347</f>
        <v>0</v>
      </c>
      <c r="F30" s="296">
        <f>'01 01 Pol'!BB347</f>
        <v>0</v>
      </c>
      <c r="G30" s="296">
        <f>'01 01 Pol'!BC347</f>
        <v>0</v>
      </c>
      <c r="H30" s="296">
        <f>'01 01 Pol'!BD347</f>
        <v>0</v>
      </c>
      <c r="I30" s="297">
        <f>'01 01 Pol'!BE347</f>
        <v>0</v>
      </c>
    </row>
    <row r="31" spans="1:9" s="128" customFormat="1">
      <c r="A31" s="294" t="str">
        <f>'01 01 Pol'!B348</f>
        <v>776</v>
      </c>
      <c r="B31" s="62" t="str">
        <f>'01 01 Pol'!C348</f>
        <v>Podlahy povlakové</v>
      </c>
      <c r="D31" s="205"/>
      <c r="E31" s="295">
        <f>'01 01 Pol'!BA356</f>
        <v>0</v>
      </c>
      <c r="F31" s="296">
        <f>'01 01 Pol'!BB356</f>
        <v>0</v>
      </c>
      <c r="G31" s="296">
        <f>'01 01 Pol'!BC356</f>
        <v>0</v>
      </c>
      <c r="H31" s="296">
        <f>'01 01 Pol'!BD356</f>
        <v>0</v>
      </c>
      <c r="I31" s="297">
        <f>'01 01 Pol'!BE356</f>
        <v>0</v>
      </c>
    </row>
    <row r="32" spans="1:9" s="128" customFormat="1">
      <c r="A32" s="294" t="str">
        <f>'01 01 Pol'!B357</f>
        <v>777</v>
      </c>
      <c r="B32" s="62" t="str">
        <f>'01 01 Pol'!C357</f>
        <v>Podlahy ze syntetických hmot</v>
      </c>
      <c r="D32" s="205"/>
      <c r="E32" s="295">
        <f>'01 01 Pol'!BA361</f>
        <v>0</v>
      </c>
      <c r="F32" s="296">
        <f>'01 01 Pol'!BB361</f>
        <v>0</v>
      </c>
      <c r="G32" s="296">
        <f>'01 01 Pol'!BC361</f>
        <v>0</v>
      </c>
      <c r="H32" s="296">
        <f>'01 01 Pol'!BD361</f>
        <v>0</v>
      </c>
      <c r="I32" s="297">
        <f>'01 01 Pol'!BE361</f>
        <v>0</v>
      </c>
    </row>
    <row r="33" spans="1:57" s="128" customFormat="1">
      <c r="A33" s="294" t="str">
        <f>'01 01 Pol'!B362</f>
        <v>781</v>
      </c>
      <c r="B33" s="62" t="str">
        <f>'01 01 Pol'!C362</f>
        <v>Obklady keramické</v>
      </c>
      <c r="D33" s="205"/>
      <c r="E33" s="295">
        <f>'01 01 Pol'!BA385</f>
        <v>0</v>
      </c>
      <c r="F33" s="296">
        <f>'01 01 Pol'!BB385</f>
        <v>0</v>
      </c>
      <c r="G33" s="296">
        <f>'01 01 Pol'!BC385</f>
        <v>0</v>
      </c>
      <c r="H33" s="296">
        <f>'01 01 Pol'!BD385</f>
        <v>0</v>
      </c>
      <c r="I33" s="297">
        <f>'01 01 Pol'!BE385</f>
        <v>0</v>
      </c>
    </row>
    <row r="34" spans="1:57" s="128" customFormat="1">
      <c r="A34" s="294" t="str">
        <f>'01 01 Pol'!B386</f>
        <v>783</v>
      </c>
      <c r="B34" s="62" t="str">
        <f>'01 01 Pol'!C386</f>
        <v>Nátěry</v>
      </c>
      <c r="D34" s="205"/>
      <c r="E34" s="295">
        <f>'01 01 Pol'!BA389</f>
        <v>0</v>
      </c>
      <c r="F34" s="296">
        <f>'01 01 Pol'!BB389</f>
        <v>0</v>
      </c>
      <c r="G34" s="296">
        <f>'01 01 Pol'!BC389</f>
        <v>0</v>
      </c>
      <c r="H34" s="296">
        <f>'01 01 Pol'!BD389</f>
        <v>0</v>
      </c>
      <c r="I34" s="297">
        <f>'01 01 Pol'!BE389</f>
        <v>0</v>
      </c>
    </row>
    <row r="35" spans="1:57" s="128" customFormat="1">
      <c r="A35" s="294" t="str">
        <f>'01 01 Pol'!B390</f>
        <v>784</v>
      </c>
      <c r="B35" s="62" t="str">
        <f>'01 01 Pol'!C390</f>
        <v>Malby</v>
      </c>
      <c r="D35" s="205"/>
      <c r="E35" s="295">
        <f>'01 01 Pol'!BA410</f>
        <v>0</v>
      </c>
      <c r="F35" s="296">
        <f>'01 01 Pol'!BB410</f>
        <v>0</v>
      </c>
      <c r="G35" s="296">
        <f>'01 01 Pol'!BC410</f>
        <v>0</v>
      </c>
      <c r="H35" s="296">
        <f>'01 01 Pol'!BD410</f>
        <v>0</v>
      </c>
      <c r="I35" s="297">
        <f>'01 01 Pol'!BE410</f>
        <v>0</v>
      </c>
    </row>
    <row r="36" spans="1:57" s="128" customFormat="1">
      <c r="A36" s="294" t="str">
        <f>'01 01 Pol'!B411</f>
        <v>Mob</v>
      </c>
      <c r="B36" s="62" t="str">
        <f>'01 01 Pol'!C411</f>
        <v>Mobiliář</v>
      </c>
      <c r="D36" s="205"/>
      <c r="E36" s="295">
        <f>'01 01 Pol'!BA422</f>
        <v>0</v>
      </c>
      <c r="F36" s="296">
        <f>'01 01 Pol'!BB422</f>
        <v>0</v>
      </c>
      <c r="G36" s="296">
        <f>'01 01 Pol'!BC422</f>
        <v>0</v>
      </c>
      <c r="H36" s="296">
        <f>'01 01 Pol'!BD422</f>
        <v>0</v>
      </c>
      <c r="I36" s="297">
        <f>'01 01 Pol'!BE422</f>
        <v>0</v>
      </c>
    </row>
    <row r="37" spans="1:57" s="128" customFormat="1">
      <c r="A37" s="294" t="str">
        <f>'01 01 Pol'!B423</f>
        <v>M21</v>
      </c>
      <c r="B37" s="62" t="str">
        <f>'01 01 Pol'!C423</f>
        <v>Elektromontáže</v>
      </c>
      <c r="D37" s="205"/>
      <c r="E37" s="295">
        <f>'01 01 Pol'!BA426</f>
        <v>0</v>
      </c>
      <c r="F37" s="296">
        <f>'01 01 Pol'!BB426</f>
        <v>0</v>
      </c>
      <c r="G37" s="296">
        <f>'01 01 Pol'!BC426</f>
        <v>0</v>
      </c>
      <c r="H37" s="296">
        <f>'01 01 Pol'!BD426</f>
        <v>0</v>
      </c>
      <c r="I37" s="297">
        <f>'01 01 Pol'!BE426</f>
        <v>0</v>
      </c>
    </row>
    <row r="38" spans="1:57" s="128" customFormat="1">
      <c r="A38" s="294" t="str">
        <f>'01 01 Pol'!B427</f>
        <v>M212</v>
      </c>
      <c r="B38" s="62" t="str">
        <f>'01 01 Pol'!C427</f>
        <v>Hromosvod</v>
      </c>
      <c r="D38" s="205"/>
      <c r="E38" s="295">
        <f>'01 01 Pol'!BA429</f>
        <v>0</v>
      </c>
      <c r="F38" s="296">
        <f>'01 01 Pol'!BB429</f>
        <v>0</v>
      </c>
      <c r="G38" s="296">
        <f>'01 01 Pol'!BC429</f>
        <v>0</v>
      </c>
      <c r="H38" s="296">
        <f>'01 01 Pol'!BD429</f>
        <v>0</v>
      </c>
      <c r="I38" s="297">
        <f>'01 01 Pol'!BE429</f>
        <v>0</v>
      </c>
    </row>
    <row r="39" spans="1:57" s="128" customFormat="1">
      <c r="A39" s="294" t="str">
        <f>'01 01 Pol'!B430</f>
        <v>M24</v>
      </c>
      <c r="B39" s="62" t="str">
        <f>'01 01 Pol'!C430</f>
        <v>Montáže vzduchotechnických zařízení</v>
      </c>
      <c r="D39" s="205"/>
      <c r="E39" s="295">
        <f>'01 01 Pol'!BA436</f>
        <v>0</v>
      </c>
      <c r="F39" s="296">
        <f>'01 01 Pol'!BB436</f>
        <v>0</v>
      </c>
      <c r="G39" s="296">
        <f>'01 01 Pol'!BC436</f>
        <v>0</v>
      </c>
      <c r="H39" s="296">
        <f>'01 01 Pol'!BD436</f>
        <v>0</v>
      </c>
      <c r="I39" s="297">
        <f>'01 01 Pol'!BE436</f>
        <v>0</v>
      </c>
    </row>
    <row r="40" spans="1:57" s="128" customFormat="1" ht="13.5" thickBot="1">
      <c r="A40" s="294" t="str">
        <f>'01 01 Pol'!B437</f>
        <v>D96</v>
      </c>
      <c r="B40" s="62" t="str">
        <f>'01 01 Pol'!C437</f>
        <v>Přesuny suti a vybouraných hmot</v>
      </c>
      <c r="D40" s="205"/>
      <c r="E40" s="295">
        <f>'01 01 Pol'!BA448</f>
        <v>0</v>
      </c>
      <c r="F40" s="296">
        <f>'01 01 Pol'!BB448</f>
        <v>0</v>
      </c>
      <c r="G40" s="296">
        <f>'01 01 Pol'!BC448</f>
        <v>0</v>
      </c>
      <c r="H40" s="296">
        <f>'01 01 Pol'!BD448</f>
        <v>0</v>
      </c>
      <c r="I40" s="297">
        <f>'01 01 Pol'!BE448</f>
        <v>0</v>
      </c>
    </row>
    <row r="41" spans="1:57" s="14" customFormat="1" ht="13.5" thickBot="1">
      <c r="A41" s="206"/>
      <c r="B41" s="207" t="s">
        <v>79</v>
      </c>
      <c r="C41" s="207"/>
      <c r="D41" s="208"/>
      <c r="E41" s="209">
        <f>SUM(E7:E40)</f>
        <v>0</v>
      </c>
      <c r="F41" s="210">
        <f>SUM(F7:F40)</f>
        <v>0</v>
      </c>
      <c r="G41" s="210">
        <f>SUM(G7:G40)</f>
        <v>0</v>
      </c>
      <c r="H41" s="210">
        <f>SUM(H7:H40)</f>
        <v>0</v>
      </c>
      <c r="I41" s="211">
        <f>SUM(I7:I40)</f>
        <v>0</v>
      </c>
    </row>
    <row r="42" spans="1:57">
      <c r="A42" s="128"/>
      <c r="B42" s="128"/>
      <c r="C42" s="128"/>
      <c r="D42" s="128"/>
      <c r="E42" s="128"/>
      <c r="F42" s="128"/>
      <c r="G42" s="128"/>
      <c r="H42" s="128"/>
      <c r="I42" s="128"/>
    </row>
    <row r="43" spans="1:57" ht="19.5" customHeight="1">
      <c r="A43" s="197" t="s">
        <v>80</v>
      </c>
      <c r="B43" s="197"/>
      <c r="C43" s="197"/>
      <c r="D43" s="197"/>
      <c r="E43" s="197"/>
      <c r="F43" s="197"/>
      <c r="G43" s="212"/>
      <c r="H43" s="197"/>
      <c r="I43" s="197"/>
      <c r="BA43" s="134"/>
      <c r="BB43" s="134"/>
      <c r="BC43" s="134"/>
      <c r="BD43" s="134"/>
      <c r="BE43" s="134"/>
    </row>
    <row r="44" spans="1:57" ht="13.5" thickBot="1"/>
    <row r="45" spans="1:57">
      <c r="A45" s="163" t="s">
        <v>81</v>
      </c>
      <c r="B45" s="164"/>
      <c r="C45" s="164"/>
      <c r="D45" s="213"/>
      <c r="E45" s="214" t="s">
        <v>82</v>
      </c>
      <c r="F45" s="215" t="s">
        <v>12</v>
      </c>
      <c r="G45" s="216" t="s">
        <v>83</v>
      </c>
      <c r="H45" s="217"/>
      <c r="I45" s="218" t="s">
        <v>82</v>
      </c>
    </row>
    <row r="46" spans="1:57">
      <c r="A46" s="157" t="s">
        <v>760</v>
      </c>
      <c r="B46" s="148"/>
      <c r="C46" s="148"/>
      <c r="D46" s="219"/>
      <c r="E46" s="220"/>
      <c r="F46" s="221"/>
      <c r="G46" s="222">
        <v>0</v>
      </c>
      <c r="H46" s="223"/>
      <c r="I46" s="224">
        <f t="shared" ref="I46:I53" si="0">E46+F46*G46/100</f>
        <v>0</v>
      </c>
      <c r="BA46" s="1">
        <v>2</v>
      </c>
    </row>
    <row r="47" spans="1:57">
      <c r="A47" s="157" t="s">
        <v>761</v>
      </c>
      <c r="B47" s="148"/>
      <c r="C47" s="148"/>
      <c r="D47" s="219"/>
      <c r="E47" s="220"/>
      <c r="F47" s="221"/>
      <c r="G47" s="222">
        <v>0</v>
      </c>
      <c r="H47" s="223"/>
      <c r="I47" s="224">
        <f t="shared" si="0"/>
        <v>0</v>
      </c>
      <c r="BA47" s="1">
        <v>2</v>
      </c>
    </row>
    <row r="48" spans="1:57">
      <c r="A48" s="157" t="s">
        <v>762</v>
      </c>
      <c r="B48" s="148"/>
      <c r="C48" s="148"/>
      <c r="D48" s="219"/>
      <c r="E48" s="220"/>
      <c r="F48" s="221"/>
      <c r="G48" s="222">
        <v>0</v>
      </c>
      <c r="H48" s="223"/>
      <c r="I48" s="224">
        <f t="shared" si="0"/>
        <v>0</v>
      </c>
      <c r="BA48" s="1">
        <v>2</v>
      </c>
    </row>
    <row r="49" spans="1:53">
      <c r="A49" s="157" t="s">
        <v>763</v>
      </c>
      <c r="B49" s="148"/>
      <c r="C49" s="148"/>
      <c r="D49" s="219"/>
      <c r="E49" s="220"/>
      <c r="F49" s="221"/>
      <c r="G49" s="222">
        <v>0</v>
      </c>
      <c r="H49" s="223"/>
      <c r="I49" s="224">
        <f t="shared" si="0"/>
        <v>0</v>
      </c>
      <c r="BA49" s="1">
        <v>2</v>
      </c>
    </row>
    <row r="50" spans="1:53">
      <c r="A50" s="157" t="s">
        <v>764</v>
      </c>
      <c r="B50" s="148"/>
      <c r="C50" s="148"/>
      <c r="D50" s="219"/>
      <c r="E50" s="220"/>
      <c r="F50" s="221"/>
      <c r="G50" s="222">
        <v>0</v>
      </c>
      <c r="H50" s="223"/>
      <c r="I50" s="224">
        <f t="shared" si="0"/>
        <v>0</v>
      </c>
      <c r="BA50" s="1">
        <v>2</v>
      </c>
    </row>
    <row r="51" spans="1:53">
      <c r="A51" s="157" t="s">
        <v>765</v>
      </c>
      <c r="B51" s="148"/>
      <c r="C51" s="148"/>
      <c r="D51" s="219"/>
      <c r="E51" s="220"/>
      <c r="F51" s="221"/>
      <c r="G51" s="222">
        <v>0</v>
      </c>
      <c r="H51" s="223"/>
      <c r="I51" s="224">
        <f t="shared" si="0"/>
        <v>0</v>
      </c>
      <c r="BA51" s="1">
        <v>2</v>
      </c>
    </row>
    <row r="52" spans="1:53">
      <c r="A52" s="157" t="s">
        <v>766</v>
      </c>
      <c r="B52" s="148"/>
      <c r="C52" s="148"/>
      <c r="D52" s="219"/>
      <c r="E52" s="220"/>
      <c r="F52" s="221"/>
      <c r="G52" s="222">
        <v>0</v>
      </c>
      <c r="H52" s="223"/>
      <c r="I52" s="224">
        <f t="shared" si="0"/>
        <v>0</v>
      </c>
      <c r="BA52" s="1">
        <v>2</v>
      </c>
    </row>
    <row r="53" spans="1:53">
      <c r="A53" s="157" t="s">
        <v>767</v>
      </c>
      <c r="B53" s="148"/>
      <c r="C53" s="148"/>
      <c r="D53" s="219"/>
      <c r="E53" s="220"/>
      <c r="F53" s="221"/>
      <c r="G53" s="222">
        <v>0</v>
      </c>
      <c r="H53" s="223"/>
      <c r="I53" s="224">
        <f t="shared" si="0"/>
        <v>0</v>
      </c>
      <c r="BA53" s="1">
        <v>2</v>
      </c>
    </row>
    <row r="54" spans="1:53" ht="13.5" thickBot="1">
      <c r="A54" s="225"/>
      <c r="B54" s="226" t="s">
        <v>84</v>
      </c>
      <c r="C54" s="227"/>
      <c r="D54" s="228"/>
      <c r="E54" s="229"/>
      <c r="F54" s="230"/>
      <c r="G54" s="230"/>
      <c r="H54" s="326">
        <f>SUM(I46:I53)</f>
        <v>0</v>
      </c>
      <c r="I54" s="327"/>
    </row>
    <row r="56" spans="1:53">
      <c r="B56" s="14"/>
      <c r="F56" s="231"/>
      <c r="G56" s="232"/>
      <c r="H56" s="232"/>
      <c r="I56" s="46"/>
    </row>
    <row r="57" spans="1:53">
      <c r="F57" s="231"/>
      <c r="G57" s="232"/>
      <c r="H57" s="232"/>
      <c r="I57" s="46"/>
    </row>
    <row r="58" spans="1:53">
      <c r="F58" s="231"/>
      <c r="G58" s="232"/>
      <c r="H58" s="232"/>
      <c r="I58" s="46"/>
    </row>
    <row r="59" spans="1:53">
      <c r="F59" s="231"/>
      <c r="G59" s="232"/>
      <c r="H59" s="232"/>
      <c r="I59" s="46"/>
    </row>
    <row r="60" spans="1:53">
      <c r="F60" s="231"/>
      <c r="G60" s="232"/>
      <c r="H60" s="232"/>
      <c r="I60" s="46"/>
    </row>
    <row r="61" spans="1:53">
      <c r="F61" s="231"/>
      <c r="G61" s="232"/>
      <c r="H61" s="232"/>
      <c r="I61" s="46"/>
    </row>
    <row r="62" spans="1:53">
      <c r="F62" s="231"/>
      <c r="G62" s="232"/>
      <c r="H62" s="232"/>
      <c r="I62" s="46"/>
    </row>
    <row r="63" spans="1:53">
      <c r="F63" s="231"/>
      <c r="G63" s="232"/>
      <c r="H63" s="232"/>
      <c r="I63" s="46"/>
    </row>
    <row r="64" spans="1:53">
      <c r="F64" s="231"/>
      <c r="G64" s="232"/>
      <c r="H64" s="232"/>
      <c r="I64" s="46"/>
    </row>
    <row r="65" spans="6:9">
      <c r="F65" s="231"/>
      <c r="G65" s="232"/>
      <c r="H65" s="232"/>
      <c r="I65" s="46"/>
    </row>
    <row r="66" spans="6:9">
      <c r="F66" s="231"/>
      <c r="G66" s="232"/>
      <c r="H66" s="232"/>
      <c r="I66" s="46"/>
    </row>
    <row r="67" spans="6:9">
      <c r="F67" s="231"/>
      <c r="G67" s="232"/>
      <c r="H67" s="232"/>
      <c r="I67" s="46"/>
    </row>
    <row r="68" spans="6:9">
      <c r="F68" s="231"/>
      <c r="G68" s="232"/>
      <c r="H68" s="232"/>
      <c r="I68" s="46"/>
    </row>
    <row r="69" spans="6:9">
      <c r="F69" s="231"/>
      <c r="G69" s="232"/>
      <c r="H69" s="232"/>
      <c r="I69" s="46"/>
    </row>
    <row r="70" spans="6:9">
      <c r="F70" s="231"/>
      <c r="G70" s="232"/>
      <c r="H70" s="232"/>
      <c r="I70" s="46"/>
    </row>
    <row r="71" spans="6:9">
      <c r="F71" s="231"/>
      <c r="G71" s="232"/>
      <c r="H71" s="232"/>
      <c r="I71" s="46"/>
    </row>
    <row r="72" spans="6:9">
      <c r="F72" s="231"/>
      <c r="G72" s="232"/>
      <c r="H72" s="232"/>
      <c r="I72" s="46"/>
    </row>
    <row r="73" spans="6:9">
      <c r="F73" s="231"/>
      <c r="G73" s="232"/>
      <c r="H73" s="232"/>
      <c r="I73" s="46"/>
    </row>
    <row r="74" spans="6:9">
      <c r="F74" s="231"/>
      <c r="G74" s="232"/>
      <c r="H74" s="232"/>
      <c r="I74" s="46"/>
    </row>
    <row r="75" spans="6:9">
      <c r="F75" s="231"/>
      <c r="G75" s="232"/>
      <c r="H75" s="232"/>
      <c r="I75" s="46"/>
    </row>
    <row r="76" spans="6:9">
      <c r="F76" s="231"/>
      <c r="G76" s="232"/>
      <c r="H76" s="232"/>
      <c r="I76" s="46"/>
    </row>
    <row r="77" spans="6:9">
      <c r="F77" s="231"/>
      <c r="G77" s="232"/>
      <c r="H77" s="232"/>
      <c r="I77" s="46"/>
    </row>
    <row r="78" spans="6:9">
      <c r="F78" s="231"/>
      <c r="G78" s="232"/>
      <c r="H78" s="232"/>
      <c r="I78" s="46"/>
    </row>
    <row r="79" spans="6:9">
      <c r="F79" s="231"/>
      <c r="G79" s="232"/>
      <c r="H79" s="232"/>
      <c r="I79" s="46"/>
    </row>
    <row r="80" spans="6:9">
      <c r="F80" s="231"/>
      <c r="G80" s="232"/>
      <c r="H80" s="232"/>
      <c r="I80" s="46"/>
    </row>
    <row r="81" spans="6:9">
      <c r="F81" s="231"/>
      <c r="G81" s="232"/>
      <c r="H81" s="232"/>
      <c r="I81" s="46"/>
    </row>
    <row r="82" spans="6:9">
      <c r="F82" s="231"/>
      <c r="G82" s="232"/>
      <c r="H82" s="232"/>
      <c r="I82" s="46"/>
    </row>
    <row r="83" spans="6:9">
      <c r="F83" s="231"/>
      <c r="G83" s="232"/>
      <c r="H83" s="232"/>
      <c r="I83" s="46"/>
    </row>
    <row r="84" spans="6:9">
      <c r="F84" s="231"/>
      <c r="G84" s="232"/>
      <c r="H84" s="232"/>
      <c r="I84" s="46"/>
    </row>
    <row r="85" spans="6:9">
      <c r="F85" s="231"/>
      <c r="G85" s="232"/>
      <c r="H85" s="232"/>
      <c r="I85" s="46"/>
    </row>
    <row r="86" spans="6:9">
      <c r="F86" s="231"/>
      <c r="G86" s="232"/>
      <c r="H86" s="232"/>
      <c r="I86" s="46"/>
    </row>
    <row r="87" spans="6:9">
      <c r="F87" s="231"/>
      <c r="G87" s="232"/>
      <c r="H87" s="232"/>
      <c r="I87" s="46"/>
    </row>
    <row r="88" spans="6:9">
      <c r="F88" s="231"/>
      <c r="G88" s="232"/>
      <c r="H88" s="232"/>
      <c r="I88" s="46"/>
    </row>
    <row r="89" spans="6:9">
      <c r="F89" s="231"/>
      <c r="G89" s="232"/>
      <c r="H89" s="232"/>
      <c r="I89" s="46"/>
    </row>
    <row r="90" spans="6:9">
      <c r="F90" s="231"/>
      <c r="G90" s="232"/>
      <c r="H90" s="232"/>
      <c r="I90" s="46"/>
    </row>
    <row r="91" spans="6:9">
      <c r="F91" s="231"/>
      <c r="G91" s="232"/>
      <c r="H91" s="232"/>
      <c r="I91" s="46"/>
    </row>
    <row r="92" spans="6:9">
      <c r="F92" s="231"/>
      <c r="G92" s="232"/>
      <c r="H92" s="232"/>
      <c r="I92" s="46"/>
    </row>
    <row r="93" spans="6:9">
      <c r="F93" s="231"/>
      <c r="G93" s="232"/>
      <c r="H93" s="232"/>
      <c r="I93" s="46"/>
    </row>
    <row r="94" spans="6:9">
      <c r="F94" s="231"/>
      <c r="G94" s="232"/>
      <c r="H94" s="232"/>
      <c r="I94" s="46"/>
    </row>
    <row r="95" spans="6:9">
      <c r="F95" s="231"/>
      <c r="G95" s="232"/>
      <c r="H95" s="232"/>
      <c r="I95" s="46"/>
    </row>
    <row r="96" spans="6:9">
      <c r="F96" s="231"/>
      <c r="G96" s="232"/>
      <c r="H96" s="232"/>
      <c r="I96" s="46"/>
    </row>
    <row r="97" spans="6:9">
      <c r="F97" s="231"/>
      <c r="G97" s="232"/>
      <c r="H97" s="232"/>
      <c r="I97" s="46"/>
    </row>
    <row r="98" spans="6:9">
      <c r="F98" s="231"/>
      <c r="G98" s="232"/>
      <c r="H98" s="232"/>
      <c r="I98" s="46"/>
    </row>
    <row r="99" spans="6:9">
      <c r="F99" s="231"/>
      <c r="G99" s="232"/>
      <c r="H99" s="232"/>
      <c r="I99" s="46"/>
    </row>
    <row r="100" spans="6:9">
      <c r="F100" s="231"/>
      <c r="G100" s="232"/>
      <c r="H100" s="232"/>
      <c r="I100" s="46"/>
    </row>
    <row r="101" spans="6:9">
      <c r="F101" s="231"/>
      <c r="G101" s="232"/>
      <c r="H101" s="232"/>
      <c r="I101" s="46"/>
    </row>
    <row r="102" spans="6:9">
      <c r="F102" s="231"/>
      <c r="G102" s="232"/>
      <c r="H102" s="232"/>
      <c r="I102" s="46"/>
    </row>
    <row r="103" spans="6:9">
      <c r="F103" s="231"/>
      <c r="G103" s="232"/>
      <c r="H103" s="232"/>
      <c r="I103" s="46"/>
    </row>
    <row r="104" spans="6:9">
      <c r="F104" s="231"/>
      <c r="G104" s="232"/>
      <c r="H104" s="232"/>
      <c r="I104" s="46"/>
    </row>
    <row r="105" spans="6:9">
      <c r="F105" s="231"/>
      <c r="G105" s="232"/>
      <c r="H105" s="232"/>
      <c r="I105" s="46"/>
    </row>
  </sheetData>
  <mergeCells count="4">
    <mergeCell ref="A1:B1"/>
    <mergeCell ref="A2:B2"/>
    <mergeCell ref="G2:I2"/>
    <mergeCell ref="H54:I5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2"/>
  <dimension ref="A1:CB521"/>
  <sheetViews>
    <sheetView showGridLines="0" showZeros="0" zoomScaleNormal="100" zoomScaleSheetLayoutView="100" workbookViewId="0">
      <selection activeCell="J1" sqref="J1:J65536 K1:K65536"/>
    </sheetView>
  </sheetViews>
  <sheetFormatPr defaultRowHeight="12.75"/>
  <cols>
    <col min="1" max="1" width="4.42578125" style="233" customWidth="1"/>
    <col min="2" max="2" width="11.5703125" style="233" customWidth="1"/>
    <col min="3" max="3" width="40.42578125" style="233" customWidth="1"/>
    <col min="4" max="4" width="5.5703125" style="233" customWidth="1"/>
    <col min="5" max="5" width="8.5703125" style="243" customWidth="1"/>
    <col min="6" max="6" width="9.85546875" style="233" customWidth="1"/>
    <col min="7" max="7" width="13.85546875" style="233" customWidth="1"/>
    <col min="8" max="8" width="11.7109375" style="233" hidden="1" customWidth="1"/>
    <col min="9" max="9" width="11.5703125" style="233" hidden="1" customWidth="1"/>
    <col min="10" max="10" width="11" style="233" hidden="1" customWidth="1"/>
    <col min="11" max="11" width="10.42578125" style="233" hidden="1" customWidth="1"/>
    <col min="12" max="12" width="75.42578125" style="233" customWidth="1"/>
    <col min="13" max="13" width="45.28515625" style="233" customWidth="1"/>
    <col min="14" max="16384" width="9.140625" style="233"/>
  </cols>
  <sheetData>
    <row r="1" spans="1:80" ht="15.75">
      <c r="A1" s="330" t="s">
        <v>102</v>
      </c>
      <c r="B1" s="330"/>
      <c r="C1" s="330"/>
      <c r="D1" s="330"/>
      <c r="E1" s="330"/>
      <c r="F1" s="330"/>
      <c r="G1" s="330"/>
    </row>
    <row r="2" spans="1:80" ht="14.25" customHeight="1" thickBot="1">
      <c r="B2" s="234"/>
      <c r="C2" s="235"/>
      <c r="D2" s="235"/>
      <c r="E2" s="236"/>
      <c r="F2" s="235"/>
      <c r="G2" s="235"/>
    </row>
    <row r="3" spans="1:80" ht="13.5" thickTop="1">
      <c r="A3" s="319" t="s">
        <v>2</v>
      </c>
      <c r="B3" s="320"/>
      <c r="C3" s="187" t="s">
        <v>105</v>
      </c>
      <c r="D3" s="237"/>
      <c r="E3" s="238" t="s">
        <v>85</v>
      </c>
      <c r="F3" s="239" t="str">
        <f>'01 01 Rek'!H1</f>
        <v>01</v>
      </c>
      <c r="G3" s="240"/>
    </row>
    <row r="4" spans="1:80" ht="13.5" thickBot="1">
      <c r="A4" s="331" t="s">
        <v>76</v>
      </c>
      <c r="B4" s="322"/>
      <c r="C4" s="193" t="s">
        <v>107</v>
      </c>
      <c r="D4" s="241"/>
      <c r="E4" s="332" t="str">
        <f>'01 01 Rek'!G2</f>
        <v>Změna využití škol.bytu na učebnu ZŠ Chvaletická</v>
      </c>
      <c r="F4" s="333"/>
      <c r="G4" s="334"/>
    </row>
    <row r="5" spans="1:80" ht="13.5" thickTop="1">
      <c r="A5" s="242"/>
      <c r="G5" s="244"/>
    </row>
    <row r="6" spans="1:80" ht="27" customHeight="1">
      <c r="A6" s="245" t="s">
        <v>86</v>
      </c>
      <c r="B6" s="246" t="s">
        <v>87</v>
      </c>
      <c r="C6" s="246" t="s">
        <v>88</v>
      </c>
      <c r="D6" s="246" t="s">
        <v>89</v>
      </c>
      <c r="E6" s="247" t="s">
        <v>90</v>
      </c>
      <c r="F6" s="246" t="s">
        <v>91</v>
      </c>
      <c r="G6" s="248" t="s">
        <v>92</v>
      </c>
      <c r="H6" s="249" t="s">
        <v>93</v>
      </c>
      <c r="I6" s="249" t="s">
        <v>94</v>
      </c>
      <c r="J6" s="249" t="s">
        <v>95</v>
      </c>
      <c r="K6" s="249" t="s">
        <v>96</v>
      </c>
    </row>
    <row r="7" spans="1:80">
      <c r="A7" s="250" t="s">
        <v>97</v>
      </c>
      <c r="B7" s="251" t="s">
        <v>98</v>
      </c>
      <c r="C7" s="252" t="s">
        <v>99</v>
      </c>
      <c r="D7" s="253"/>
      <c r="E7" s="254"/>
      <c r="F7" s="254"/>
      <c r="G7" s="255"/>
      <c r="H7" s="256"/>
      <c r="I7" s="257"/>
      <c r="J7" s="258"/>
      <c r="K7" s="259"/>
      <c r="O7" s="260">
        <v>1</v>
      </c>
    </row>
    <row r="8" spans="1:80">
      <c r="A8" s="261">
        <v>1</v>
      </c>
      <c r="B8" s="262" t="s">
        <v>109</v>
      </c>
      <c r="C8" s="263" t="s">
        <v>110</v>
      </c>
      <c r="D8" s="264" t="s">
        <v>111</v>
      </c>
      <c r="E8" s="265">
        <v>3</v>
      </c>
      <c r="F8" s="265">
        <v>0</v>
      </c>
      <c r="G8" s="266">
        <f>E8*F8</f>
        <v>0</v>
      </c>
      <c r="H8" s="267">
        <v>0</v>
      </c>
      <c r="I8" s="268">
        <f>E8*H8</f>
        <v>0</v>
      </c>
      <c r="J8" s="267">
        <v>-0.13800000000000001</v>
      </c>
      <c r="K8" s="268">
        <f>E8*J8</f>
        <v>-0.41400000000000003</v>
      </c>
      <c r="O8" s="260">
        <v>2</v>
      </c>
      <c r="AA8" s="233">
        <v>1</v>
      </c>
      <c r="AB8" s="233">
        <v>1</v>
      </c>
      <c r="AC8" s="233">
        <v>1</v>
      </c>
      <c r="AZ8" s="233">
        <v>1</v>
      </c>
      <c r="BA8" s="233">
        <f>IF(AZ8=1,G8,0)</f>
        <v>0</v>
      </c>
      <c r="BB8" s="233">
        <f>IF(AZ8=2,G8,0)</f>
        <v>0</v>
      </c>
      <c r="BC8" s="233">
        <f>IF(AZ8=3,G8,0)</f>
        <v>0</v>
      </c>
      <c r="BD8" s="233">
        <f>IF(AZ8=4,G8,0)</f>
        <v>0</v>
      </c>
      <c r="BE8" s="233">
        <f>IF(AZ8=5,G8,0)</f>
        <v>0</v>
      </c>
      <c r="CA8" s="260">
        <v>1</v>
      </c>
      <c r="CB8" s="260">
        <v>1</v>
      </c>
    </row>
    <row r="9" spans="1:80">
      <c r="A9" s="269"/>
      <c r="B9" s="272"/>
      <c r="C9" s="328" t="s">
        <v>112</v>
      </c>
      <c r="D9" s="329"/>
      <c r="E9" s="273">
        <v>0</v>
      </c>
      <c r="F9" s="274"/>
      <c r="G9" s="275"/>
      <c r="H9" s="276"/>
      <c r="I9" s="270"/>
      <c r="J9" s="277"/>
      <c r="K9" s="270"/>
      <c r="M9" s="271" t="s">
        <v>112</v>
      </c>
      <c r="O9" s="260"/>
    </row>
    <row r="10" spans="1:80">
      <c r="A10" s="269"/>
      <c r="B10" s="272"/>
      <c r="C10" s="328" t="s">
        <v>113</v>
      </c>
      <c r="D10" s="329"/>
      <c r="E10" s="273">
        <v>3</v>
      </c>
      <c r="F10" s="274"/>
      <c r="G10" s="275"/>
      <c r="H10" s="276"/>
      <c r="I10" s="270"/>
      <c r="J10" s="277"/>
      <c r="K10" s="270"/>
      <c r="M10" s="271" t="s">
        <v>113</v>
      </c>
      <c r="O10" s="260"/>
    </row>
    <row r="11" spans="1:80">
      <c r="A11" s="261">
        <v>2</v>
      </c>
      <c r="B11" s="262" t="s">
        <v>114</v>
      </c>
      <c r="C11" s="263" t="s">
        <v>115</v>
      </c>
      <c r="D11" s="264" t="s">
        <v>116</v>
      </c>
      <c r="E11" s="265">
        <v>1.5</v>
      </c>
      <c r="F11" s="265">
        <v>0</v>
      </c>
      <c r="G11" s="266">
        <f>E11*F11</f>
        <v>0</v>
      </c>
      <c r="H11" s="267">
        <v>0</v>
      </c>
      <c r="I11" s="268">
        <f>E11*H11</f>
        <v>0</v>
      </c>
      <c r="J11" s="267">
        <v>0</v>
      </c>
      <c r="K11" s="268">
        <f>E11*J11</f>
        <v>0</v>
      </c>
      <c r="O11" s="260">
        <v>2</v>
      </c>
      <c r="AA11" s="233">
        <v>1</v>
      </c>
      <c r="AB11" s="233">
        <v>1</v>
      </c>
      <c r="AC11" s="233">
        <v>1</v>
      </c>
      <c r="AZ11" s="233">
        <v>1</v>
      </c>
      <c r="BA11" s="233">
        <f>IF(AZ11=1,G11,0)</f>
        <v>0</v>
      </c>
      <c r="BB11" s="233">
        <f>IF(AZ11=2,G11,0)</f>
        <v>0</v>
      </c>
      <c r="BC11" s="233">
        <f>IF(AZ11=3,G11,0)</f>
        <v>0</v>
      </c>
      <c r="BD11" s="233">
        <f>IF(AZ11=4,G11,0)</f>
        <v>0</v>
      </c>
      <c r="BE11" s="233">
        <f>IF(AZ11=5,G11,0)</f>
        <v>0</v>
      </c>
      <c r="CA11" s="260">
        <v>1</v>
      </c>
      <c r="CB11" s="260">
        <v>1</v>
      </c>
    </row>
    <row r="12" spans="1:80">
      <c r="A12" s="269"/>
      <c r="B12" s="272"/>
      <c r="C12" s="328" t="s">
        <v>117</v>
      </c>
      <c r="D12" s="329"/>
      <c r="E12" s="273">
        <v>0</v>
      </c>
      <c r="F12" s="274"/>
      <c r="G12" s="275"/>
      <c r="H12" s="276"/>
      <c r="I12" s="270"/>
      <c r="J12" s="277"/>
      <c r="K12" s="270"/>
      <c r="M12" s="271" t="s">
        <v>117</v>
      </c>
      <c r="O12" s="260"/>
    </row>
    <row r="13" spans="1:80">
      <c r="A13" s="269"/>
      <c r="B13" s="272"/>
      <c r="C13" s="328" t="s">
        <v>118</v>
      </c>
      <c r="D13" s="329"/>
      <c r="E13" s="273">
        <v>1.5</v>
      </c>
      <c r="F13" s="274"/>
      <c r="G13" s="275"/>
      <c r="H13" s="276"/>
      <c r="I13" s="270"/>
      <c r="J13" s="277"/>
      <c r="K13" s="270"/>
      <c r="M13" s="271" t="s">
        <v>118</v>
      </c>
      <c r="O13" s="260"/>
    </row>
    <row r="14" spans="1:80">
      <c r="A14" s="261">
        <v>3</v>
      </c>
      <c r="B14" s="262" t="s">
        <v>119</v>
      </c>
      <c r="C14" s="263" t="s">
        <v>120</v>
      </c>
      <c r="D14" s="264" t="s">
        <v>116</v>
      </c>
      <c r="E14" s="265">
        <v>1.5</v>
      </c>
      <c r="F14" s="265">
        <v>0</v>
      </c>
      <c r="G14" s="266">
        <f>E14*F14</f>
        <v>0</v>
      </c>
      <c r="H14" s="267">
        <v>0</v>
      </c>
      <c r="I14" s="268">
        <f>E14*H14</f>
        <v>0</v>
      </c>
      <c r="J14" s="267">
        <v>0</v>
      </c>
      <c r="K14" s="268">
        <f>E14*J14</f>
        <v>0</v>
      </c>
      <c r="O14" s="260">
        <v>2</v>
      </c>
      <c r="AA14" s="233">
        <v>2</v>
      </c>
      <c r="AB14" s="233">
        <v>1</v>
      </c>
      <c r="AC14" s="233">
        <v>1</v>
      </c>
      <c r="AZ14" s="233">
        <v>1</v>
      </c>
      <c r="BA14" s="233">
        <f>IF(AZ14=1,G14,0)</f>
        <v>0</v>
      </c>
      <c r="BB14" s="233">
        <f>IF(AZ14=2,G14,0)</f>
        <v>0</v>
      </c>
      <c r="BC14" s="233">
        <f>IF(AZ14=3,G14,0)</f>
        <v>0</v>
      </c>
      <c r="BD14" s="233">
        <f>IF(AZ14=4,G14,0)</f>
        <v>0</v>
      </c>
      <c r="BE14" s="233">
        <f>IF(AZ14=5,G14,0)</f>
        <v>0</v>
      </c>
      <c r="CA14" s="260">
        <v>2</v>
      </c>
      <c r="CB14" s="260">
        <v>1</v>
      </c>
    </row>
    <row r="15" spans="1:80" ht="22.5">
      <c r="A15" s="261">
        <v>4</v>
      </c>
      <c r="B15" s="262" t="s">
        <v>121</v>
      </c>
      <c r="C15" s="263" t="s">
        <v>122</v>
      </c>
      <c r="D15" s="264" t="s">
        <v>123</v>
      </c>
      <c r="E15" s="265">
        <v>1</v>
      </c>
      <c r="F15" s="265">
        <v>0</v>
      </c>
      <c r="G15" s="266">
        <f>E15*F15</f>
        <v>0</v>
      </c>
      <c r="H15" s="267">
        <v>0</v>
      </c>
      <c r="I15" s="268">
        <f>E15*H15</f>
        <v>0</v>
      </c>
      <c r="J15" s="267"/>
      <c r="K15" s="268">
        <f>E15*J15</f>
        <v>0</v>
      </c>
      <c r="O15" s="260">
        <v>2</v>
      </c>
      <c r="AA15" s="233">
        <v>12</v>
      </c>
      <c r="AB15" s="233">
        <v>0</v>
      </c>
      <c r="AC15" s="233">
        <v>206</v>
      </c>
      <c r="AZ15" s="233">
        <v>1</v>
      </c>
      <c r="BA15" s="233">
        <f>IF(AZ15=1,G15,0)</f>
        <v>0</v>
      </c>
      <c r="BB15" s="233">
        <f>IF(AZ15=2,G15,0)</f>
        <v>0</v>
      </c>
      <c r="BC15" s="233">
        <f>IF(AZ15=3,G15,0)</f>
        <v>0</v>
      </c>
      <c r="BD15" s="233">
        <f>IF(AZ15=4,G15,0)</f>
        <v>0</v>
      </c>
      <c r="BE15" s="233">
        <f>IF(AZ15=5,G15,0)</f>
        <v>0</v>
      </c>
      <c r="CA15" s="260">
        <v>12</v>
      </c>
      <c r="CB15" s="260">
        <v>0</v>
      </c>
    </row>
    <row r="16" spans="1:80">
      <c r="A16" s="278"/>
      <c r="B16" s="279" t="s">
        <v>100</v>
      </c>
      <c r="C16" s="280" t="s">
        <v>108</v>
      </c>
      <c r="D16" s="281"/>
      <c r="E16" s="282"/>
      <c r="F16" s="283"/>
      <c r="G16" s="284">
        <f>SUM(G7:G15)</f>
        <v>0</v>
      </c>
      <c r="H16" s="285"/>
      <c r="I16" s="286">
        <f>SUM(I7:I15)</f>
        <v>0</v>
      </c>
      <c r="J16" s="285"/>
      <c r="K16" s="286">
        <f>SUM(K7:K15)</f>
        <v>-0.41400000000000003</v>
      </c>
      <c r="O16" s="260">
        <v>4</v>
      </c>
      <c r="BA16" s="287">
        <f>SUM(BA7:BA15)</f>
        <v>0</v>
      </c>
      <c r="BB16" s="287">
        <f>SUM(BB7:BB15)</f>
        <v>0</v>
      </c>
      <c r="BC16" s="287">
        <f>SUM(BC7:BC15)</f>
        <v>0</v>
      </c>
      <c r="BD16" s="287">
        <f>SUM(BD7:BD15)</f>
        <v>0</v>
      </c>
      <c r="BE16" s="287">
        <f>SUM(BE7:BE15)</f>
        <v>0</v>
      </c>
    </row>
    <row r="17" spans="1:80">
      <c r="A17" s="250" t="s">
        <v>97</v>
      </c>
      <c r="B17" s="251" t="s">
        <v>124</v>
      </c>
      <c r="C17" s="252" t="s">
        <v>125</v>
      </c>
      <c r="D17" s="253"/>
      <c r="E17" s="254"/>
      <c r="F17" s="254"/>
      <c r="G17" s="255"/>
      <c r="H17" s="256"/>
      <c r="I17" s="257"/>
      <c r="J17" s="258"/>
      <c r="K17" s="259"/>
      <c r="O17" s="260">
        <v>1</v>
      </c>
    </row>
    <row r="18" spans="1:80" ht="22.5">
      <c r="A18" s="261">
        <v>5</v>
      </c>
      <c r="B18" s="262" t="s">
        <v>127</v>
      </c>
      <c r="C18" s="263" t="s">
        <v>128</v>
      </c>
      <c r="D18" s="264" t="s">
        <v>111</v>
      </c>
      <c r="E18" s="265">
        <v>3.12</v>
      </c>
      <c r="F18" s="265">
        <v>0</v>
      </c>
      <c r="G18" s="266">
        <f>E18*F18</f>
        <v>0</v>
      </c>
      <c r="H18" s="267">
        <v>0.77122999999999997</v>
      </c>
      <c r="I18" s="268">
        <f>E18*H18</f>
        <v>2.4062375999999999</v>
      </c>
      <c r="J18" s="267">
        <v>0</v>
      </c>
      <c r="K18" s="268">
        <f>E18*J18</f>
        <v>0</v>
      </c>
      <c r="O18" s="260">
        <v>2</v>
      </c>
      <c r="AA18" s="233">
        <v>1</v>
      </c>
      <c r="AB18" s="233">
        <v>1</v>
      </c>
      <c r="AC18" s="233">
        <v>1</v>
      </c>
      <c r="AZ18" s="233">
        <v>1</v>
      </c>
      <c r="BA18" s="233">
        <f>IF(AZ18=1,G18,0)</f>
        <v>0</v>
      </c>
      <c r="BB18" s="233">
        <f>IF(AZ18=2,G18,0)</f>
        <v>0</v>
      </c>
      <c r="BC18" s="233">
        <f>IF(AZ18=3,G18,0)</f>
        <v>0</v>
      </c>
      <c r="BD18" s="233">
        <f>IF(AZ18=4,G18,0)</f>
        <v>0</v>
      </c>
      <c r="BE18" s="233">
        <f>IF(AZ18=5,G18,0)</f>
        <v>0</v>
      </c>
      <c r="CA18" s="260">
        <v>1</v>
      </c>
      <c r="CB18" s="260">
        <v>1</v>
      </c>
    </row>
    <row r="19" spans="1:80">
      <c r="A19" s="269"/>
      <c r="B19" s="272"/>
      <c r="C19" s="328" t="s">
        <v>129</v>
      </c>
      <c r="D19" s="329"/>
      <c r="E19" s="273">
        <v>3.12</v>
      </c>
      <c r="F19" s="274"/>
      <c r="G19" s="275"/>
      <c r="H19" s="276"/>
      <c r="I19" s="270"/>
      <c r="J19" s="277"/>
      <c r="K19" s="270"/>
      <c r="M19" s="271" t="s">
        <v>129</v>
      </c>
      <c r="O19" s="260"/>
    </row>
    <row r="20" spans="1:80">
      <c r="A20" s="261">
        <v>6</v>
      </c>
      <c r="B20" s="262" t="s">
        <v>130</v>
      </c>
      <c r="C20" s="263" t="s">
        <v>131</v>
      </c>
      <c r="D20" s="264" t="s">
        <v>111</v>
      </c>
      <c r="E20" s="265">
        <v>62.123399999999997</v>
      </c>
      <c r="F20" s="265">
        <v>0</v>
      </c>
      <c r="G20" s="266">
        <f>E20*F20</f>
        <v>0</v>
      </c>
      <c r="H20" s="267">
        <v>0.11666</v>
      </c>
      <c r="I20" s="268">
        <f>E20*H20</f>
        <v>7.2473158439999992</v>
      </c>
      <c r="J20" s="267">
        <v>0</v>
      </c>
      <c r="K20" s="268">
        <f>E20*J20</f>
        <v>0</v>
      </c>
      <c r="O20" s="260">
        <v>2</v>
      </c>
      <c r="AA20" s="233">
        <v>1</v>
      </c>
      <c r="AB20" s="233">
        <v>1</v>
      </c>
      <c r="AC20" s="233">
        <v>1</v>
      </c>
      <c r="AZ20" s="233">
        <v>1</v>
      </c>
      <c r="BA20" s="233">
        <f>IF(AZ20=1,G20,0)</f>
        <v>0</v>
      </c>
      <c r="BB20" s="233">
        <f>IF(AZ20=2,G20,0)</f>
        <v>0</v>
      </c>
      <c r="BC20" s="233">
        <f>IF(AZ20=3,G20,0)</f>
        <v>0</v>
      </c>
      <c r="BD20" s="233">
        <f>IF(AZ20=4,G20,0)</f>
        <v>0</v>
      </c>
      <c r="BE20" s="233">
        <f>IF(AZ20=5,G20,0)</f>
        <v>0</v>
      </c>
      <c r="CA20" s="260">
        <v>1</v>
      </c>
      <c r="CB20" s="260">
        <v>1</v>
      </c>
    </row>
    <row r="21" spans="1:80">
      <c r="A21" s="269"/>
      <c r="B21" s="272"/>
      <c r="C21" s="328" t="s">
        <v>132</v>
      </c>
      <c r="D21" s="329"/>
      <c r="E21" s="273">
        <v>70.397400000000005</v>
      </c>
      <c r="F21" s="274"/>
      <c r="G21" s="275"/>
      <c r="H21" s="276"/>
      <c r="I21" s="270"/>
      <c r="J21" s="277"/>
      <c r="K21" s="270"/>
      <c r="M21" s="271" t="s">
        <v>132</v>
      </c>
      <c r="O21" s="260"/>
    </row>
    <row r="22" spans="1:80">
      <c r="A22" s="269"/>
      <c r="B22" s="272"/>
      <c r="C22" s="328" t="s">
        <v>133</v>
      </c>
      <c r="D22" s="329"/>
      <c r="E22" s="273">
        <v>-8.2739999999999991</v>
      </c>
      <c r="F22" s="274"/>
      <c r="G22" s="275"/>
      <c r="H22" s="276"/>
      <c r="I22" s="270"/>
      <c r="J22" s="277"/>
      <c r="K22" s="270"/>
      <c r="M22" s="271" t="s">
        <v>133</v>
      </c>
      <c r="O22" s="260"/>
    </row>
    <row r="23" spans="1:80" ht="22.5">
      <c r="A23" s="261">
        <v>7</v>
      </c>
      <c r="B23" s="262" t="s">
        <v>134</v>
      </c>
      <c r="C23" s="263" t="s">
        <v>135</v>
      </c>
      <c r="D23" s="264" t="s">
        <v>111</v>
      </c>
      <c r="E23" s="265">
        <v>5.15</v>
      </c>
      <c r="F23" s="265">
        <v>0</v>
      </c>
      <c r="G23" s="266">
        <f>E23*F23</f>
        <v>0</v>
      </c>
      <c r="H23" s="267">
        <v>1.8519999999999998E-2</v>
      </c>
      <c r="I23" s="268">
        <f>E23*H23</f>
        <v>9.5378000000000004E-2</v>
      </c>
      <c r="J23" s="267">
        <v>0</v>
      </c>
      <c r="K23" s="268">
        <f>E23*J23</f>
        <v>0</v>
      </c>
      <c r="O23" s="260">
        <v>2</v>
      </c>
      <c r="AA23" s="233">
        <v>1</v>
      </c>
      <c r="AB23" s="233">
        <v>1</v>
      </c>
      <c r="AC23" s="233">
        <v>1</v>
      </c>
      <c r="AZ23" s="233">
        <v>1</v>
      </c>
      <c r="BA23" s="233">
        <f>IF(AZ23=1,G23,0)</f>
        <v>0</v>
      </c>
      <c r="BB23" s="233">
        <f>IF(AZ23=2,G23,0)</f>
        <v>0</v>
      </c>
      <c r="BC23" s="233">
        <f>IF(AZ23=3,G23,0)</f>
        <v>0</v>
      </c>
      <c r="BD23" s="233">
        <f>IF(AZ23=4,G23,0)</f>
        <v>0</v>
      </c>
      <c r="BE23" s="233">
        <f>IF(AZ23=5,G23,0)</f>
        <v>0</v>
      </c>
      <c r="CA23" s="260">
        <v>1</v>
      </c>
      <c r="CB23" s="260">
        <v>1</v>
      </c>
    </row>
    <row r="24" spans="1:80">
      <c r="A24" s="269"/>
      <c r="B24" s="272"/>
      <c r="C24" s="328" t="s">
        <v>136</v>
      </c>
      <c r="D24" s="329"/>
      <c r="E24" s="273">
        <v>5.15</v>
      </c>
      <c r="F24" s="274"/>
      <c r="G24" s="275"/>
      <c r="H24" s="276"/>
      <c r="I24" s="270"/>
      <c r="J24" s="277"/>
      <c r="K24" s="270"/>
      <c r="M24" s="271" t="s">
        <v>136</v>
      </c>
      <c r="O24" s="260"/>
    </row>
    <row r="25" spans="1:80" ht="22.5">
      <c r="A25" s="261">
        <v>8</v>
      </c>
      <c r="B25" s="262" t="s">
        <v>137</v>
      </c>
      <c r="C25" s="263" t="s">
        <v>138</v>
      </c>
      <c r="D25" s="264" t="s">
        <v>111</v>
      </c>
      <c r="E25" s="265">
        <v>63.68</v>
      </c>
      <c r="F25" s="265">
        <v>0</v>
      </c>
      <c r="G25" s="266">
        <f>E25*F25</f>
        <v>0</v>
      </c>
      <c r="H25" s="267">
        <v>2.01E-2</v>
      </c>
      <c r="I25" s="268">
        <f>E25*H25</f>
        <v>1.279968</v>
      </c>
      <c r="J25" s="267">
        <v>0</v>
      </c>
      <c r="K25" s="268">
        <f>E25*J25</f>
        <v>0</v>
      </c>
      <c r="O25" s="260">
        <v>2</v>
      </c>
      <c r="AA25" s="233">
        <v>1</v>
      </c>
      <c r="AB25" s="233">
        <v>0</v>
      </c>
      <c r="AC25" s="233">
        <v>0</v>
      </c>
      <c r="AZ25" s="233">
        <v>1</v>
      </c>
      <c r="BA25" s="233">
        <f>IF(AZ25=1,G25,0)</f>
        <v>0</v>
      </c>
      <c r="BB25" s="233">
        <f>IF(AZ25=2,G25,0)</f>
        <v>0</v>
      </c>
      <c r="BC25" s="233">
        <f>IF(AZ25=3,G25,0)</f>
        <v>0</v>
      </c>
      <c r="BD25" s="233">
        <f>IF(AZ25=4,G25,0)</f>
        <v>0</v>
      </c>
      <c r="BE25" s="233">
        <f>IF(AZ25=5,G25,0)</f>
        <v>0</v>
      </c>
      <c r="CA25" s="260">
        <v>1</v>
      </c>
      <c r="CB25" s="260">
        <v>0</v>
      </c>
    </row>
    <row r="26" spans="1:80">
      <c r="A26" s="269"/>
      <c r="B26" s="272"/>
      <c r="C26" s="328" t="s">
        <v>139</v>
      </c>
      <c r="D26" s="329"/>
      <c r="E26" s="273">
        <v>46.4</v>
      </c>
      <c r="F26" s="274"/>
      <c r="G26" s="275"/>
      <c r="H26" s="276"/>
      <c r="I26" s="270"/>
      <c r="J26" s="277"/>
      <c r="K26" s="270"/>
      <c r="M26" s="271" t="s">
        <v>139</v>
      </c>
      <c r="O26" s="260"/>
    </row>
    <row r="27" spans="1:80">
      <c r="A27" s="269"/>
      <c r="B27" s="272"/>
      <c r="C27" s="328" t="s">
        <v>140</v>
      </c>
      <c r="D27" s="329"/>
      <c r="E27" s="273">
        <v>17.28</v>
      </c>
      <c r="F27" s="274"/>
      <c r="G27" s="275"/>
      <c r="H27" s="276"/>
      <c r="I27" s="270"/>
      <c r="J27" s="277"/>
      <c r="K27" s="270"/>
      <c r="M27" s="271" t="s">
        <v>140</v>
      </c>
      <c r="O27" s="260"/>
    </row>
    <row r="28" spans="1:80" ht="22.5">
      <c r="A28" s="261">
        <v>9</v>
      </c>
      <c r="B28" s="262" t="s">
        <v>141</v>
      </c>
      <c r="C28" s="263" t="s">
        <v>142</v>
      </c>
      <c r="D28" s="264" t="s">
        <v>111</v>
      </c>
      <c r="E28" s="265">
        <v>8.0500000000000007</v>
      </c>
      <c r="F28" s="265">
        <v>0</v>
      </c>
      <c r="G28" s="266">
        <f>E28*F28</f>
        <v>0</v>
      </c>
      <c r="H28" s="267">
        <v>1.8519999999999998E-2</v>
      </c>
      <c r="I28" s="268">
        <f>E28*H28</f>
        <v>0.149086</v>
      </c>
      <c r="J28" s="267">
        <v>0</v>
      </c>
      <c r="K28" s="268">
        <f>E28*J28</f>
        <v>0</v>
      </c>
      <c r="O28" s="260">
        <v>2</v>
      </c>
      <c r="AA28" s="233">
        <v>1</v>
      </c>
      <c r="AB28" s="233">
        <v>1</v>
      </c>
      <c r="AC28" s="233">
        <v>1</v>
      </c>
      <c r="AZ28" s="233">
        <v>1</v>
      </c>
      <c r="BA28" s="233">
        <f>IF(AZ28=1,G28,0)</f>
        <v>0</v>
      </c>
      <c r="BB28" s="233">
        <f>IF(AZ28=2,G28,0)</f>
        <v>0</v>
      </c>
      <c r="BC28" s="233">
        <f>IF(AZ28=3,G28,0)</f>
        <v>0</v>
      </c>
      <c r="BD28" s="233">
        <f>IF(AZ28=4,G28,0)</f>
        <v>0</v>
      </c>
      <c r="BE28" s="233">
        <f>IF(AZ28=5,G28,0)</f>
        <v>0</v>
      </c>
      <c r="CA28" s="260">
        <v>1</v>
      </c>
      <c r="CB28" s="260">
        <v>1</v>
      </c>
    </row>
    <row r="29" spans="1:80">
      <c r="A29" s="269"/>
      <c r="B29" s="272"/>
      <c r="C29" s="328" t="s">
        <v>143</v>
      </c>
      <c r="D29" s="329"/>
      <c r="E29" s="273">
        <v>8.0500000000000007</v>
      </c>
      <c r="F29" s="274"/>
      <c r="G29" s="275"/>
      <c r="H29" s="276"/>
      <c r="I29" s="270"/>
      <c r="J29" s="277"/>
      <c r="K29" s="270"/>
      <c r="M29" s="271" t="s">
        <v>143</v>
      </c>
      <c r="O29" s="260"/>
    </row>
    <row r="30" spans="1:80">
      <c r="A30" s="261">
        <v>10</v>
      </c>
      <c r="B30" s="262" t="s">
        <v>144</v>
      </c>
      <c r="C30" s="263" t="s">
        <v>145</v>
      </c>
      <c r="D30" s="264" t="s">
        <v>111</v>
      </c>
      <c r="E30" s="265">
        <v>46.4</v>
      </c>
      <c r="F30" s="265">
        <v>0</v>
      </c>
      <c r="G30" s="266">
        <f>E30*F30</f>
        <v>0</v>
      </c>
      <c r="H30" s="267">
        <v>1.81E-3</v>
      </c>
      <c r="I30" s="268">
        <f>E30*H30</f>
        <v>8.3984000000000003E-2</v>
      </c>
      <c r="J30" s="267">
        <v>0</v>
      </c>
      <c r="K30" s="268">
        <f>E30*J30</f>
        <v>0</v>
      </c>
      <c r="O30" s="260">
        <v>2</v>
      </c>
      <c r="AA30" s="233">
        <v>1</v>
      </c>
      <c r="AB30" s="233">
        <v>1</v>
      </c>
      <c r="AC30" s="233">
        <v>1</v>
      </c>
      <c r="AZ30" s="233">
        <v>1</v>
      </c>
      <c r="BA30" s="233">
        <f>IF(AZ30=1,G30,0)</f>
        <v>0</v>
      </c>
      <c r="BB30" s="233">
        <f>IF(AZ30=2,G30,0)</f>
        <v>0</v>
      </c>
      <c r="BC30" s="233">
        <f>IF(AZ30=3,G30,0)</f>
        <v>0</v>
      </c>
      <c r="BD30" s="233">
        <f>IF(AZ30=4,G30,0)</f>
        <v>0</v>
      </c>
      <c r="BE30" s="233">
        <f>IF(AZ30=5,G30,0)</f>
        <v>0</v>
      </c>
      <c r="CA30" s="260">
        <v>1</v>
      </c>
      <c r="CB30" s="260">
        <v>1</v>
      </c>
    </row>
    <row r="31" spans="1:80">
      <c r="A31" s="269"/>
      <c r="B31" s="272"/>
      <c r="C31" s="328" t="s">
        <v>139</v>
      </c>
      <c r="D31" s="329"/>
      <c r="E31" s="273">
        <v>46.4</v>
      </c>
      <c r="F31" s="274"/>
      <c r="G31" s="275"/>
      <c r="H31" s="276"/>
      <c r="I31" s="270"/>
      <c r="J31" s="277"/>
      <c r="K31" s="270"/>
      <c r="M31" s="271" t="s">
        <v>139</v>
      </c>
      <c r="O31" s="260"/>
    </row>
    <row r="32" spans="1:80">
      <c r="A32" s="261">
        <v>11</v>
      </c>
      <c r="B32" s="262" t="s">
        <v>146</v>
      </c>
      <c r="C32" s="263" t="s">
        <v>147</v>
      </c>
      <c r="D32" s="264" t="s">
        <v>111</v>
      </c>
      <c r="E32" s="265">
        <v>0.72</v>
      </c>
      <c r="F32" s="265">
        <v>0</v>
      </c>
      <c r="G32" s="266">
        <f>E32*F32</f>
        <v>0</v>
      </c>
      <c r="H32" s="267">
        <v>1.7819999999999999E-2</v>
      </c>
      <c r="I32" s="268">
        <f>E32*H32</f>
        <v>1.2830399999999999E-2</v>
      </c>
      <c r="J32" s="267">
        <v>0</v>
      </c>
      <c r="K32" s="268">
        <f>E32*J32</f>
        <v>0</v>
      </c>
      <c r="O32" s="260">
        <v>2</v>
      </c>
      <c r="AA32" s="233">
        <v>1</v>
      </c>
      <c r="AB32" s="233">
        <v>1</v>
      </c>
      <c r="AC32" s="233">
        <v>1</v>
      </c>
      <c r="AZ32" s="233">
        <v>1</v>
      </c>
      <c r="BA32" s="233">
        <f>IF(AZ32=1,G32,0)</f>
        <v>0</v>
      </c>
      <c r="BB32" s="233">
        <f>IF(AZ32=2,G32,0)</f>
        <v>0</v>
      </c>
      <c r="BC32" s="233">
        <f>IF(AZ32=3,G32,0)</f>
        <v>0</v>
      </c>
      <c r="BD32" s="233">
        <f>IF(AZ32=4,G32,0)</f>
        <v>0</v>
      </c>
      <c r="BE32" s="233">
        <f>IF(AZ32=5,G32,0)</f>
        <v>0</v>
      </c>
      <c r="CA32" s="260">
        <v>1</v>
      </c>
      <c r="CB32" s="260">
        <v>1</v>
      </c>
    </row>
    <row r="33" spans="1:80">
      <c r="A33" s="269"/>
      <c r="B33" s="272"/>
      <c r="C33" s="328" t="s">
        <v>148</v>
      </c>
      <c r="D33" s="329"/>
      <c r="E33" s="273">
        <v>0</v>
      </c>
      <c r="F33" s="274"/>
      <c r="G33" s="275"/>
      <c r="H33" s="276"/>
      <c r="I33" s="270"/>
      <c r="J33" s="277"/>
      <c r="K33" s="270"/>
      <c r="M33" s="271" t="s">
        <v>148</v>
      </c>
      <c r="O33" s="260"/>
    </row>
    <row r="34" spans="1:80">
      <c r="A34" s="269"/>
      <c r="B34" s="272"/>
      <c r="C34" s="328" t="s">
        <v>149</v>
      </c>
      <c r="D34" s="329"/>
      <c r="E34" s="273">
        <v>0.72</v>
      </c>
      <c r="F34" s="274"/>
      <c r="G34" s="275"/>
      <c r="H34" s="276"/>
      <c r="I34" s="270"/>
      <c r="J34" s="277"/>
      <c r="K34" s="270"/>
      <c r="M34" s="271" t="s">
        <v>149</v>
      </c>
      <c r="O34" s="260"/>
    </row>
    <row r="35" spans="1:80" ht="22.5">
      <c r="A35" s="261">
        <v>12</v>
      </c>
      <c r="B35" s="262" t="s">
        <v>150</v>
      </c>
      <c r="C35" s="263" t="s">
        <v>151</v>
      </c>
      <c r="D35" s="264" t="s">
        <v>111</v>
      </c>
      <c r="E35" s="265">
        <v>4.88</v>
      </c>
      <c r="F35" s="265">
        <v>0</v>
      </c>
      <c r="G35" s="266">
        <f>E35*F35</f>
        <v>0</v>
      </c>
      <c r="H35" s="267">
        <v>2.5090000000000001E-2</v>
      </c>
      <c r="I35" s="268">
        <f>E35*H35</f>
        <v>0.1224392</v>
      </c>
      <c r="J35" s="267">
        <v>0</v>
      </c>
      <c r="K35" s="268">
        <f>E35*J35</f>
        <v>0</v>
      </c>
      <c r="O35" s="260">
        <v>2</v>
      </c>
      <c r="AA35" s="233">
        <v>1</v>
      </c>
      <c r="AB35" s="233">
        <v>1</v>
      </c>
      <c r="AC35" s="233">
        <v>1</v>
      </c>
      <c r="AZ35" s="233">
        <v>1</v>
      </c>
      <c r="BA35" s="233">
        <f>IF(AZ35=1,G35,0)</f>
        <v>0</v>
      </c>
      <c r="BB35" s="233">
        <f>IF(AZ35=2,G35,0)</f>
        <v>0</v>
      </c>
      <c r="BC35" s="233">
        <f>IF(AZ35=3,G35,0)</f>
        <v>0</v>
      </c>
      <c r="BD35" s="233">
        <f>IF(AZ35=4,G35,0)</f>
        <v>0</v>
      </c>
      <c r="BE35" s="233">
        <f>IF(AZ35=5,G35,0)</f>
        <v>0</v>
      </c>
      <c r="CA35" s="260">
        <v>1</v>
      </c>
      <c r="CB35" s="260">
        <v>1</v>
      </c>
    </row>
    <row r="36" spans="1:80">
      <c r="A36" s="269"/>
      <c r="B36" s="272"/>
      <c r="C36" s="328" t="s">
        <v>152</v>
      </c>
      <c r="D36" s="329"/>
      <c r="E36" s="273">
        <v>2</v>
      </c>
      <c r="F36" s="274"/>
      <c r="G36" s="275"/>
      <c r="H36" s="276"/>
      <c r="I36" s="270"/>
      <c r="J36" s="277"/>
      <c r="K36" s="270"/>
      <c r="M36" s="271" t="s">
        <v>152</v>
      </c>
      <c r="O36" s="260"/>
    </row>
    <row r="37" spans="1:80">
      <c r="A37" s="269"/>
      <c r="B37" s="272"/>
      <c r="C37" s="328" t="s">
        <v>153</v>
      </c>
      <c r="D37" s="329"/>
      <c r="E37" s="273">
        <v>2.88</v>
      </c>
      <c r="F37" s="274"/>
      <c r="G37" s="275"/>
      <c r="H37" s="276"/>
      <c r="I37" s="270"/>
      <c r="J37" s="277"/>
      <c r="K37" s="270"/>
      <c r="M37" s="271" t="s">
        <v>153</v>
      </c>
      <c r="O37" s="260"/>
    </row>
    <row r="38" spans="1:80">
      <c r="A38" s="261">
        <v>13</v>
      </c>
      <c r="B38" s="262" t="s">
        <v>154</v>
      </c>
      <c r="C38" s="263" t="s">
        <v>155</v>
      </c>
      <c r="D38" s="264" t="s">
        <v>156</v>
      </c>
      <c r="E38" s="265">
        <v>3</v>
      </c>
      <c r="F38" s="265">
        <v>0</v>
      </c>
      <c r="G38" s="266">
        <f>E38*F38</f>
        <v>0</v>
      </c>
      <c r="H38" s="267">
        <v>2.3060000000000001E-2</v>
      </c>
      <c r="I38" s="268">
        <f>E38*H38</f>
        <v>6.9180000000000005E-2</v>
      </c>
      <c r="J38" s="267">
        <v>0</v>
      </c>
      <c r="K38" s="268">
        <f>E38*J38</f>
        <v>0</v>
      </c>
      <c r="O38" s="260">
        <v>2</v>
      </c>
      <c r="AA38" s="233">
        <v>1</v>
      </c>
      <c r="AB38" s="233">
        <v>1</v>
      </c>
      <c r="AC38" s="233">
        <v>1</v>
      </c>
      <c r="AZ38" s="233">
        <v>1</v>
      </c>
      <c r="BA38" s="233">
        <f>IF(AZ38=1,G38,0)</f>
        <v>0</v>
      </c>
      <c r="BB38" s="233">
        <f>IF(AZ38=2,G38,0)</f>
        <v>0</v>
      </c>
      <c r="BC38" s="233">
        <f>IF(AZ38=3,G38,0)</f>
        <v>0</v>
      </c>
      <c r="BD38" s="233">
        <f>IF(AZ38=4,G38,0)</f>
        <v>0</v>
      </c>
      <c r="BE38" s="233">
        <f>IF(AZ38=5,G38,0)</f>
        <v>0</v>
      </c>
      <c r="CA38" s="260">
        <v>1</v>
      </c>
      <c r="CB38" s="260">
        <v>1</v>
      </c>
    </row>
    <row r="39" spans="1:80">
      <c r="A39" s="269"/>
      <c r="B39" s="272"/>
      <c r="C39" s="328" t="s">
        <v>157</v>
      </c>
      <c r="D39" s="329"/>
      <c r="E39" s="273">
        <v>0</v>
      </c>
      <c r="F39" s="274"/>
      <c r="G39" s="275"/>
      <c r="H39" s="276"/>
      <c r="I39" s="270"/>
      <c r="J39" s="277"/>
      <c r="K39" s="270"/>
      <c r="M39" s="271" t="s">
        <v>157</v>
      </c>
      <c r="O39" s="260"/>
    </row>
    <row r="40" spans="1:80">
      <c r="A40" s="269"/>
      <c r="B40" s="272"/>
      <c r="C40" s="328" t="s">
        <v>113</v>
      </c>
      <c r="D40" s="329"/>
      <c r="E40" s="273">
        <v>3</v>
      </c>
      <c r="F40" s="274"/>
      <c r="G40" s="275"/>
      <c r="H40" s="276"/>
      <c r="I40" s="270"/>
      <c r="J40" s="277"/>
      <c r="K40" s="270"/>
      <c r="M40" s="271" t="s">
        <v>113</v>
      </c>
      <c r="O40" s="260"/>
    </row>
    <row r="41" spans="1:80">
      <c r="A41" s="261">
        <v>14</v>
      </c>
      <c r="B41" s="262" t="s">
        <v>158</v>
      </c>
      <c r="C41" s="263" t="s">
        <v>159</v>
      </c>
      <c r="D41" s="264" t="s">
        <v>156</v>
      </c>
      <c r="E41" s="265">
        <v>17.100000000000001</v>
      </c>
      <c r="F41" s="265">
        <v>0</v>
      </c>
      <c r="G41" s="266">
        <f>E41*F41</f>
        <v>0</v>
      </c>
      <c r="H41" s="267">
        <v>1.0200000000000001E-3</v>
      </c>
      <c r="I41" s="268">
        <f>E41*H41</f>
        <v>1.7442000000000003E-2</v>
      </c>
      <c r="J41" s="267">
        <v>0</v>
      </c>
      <c r="K41" s="268">
        <f>E41*J41</f>
        <v>0</v>
      </c>
      <c r="O41" s="260">
        <v>2</v>
      </c>
      <c r="AA41" s="233">
        <v>1</v>
      </c>
      <c r="AB41" s="233">
        <v>1</v>
      </c>
      <c r="AC41" s="233">
        <v>1</v>
      </c>
      <c r="AZ41" s="233">
        <v>1</v>
      </c>
      <c r="BA41" s="233">
        <f>IF(AZ41=1,G41,0)</f>
        <v>0</v>
      </c>
      <c r="BB41" s="233">
        <f>IF(AZ41=2,G41,0)</f>
        <v>0</v>
      </c>
      <c r="BC41" s="233">
        <f>IF(AZ41=3,G41,0)</f>
        <v>0</v>
      </c>
      <c r="BD41" s="233">
        <f>IF(AZ41=4,G41,0)</f>
        <v>0</v>
      </c>
      <c r="BE41" s="233">
        <f>IF(AZ41=5,G41,0)</f>
        <v>0</v>
      </c>
      <c r="CA41" s="260">
        <v>1</v>
      </c>
      <c r="CB41" s="260">
        <v>1</v>
      </c>
    </row>
    <row r="42" spans="1:80">
      <c r="A42" s="269"/>
      <c r="B42" s="272"/>
      <c r="C42" s="328" t="s">
        <v>160</v>
      </c>
      <c r="D42" s="329"/>
      <c r="E42" s="273">
        <v>17.100000000000001</v>
      </c>
      <c r="F42" s="274"/>
      <c r="G42" s="275"/>
      <c r="H42" s="276"/>
      <c r="I42" s="270"/>
      <c r="J42" s="277"/>
      <c r="K42" s="270"/>
      <c r="M42" s="271" t="s">
        <v>160</v>
      </c>
      <c r="O42" s="260"/>
    </row>
    <row r="43" spans="1:80">
      <c r="A43" s="261">
        <v>15</v>
      </c>
      <c r="B43" s="262" t="s">
        <v>161</v>
      </c>
      <c r="C43" s="263" t="s">
        <v>162</v>
      </c>
      <c r="D43" s="264" t="s">
        <v>111</v>
      </c>
      <c r="E43" s="265">
        <v>4.5</v>
      </c>
      <c r="F43" s="265">
        <v>0</v>
      </c>
      <c r="G43" s="266">
        <f>E43*F43</f>
        <v>0</v>
      </c>
      <c r="H43" s="267">
        <v>4.5399999999999998E-3</v>
      </c>
      <c r="I43" s="268">
        <f>E43*H43</f>
        <v>2.043E-2</v>
      </c>
      <c r="J43" s="267">
        <v>0</v>
      </c>
      <c r="K43" s="268">
        <f>E43*J43</f>
        <v>0</v>
      </c>
      <c r="O43" s="260">
        <v>2</v>
      </c>
      <c r="AA43" s="233">
        <v>1</v>
      </c>
      <c r="AB43" s="233">
        <v>1</v>
      </c>
      <c r="AC43" s="233">
        <v>1</v>
      </c>
      <c r="AZ43" s="233">
        <v>1</v>
      </c>
      <c r="BA43" s="233">
        <f>IF(AZ43=1,G43,0)</f>
        <v>0</v>
      </c>
      <c r="BB43" s="233">
        <f>IF(AZ43=2,G43,0)</f>
        <v>0</v>
      </c>
      <c r="BC43" s="233">
        <f>IF(AZ43=3,G43,0)</f>
        <v>0</v>
      </c>
      <c r="BD43" s="233">
        <f>IF(AZ43=4,G43,0)</f>
        <v>0</v>
      </c>
      <c r="BE43" s="233">
        <f>IF(AZ43=5,G43,0)</f>
        <v>0</v>
      </c>
      <c r="CA43" s="260">
        <v>1</v>
      </c>
      <c r="CB43" s="260">
        <v>1</v>
      </c>
    </row>
    <row r="44" spans="1:80">
      <c r="A44" s="269"/>
      <c r="B44" s="272"/>
      <c r="C44" s="328" t="s">
        <v>163</v>
      </c>
      <c r="D44" s="329"/>
      <c r="E44" s="273">
        <v>4.5</v>
      </c>
      <c r="F44" s="274"/>
      <c r="G44" s="275"/>
      <c r="H44" s="276"/>
      <c r="I44" s="270"/>
      <c r="J44" s="277"/>
      <c r="K44" s="270"/>
      <c r="M44" s="271" t="s">
        <v>163</v>
      </c>
      <c r="O44" s="260"/>
    </row>
    <row r="45" spans="1:80">
      <c r="A45" s="278"/>
      <c r="B45" s="279" t="s">
        <v>100</v>
      </c>
      <c r="C45" s="280" t="s">
        <v>126</v>
      </c>
      <c r="D45" s="281"/>
      <c r="E45" s="282"/>
      <c r="F45" s="283"/>
      <c r="G45" s="284">
        <f>SUM(G17:G44)</f>
        <v>0</v>
      </c>
      <c r="H45" s="285"/>
      <c r="I45" s="286">
        <f>SUM(I17:I44)</f>
        <v>11.504291044</v>
      </c>
      <c r="J45" s="285"/>
      <c r="K45" s="286">
        <f>SUM(K17:K44)</f>
        <v>0</v>
      </c>
      <c r="O45" s="260">
        <v>4</v>
      </c>
      <c r="BA45" s="287">
        <f>SUM(BA17:BA44)</f>
        <v>0</v>
      </c>
      <c r="BB45" s="287">
        <f>SUM(BB17:BB44)</f>
        <v>0</v>
      </c>
      <c r="BC45" s="287">
        <f>SUM(BC17:BC44)</f>
        <v>0</v>
      </c>
      <c r="BD45" s="287">
        <f>SUM(BD17:BD44)</f>
        <v>0</v>
      </c>
      <c r="BE45" s="287">
        <f>SUM(BE17:BE44)</f>
        <v>0</v>
      </c>
    </row>
    <row r="46" spans="1:80">
      <c r="A46" s="250" t="s">
        <v>97</v>
      </c>
      <c r="B46" s="251" t="s">
        <v>164</v>
      </c>
      <c r="C46" s="252" t="s">
        <v>165</v>
      </c>
      <c r="D46" s="253"/>
      <c r="E46" s="254"/>
      <c r="F46" s="254"/>
      <c r="G46" s="255"/>
      <c r="H46" s="256"/>
      <c r="I46" s="257"/>
      <c r="J46" s="258"/>
      <c r="K46" s="259"/>
      <c r="O46" s="260">
        <v>1</v>
      </c>
    </row>
    <row r="47" spans="1:80">
      <c r="A47" s="261">
        <v>16</v>
      </c>
      <c r="B47" s="262" t="s">
        <v>167</v>
      </c>
      <c r="C47" s="263" t="s">
        <v>168</v>
      </c>
      <c r="D47" s="264" t="s">
        <v>116</v>
      </c>
      <c r="E47" s="265">
        <v>1.0874999999999999</v>
      </c>
      <c r="F47" s="265">
        <v>0</v>
      </c>
      <c r="G47" s="266">
        <f>E47*F47</f>
        <v>0</v>
      </c>
      <c r="H47" s="267">
        <v>2.5251399999999999</v>
      </c>
      <c r="I47" s="268">
        <f>E47*H47</f>
        <v>2.7460897499999999</v>
      </c>
      <c r="J47" s="267">
        <v>0</v>
      </c>
      <c r="K47" s="268">
        <f>E47*J47</f>
        <v>0</v>
      </c>
      <c r="O47" s="260">
        <v>2</v>
      </c>
      <c r="AA47" s="233">
        <v>1</v>
      </c>
      <c r="AB47" s="233">
        <v>1</v>
      </c>
      <c r="AC47" s="233">
        <v>1</v>
      </c>
      <c r="AZ47" s="233">
        <v>1</v>
      </c>
      <c r="BA47" s="233">
        <f>IF(AZ47=1,G47,0)</f>
        <v>0</v>
      </c>
      <c r="BB47" s="233">
        <f>IF(AZ47=2,G47,0)</f>
        <v>0</v>
      </c>
      <c r="BC47" s="233">
        <f>IF(AZ47=3,G47,0)</f>
        <v>0</v>
      </c>
      <c r="BD47" s="233">
        <f>IF(AZ47=4,G47,0)</f>
        <v>0</v>
      </c>
      <c r="BE47" s="233">
        <f>IF(AZ47=5,G47,0)</f>
        <v>0</v>
      </c>
      <c r="CA47" s="260">
        <v>1</v>
      </c>
      <c r="CB47" s="260">
        <v>1</v>
      </c>
    </row>
    <row r="48" spans="1:80">
      <c r="A48" s="269"/>
      <c r="B48" s="272"/>
      <c r="C48" s="328" t="s">
        <v>169</v>
      </c>
      <c r="D48" s="329"/>
      <c r="E48" s="273">
        <v>0</v>
      </c>
      <c r="F48" s="274"/>
      <c r="G48" s="275"/>
      <c r="H48" s="276"/>
      <c r="I48" s="270"/>
      <c r="J48" s="277"/>
      <c r="K48" s="270"/>
      <c r="M48" s="271" t="s">
        <v>169</v>
      </c>
      <c r="O48" s="260"/>
    </row>
    <row r="49" spans="1:80">
      <c r="A49" s="269"/>
      <c r="B49" s="272"/>
      <c r="C49" s="328" t="s">
        <v>170</v>
      </c>
      <c r="D49" s="329"/>
      <c r="E49" s="273">
        <v>1.0874999999999999</v>
      </c>
      <c r="F49" s="274"/>
      <c r="G49" s="275"/>
      <c r="H49" s="276"/>
      <c r="I49" s="270"/>
      <c r="J49" s="277"/>
      <c r="K49" s="270"/>
      <c r="M49" s="271" t="s">
        <v>170</v>
      </c>
      <c r="O49" s="260"/>
    </row>
    <row r="50" spans="1:80">
      <c r="A50" s="261">
        <v>17</v>
      </c>
      <c r="B50" s="262" t="s">
        <v>171</v>
      </c>
      <c r="C50" s="263" t="s">
        <v>172</v>
      </c>
      <c r="D50" s="264" t="s">
        <v>111</v>
      </c>
      <c r="E50" s="265">
        <v>19.2</v>
      </c>
      <c r="F50" s="265">
        <v>0</v>
      </c>
      <c r="G50" s="266">
        <f>E50*F50</f>
        <v>0</v>
      </c>
      <c r="H50" s="267">
        <v>4.6780000000000002E-2</v>
      </c>
      <c r="I50" s="268">
        <f>E50*H50</f>
        <v>0.89817599999999997</v>
      </c>
      <c r="J50" s="267">
        <v>0</v>
      </c>
      <c r="K50" s="268">
        <f>E50*J50</f>
        <v>0</v>
      </c>
      <c r="O50" s="260">
        <v>2</v>
      </c>
      <c r="AA50" s="233">
        <v>1</v>
      </c>
      <c r="AB50" s="233">
        <v>1</v>
      </c>
      <c r="AC50" s="233">
        <v>1</v>
      </c>
      <c r="AZ50" s="233">
        <v>1</v>
      </c>
      <c r="BA50" s="233">
        <f>IF(AZ50=1,G50,0)</f>
        <v>0</v>
      </c>
      <c r="BB50" s="233">
        <f>IF(AZ50=2,G50,0)</f>
        <v>0</v>
      </c>
      <c r="BC50" s="233">
        <f>IF(AZ50=3,G50,0)</f>
        <v>0</v>
      </c>
      <c r="BD50" s="233">
        <f>IF(AZ50=4,G50,0)</f>
        <v>0</v>
      </c>
      <c r="BE50" s="233">
        <f>IF(AZ50=5,G50,0)</f>
        <v>0</v>
      </c>
      <c r="CA50" s="260">
        <v>1</v>
      </c>
      <c r="CB50" s="260">
        <v>1</v>
      </c>
    </row>
    <row r="51" spans="1:80">
      <c r="A51" s="269"/>
      <c r="B51" s="272"/>
      <c r="C51" s="328" t="s">
        <v>173</v>
      </c>
      <c r="D51" s="329"/>
      <c r="E51" s="273">
        <v>0</v>
      </c>
      <c r="F51" s="274"/>
      <c r="G51" s="275"/>
      <c r="H51" s="276"/>
      <c r="I51" s="270"/>
      <c r="J51" s="277"/>
      <c r="K51" s="270"/>
      <c r="M51" s="271" t="s">
        <v>173</v>
      </c>
      <c r="O51" s="260"/>
    </row>
    <row r="52" spans="1:80">
      <c r="A52" s="269"/>
      <c r="B52" s="272"/>
      <c r="C52" s="328" t="s">
        <v>174</v>
      </c>
      <c r="D52" s="329"/>
      <c r="E52" s="273">
        <v>19.2</v>
      </c>
      <c r="F52" s="274"/>
      <c r="G52" s="275"/>
      <c r="H52" s="276"/>
      <c r="I52" s="270"/>
      <c r="J52" s="277"/>
      <c r="K52" s="270"/>
      <c r="M52" s="271" t="s">
        <v>174</v>
      </c>
      <c r="O52" s="260"/>
    </row>
    <row r="53" spans="1:80">
      <c r="A53" s="261">
        <v>18</v>
      </c>
      <c r="B53" s="262" t="s">
        <v>175</v>
      </c>
      <c r="C53" s="263" t="s">
        <v>176</v>
      </c>
      <c r="D53" s="264" t="s">
        <v>111</v>
      </c>
      <c r="E53" s="265">
        <v>19.2</v>
      </c>
      <c r="F53" s="265">
        <v>0</v>
      </c>
      <c r="G53" s="266">
        <f>E53*F53</f>
        <v>0</v>
      </c>
      <c r="H53" s="267">
        <v>0</v>
      </c>
      <c r="I53" s="268">
        <f>E53*H53</f>
        <v>0</v>
      </c>
      <c r="J53" s="267">
        <v>0</v>
      </c>
      <c r="K53" s="268">
        <f>E53*J53</f>
        <v>0</v>
      </c>
      <c r="O53" s="260">
        <v>2</v>
      </c>
      <c r="AA53" s="233">
        <v>1</v>
      </c>
      <c r="AB53" s="233">
        <v>1</v>
      </c>
      <c r="AC53" s="233">
        <v>1</v>
      </c>
      <c r="AZ53" s="233">
        <v>1</v>
      </c>
      <c r="BA53" s="233">
        <f>IF(AZ53=1,G53,0)</f>
        <v>0</v>
      </c>
      <c r="BB53" s="233">
        <f>IF(AZ53=2,G53,0)</f>
        <v>0</v>
      </c>
      <c r="BC53" s="233">
        <f>IF(AZ53=3,G53,0)</f>
        <v>0</v>
      </c>
      <c r="BD53" s="233">
        <f>IF(AZ53=4,G53,0)</f>
        <v>0</v>
      </c>
      <c r="BE53" s="233">
        <f>IF(AZ53=5,G53,0)</f>
        <v>0</v>
      </c>
      <c r="CA53" s="260">
        <v>1</v>
      </c>
      <c r="CB53" s="260">
        <v>1</v>
      </c>
    </row>
    <row r="54" spans="1:80">
      <c r="A54" s="261">
        <v>19</v>
      </c>
      <c r="B54" s="262" t="s">
        <v>177</v>
      </c>
      <c r="C54" s="263" t="s">
        <v>178</v>
      </c>
      <c r="D54" s="264" t="s">
        <v>111</v>
      </c>
      <c r="E54" s="265">
        <v>19.2</v>
      </c>
      <c r="F54" s="265">
        <v>0</v>
      </c>
      <c r="G54" s="266">
        <f>E54*F54</f>
        <v>0</v>
      </c>
      <c r="H54" s="267">
        <v>7.5399999999999998E-3</v>
      </c>
      <c r="I54" s="268">
        <f>E54*H54</f>
        <v>0.14476799999999998</v>
      </c>
      <c r="J54" s="267">
        <v>0</v>
      </c>
      <c r="K54" s="268">
        <f>E54*J54</f>
        <v>0</v>
      </c>
      <c r="O54" s="260">
        <v>2</v>
      </c>
      <c r="AA54" s="233">
        <v>1</v>
      </c>
      <c r="AB54" s="233">
        <v>1</v>
      </c>
      <c r="AC54" s="233">
        <v>1</v>
      </c>
      <c r="AZ54" s="233">
        <v>1</v>
      </c>
      <c r="BA54" s="233">
        <f>IF(AZ54=1,G54,0)</f>
        <v>0</v>
      </c>
      <c r="BB54" s="233">
        <f>IF(AZ54=2,G54,0)</f>
        <v>0</v>
      </c>
      <c r="BC54" s="233">
        <f>IF(AZ54=3,G54,0)</f>
        <v>0</v>
      </c>
      <c r="BD54" s="233">
        <f>IF(AZ54=4,G54,0)</f>
        <v>0</v>
      </c>
      <c r="BE54" s="233">
        <f>IF(AZ54=5,G54,0)</f>
        <v>0</v>
      </c>
      <c r="CA54" s="260">
        <v>1</v>
      </c>
      <c r="CB54" s="260">
        <v>1</v>
      </c>
    </row>
    <row r="55" spans="1:80">
      <c r="A55" s="261">
        <v>20</v>
      </c>
      <c r="B55" s="262" t="s">
        <v>179</v>
      </c>
      <c r="C55" s="263" t="s">
        <v>180</v>
      </c>
      <c r="D55" s="264" t="s">
        <v>111</v>
      </c>
      <c r="E55" s="265">
        <v>19.2</v>
      </c>
      <c r="F55" s="265">
        <v>0</v>
      </c>
      <c r="G55" s="266">
        <f>E55*F55</f>
        <v>0</v>
      </c>
      <c r="H55" s="267">
        <v>0</v>
      </c>
      <c r="I55" s="268">
        <f>E55*H55</f>
        <v>0</v>
      </c>
      <c r="J55" s="267">
        <v>0</v>
      </c>
      <c r="K55" s="268">
        <f>E55*J55</f>
        <v>0</v>
      </c>
      <c r="O55" s="260">
        <v>2</v>
      </c>
      <c r="AA55" s="233">
        <v>1</v>
      </c>
      <c r="AB55" s="233">
        <v>1</v>
      </c>
      <c r="AC55" s="233">
        <v>1</v>
      </c>
      <c r="AZ55" s="233">
        <v>1</v>
      </c>
      <c r="BA55" s="233">
        <f>IF(AZ55=1,G55,0)</f>
        <v>0</v>
      </c>
      <c r="BB55" s="233">
        <f>IF(AZ55=2,G55,0)</f>
        <v>0</v>
      </c>
      <c r="BC55" s="233">
        <f>IF(AZ55=3,G55,0)</f>
        <v>0</v>
      </c>
      <c r="BD55" s="233">
        <f>IF(AZ55=4,G55,0)</f>
        <v>0</v>
      </c>
      <c r="BE55" s="233">
        <f>IF(AZ55=5,G55,0)</f>
        <v>0</v>
      </c>
      <c r="CA55" s="260">
        <v>1</v>
      </c>
      <c r="CB55" s="260">
        <v>1</v>
      </c>
    </row>
    <row r="56" spans="1:80">
      <c r="A56" s="261">
        <v>21</v>
      </c>
      <c r="B56" s="262" t="s">
        <v>181</v>
      </c>
      <c r="C56" s="263" t="s">
        <v>182</v>
      </c>
      <c r="D56" s="264" t="s">
        <v>111</v>
      </c>
      <c r="E56" s="265">
        <v>14.5</v>
      </c>
      <c r="F56" s="265">
        <v>0</v>
      </c>
      <c r="G56" s="266">
        <f>E56*F56</f>
        <v>0</v>
      </c>
      <c r="H56" s="267">
        <v>1.3169999999999999E-2</v>
      </c>
      <c r="I56" s="268">
        <f>E56*H56</f>
        <v>0.190965</v>
      </c>
      <c r="J56" s="267">
        <v>0</v>
      </c>
      <c r="K56" s="268">
        <f>E56*J56</f>
        <v>0</v>
      </c>
      <c r="O56" s="260">
        <v>2</v>
      </c>
      <c r="AA56" s="233">
        <v>1</v>
      </c>
      <c r="AB56" s="233">
        <v>1</v>
      </c>
      <c r="AC56" s="233">
        <v>1</v>
      </c>
      <c r="AZ56" s="233">
        <v>1</v>
      </c>
      <c r="BA56" s="233">
        <f>IF(AZ56=1,G56,0)</f>
        <v>0</v>
      </c>
      <c r="BB56" s="233">
        <f>IF(AZ56=2,G56,0)</f>
        <v>0</v>
      </c>
      <c r="BC56" s="233">
        <f>IF(AZ56=3,G56,0)</f>
        <v>0</v>
      </c>
      <c r="BD56" s="233">
        <f>IF(AZ56=4,G56,0)</f>
        <v>0</v>
      </c>
      <c r="BE56" s="233">
        <f>IF(AZ56=5,G56,0)</f>
        <v>0</v>
      </c>
      <c r="CA56" s="260">
        <v>1</v>
      </c>
      <c r="CB56" s="260">
        <v>1</v>
      </c>
    </row>
    <row r="57" spans="1:80">
      <c r="A57" s="261">
        <v>22</v>
      </c>
      <c r="B57" s="262" t="s">
        <v>183</v>
      </c>
      <c r="C57" s="263" t="s">
        <v>184</v>
      </c>
      <c r="D57" s="264" t="s">
        <v>185</v>
      </c>
      <c r="E57" s="265">
        <v>2.8000000000000001E-2</v>
      </c>
      <c r="F57" s="265">
        <v>0</v>
      </c>
      <c r="G57" s="266">
        <f>E57*F57</f>
        <v>0</v>
      </c>
      <c r="H57" s="267">
        <v>1.0554399999999999</v>
      </c>
      <c r="I57" s="268">
        <f>E57*H57</f>
        <v>2.955232E-2</v>
      </c>
      <c r="J57" s="267">
        <v>0</v>
      </c>
      <c r="K57" s="268">
        <f>E57*J57</f>
        <v>0</v>
      </c>
      <c r="O57" s="260">
        <v>2</v>
      </c>
      <c r="AA57" s="233">
        <v>1</v>
      </c>
      <c r="AB57" s="233">
        <v>1</v>
      </c>
      <c r="AC57" s="233">
        <v>1</v>
      </c>
      <c r="AZ57" s="233">
        <v>1</v>
      </c>
      <c r="BA57" s="233">
        <f>IF(AZ57=1,G57,0)</f>
        <v>0</v>
      </c>
      <c r="BB57" s="233">
        <f>IF(AZ57=2,G57,0)</f>
        <v>0</v>
      </c>
      <c r="BC57" s="233">
        <f>IF(AZ57=3,G57,0)</f>
        <v>0</v>
      </c>
      <c r="BD57" s="233">
        <f>IF(AZ57=4,G57,0)</f>
        <v>0</v>
      </c>
      <c r="BE57" s="233">
        <f>IF(AZ57=5,G57,0)</f>
        <v>0</v>
      </c>
      <c r="CA57" s="260">
        <v>1</v>
      </c>
      <c r="CB57" s="260">
        <v>1</v>
      </c>
    </row>
    <row r="58" spans="1:80">
      <c r="A58" s="269"/>
      <c r="B58" s="272"/>
      <c r="C58" s="328" t="s">
        <v>186</v>
      </c>
      <c r="D58" s="329"/>
      <c r="E58" s="273">
        <v>2.8000000000000001E-2</v>
      </c>
      <c r="F58" s="274"/>
      <c r="G58" s="275"/>
      <c r="H58" s="276"/>
      <c r="I58" s="270"/>
      <c r="J58" s="277"/>
      <c r="K58" s="270"/>
      <c r="M58" s="271" t="s">
        <v>186</v>
      </c>
      <c r="O58" s="260"/>
    </row>
    <row r="59" spans="1:80">
      <c r="A59" s="261">
        <v>23</v>
      </c>
      <c r="B59" s="262" t="s">
        <v>187</v>
      </c>
      <c r="C59" s="263" t="s">
        <v>188</v>
      </c>
      <c r="D59" s="264" t="s">
        <v>185</v>
      </c>
      <c r="E59" s="265">
        <v>0.22889999999999999</v>
      </c>
      <c r="F59" s="265">
        <v>0</v>
      </c>
      <c r="G59" s="266">
        <f>E59*F59</f>
        <v>0</v>
      </c>
      <c r="H59" s="267">
        <v>1.9009999999999999E-2</v>
      </c>
      <c r="I59" s="268">
        <f>E59*H59</f>
        <v>4.3513889999999998E-3</v>
      </c>
      <c r="J59" s="267">
        <v>0</v>
      </c>
      <c r="K59" s="268">
        <f>E59*J59</f>
        <v>0</v>
      </c>
      <c r="O59" s="260">
        <v>2</v>
      </c>
      <c r="AA59" s="233">
        <v>1</v>
      </c>
      <c r="AB59" s="233">
        <v>1</v>
      </c>
      <c r="AC59" s="233">
        <v>1</v>
      </c>
      <c r="AZ59" s="233">
        <v>1</v>
      </c>
      <c r="BA59" s="233">
        <f>IF(AZ59=1,G59,0)</f>
        <v>0</v>
      </c>
      <c r="BB59" s="233">
        <f>IF(AZ59=2,G59,0)</f>
        <v>0</v>
      </c>
      <c r="BC59" s="233">
        <f>IF(AZ59=3,G59,0)</f>
        <v>0</v>
      </c>
      <c r="BD59" s="233">
        <f>IF(AZ59=4,G59,0)</f>
        <v>0</v>
      </c>
      <c r="BE59" s="233">
        <f>IF(AZ59=5,G59,0)</f>
        <v>0</v>
      </c>
      <c r="CA59" s="260">
        <v>1</v>
      </c>
      <c r="CB59" s="260">
        <v>1</v>
      </c>
    </row>
    <row r="60" spans="1:80">
      <c r="A60" s="269"/>
      <c r="B60" s="272"/>
      <c r="C60" s="328" t="s">
        <v>189</v>
      </c>
      <c r="D60" s="329"/>
      <c r="E60" s="273">
        <v>0.22889999999999999</v>
      </c>
      <c r="F60" s="274"/>
      <c r="G60" s="275"/>
      <c r="H60" s="276"/>
      <c r="I60" s="270"/>
      <c r="J60" s="277"/>
      <c r="K60" s="270"/>
      <c r="M60" s="271" t="s">
        <v>189</v>
      </c>
      <c r="O60" s="260"/>
    </row>
    <row r="61" spans="1:80">
      <c r="A61" s="261">
        <v>24</v>
      </c>
      <c r="B61" s="262" t="s">
        <v>190</v>
      </c>
      <c r="C61" s="263" t="s">
        <v>191</v>
      </c>
      <c r="D61" s="264" t="s">
        <v>185</v>
      </c>
      <c r="E61" s="265">
        <v>1.0490999999999999</v>
      </c>
      <c r="F61" s="265">
        <v>0</v>
      </c>
      <c r="G61" s="266">
        <f>E61*F61</f>
        <v>0</v>
      </c>
      <c r="H61" s="267">
        <v>1.6629999999999999E-2</v>
      </c>
      <c r="I61" s="268">
        <f>E61*H61</f>
        <v>1.7446532999999997E-2</v>
      </c>
      <c r="J61" s="267">
        <v>0</v>
      </c>
      <c r="K61" s="268">
        <f>E61*J61</f>
        <v>0</v>
      </c>
      <c r="O61" s="260">
        <v>2</v>
      </c>
      <c r="AA61" s="233">
        <v>1</v>
      </c>
      <c r="AB61" s="233">
        <v>1</v>
      </c>
      <c r="AC61" s="233">
        <v>1</v>
      </c>
      <c r="AZ61" s="233">
        <v>1</v>
      </c>
      <c r="BA61" s="233">
        <f>IF(AZ61=1,G61,0)</f>
        <v>0</v>
      </c>
      <c r="BB61" s="233">
        <f>IF(AZ61=2,G61,0)</f>
        <v>0</v>
      </c>
      <c r="BC61" s="233">
        <f>IF(AZ61=3,G61,0)</f>
        <v>0</v>
      </c>
      <c r="BD61" s="233">
        <f>IF(AZ61=4,G61,0)</f>
        <v>0</v>
      </c>
      <c r="BE61" s="233">
        <f>IF(AZ61=5,G61,0)</f>
        <v>0</v>
      </c>
      <c r="CA61" s="260">
        <v>1</v>
      </c>
      <c r="CB61" s="260">
        <v>1</v>
      </c>
    </row>
    <row r="62" spans="1:80">
      <c r="A62" s="269"/>
      <c r="B62" s="272"/>
      <c r="C62" s="328" t="s">
        <v>192</v>
      </c>
      <c r="D62" s="329"/>
      <c r="E62" s="273">
        <v>1.0490999999999999</v>
      </c>
      <c r="F62" s="274"/>
      <c r="G62" s="275"/>
      <c r="H62" s="276"/>
      <c r="I62" s="270"/>
      <c r="J62" s="277"/>
      <c r="K62" s="270"/>
      <c r="M62" s="298">
        <v>10491</v>
      </c>
      <c r="O62" s="260"/>
    </row>
    <row r="63" spans="1:80" ht="22.5">
      <c r="A63" s="261">
        <v>25</v>
      </c>
      <c r="B63" s="262" t="s">
        <v>193</v>
      </c>
      <c r="C63" s="263" t="s">
        <v>194</v>
      </c>
      <c r="D63" s="264" t="s">
        <v>156</v>
      </c>
      <c r="E63" s="265">
        <v>2.86</v>
      </c>
      <c r="F63" s="265">
        <v>0</v>
      </c>
      <c r="G63" s="266">
        <f>E63*F63</f>
        <v>0</v>
      </c>
      <c r="H63" s="267">
        <v>0</v>
      </c>
      <c r="I63" s="268">
        <f>E63*H63</f>
        <v>0</v>
      </c>
      <c r="J63" s="267"/>
      <c r="K63" s="268">
        <f>E63*J63</f>
        <v>0</v>
      </c>
      <c r="O63" s="260">
        <v>2</v>
      </c>
      <c r="AA63" s="233">
        <v>12</v>
      </c>
      <c r="AB63" s="233">
        <v>0</v>
      </c>
      <c r="AC63" s="233">
        <v>131</v>
      </c>
      <c r="AZ63" s="233">
        <v>1</v>
      </c>
      <c r="BA63" s="233">
        <f>IF(AZ63=1,G63,0)</f>
        <v>0</v>
      </c>
      <c r="BB63" s="233">
        <f>IF(AZ63=2,G63,0)</f>
        <v>0</v>
      </c>
      <c r="BC63" s="233">
        <f>IF(AZ63=3,G63,0)</f>
        <v>0</v>
      </c>
      <c r="BD63" s="233">
        <f>IF(AZ63=4,G63,0)</f>
        <v>0</v>
      </c>
      <c r="BE63" s="233">
        <f>IF(AZ63=5,G63,0)</f>
        <v>0</v>
      </c>
      <c r="CA63" s="260">
        <v>12</v>
      </c>
      <c r="CB63" s="260">
        <v>0</v>
      </c>
    </row>
    <row r="64" spans="1:80">
      <c r="A64" s="269"/>
      <c r="B64" s="272"/>
      <c r="C64" s="328" t="s">
        <v>195</v>
      </c>
      <c r="D64" s="329"/>
      <c r="E64" s="273">
        <v>2.86</v>
      </c>
      <c r="F64" s="274"/>
      <c r="G64" s="275"/>
      <c r="H64" s="276"/>
      <c r="I64" s="270"/>
      <c r="J64" s="277"/>
      <c r="K64" s="270"/>
      <c r="M64" s="271" t="s">
        <v>195</v>
      </c>
      <c r="O64" s="260"/>
    </row>
    <row r="65" spans="1:80">
      <c r="A65" s="261">
        <v>26</v>
      </c>
      <c r="B65" s="262" t="s">
        <v>196</v>
      </c>
      <c r="C65" s="263" t="s">
        <v>197</v>
      </c>
      <c r="D65" s="264" t="s">
        <v>185</v>
      </c>
      <c r="E65" s="265">
        <v>0.2472</v>
      </c>
      <c r="F65" s="265">
        <v>0</v>
      </c>
      <c r="G65" s="266">
        <f>E65*F65</f>
        <v>0</v>
      </c>
      <c r="H65" s="267">
        <v>1</v>
      </c>
      <c r="I65" s="268">
        <f>E65*H65</f>
        <v>0.2472</v>
      </c>
      <c r="J65" s="267"/>
      <c r="K65" s="268">
        <f>E65*J65</f>
        <v>0</v>
      </c>
      <c r="O65" s="260">
        <v>2</v>
      </c>
      <c r="AA65" s="233">
        <v>3</v>
      </c>
      <c r="AB65" s="233">
        <v>1</v>
      </c>
      <c r="AC65" s="233">
        <v>13331814</v>
      </c>
      <c r="AZ65" s="233">
        <v>1</v>
      </c>
      <c r="BA65" s="233">
        <f>IF(AZ65=1,G65,0)</f>
        <v>0</v>
      </c>
      <c r="BB65" s="233">
        <f>IF(AZ65=2,G65,0)</f>
        <v>0</v>
      </c>
      <c r="BC65" s="233">
        <f>IF(AZ65=3,G65,0)</f>
        <v>0</v>
      </c>
      <c r="BD65" s="233">
        <f>IF(AZ65=4,G65,0)</f>
        <v>0</v>
      </c>
      <c r="BE65" s="233">
        <f>IF(AZ65=5,G65,0)</f>
        <v>0</v>
      </c>
      <c r="CA65" s="260">
        <v>3</v>
      </c>
      <c r="CB65" s="260">
        <v>1</v>
      </c>
    </row>
    <row r="66" spans="1:80">
      <c r="A66" s="269"/>
      <c r="B66" s="272"/>
      <c r="C66" s="328" t="s">
        <v>198</v>
      </c>
      <c r="D66" s="329"/>
      <c r="E66" s="273">
        <v>0.2472</v>
      </c>
      <c r="F66" s="274"/>
      <c r="G66" s="275"/>
      <c r="H66" s="276"/>
      <c r="I66" s="270"/>
      <c r="J66" s="277"/>
      <c r="K66" s="270"/>
      <c r="M66" s="271" t="s">
        <v>198</v>
      </c>
      <c r="O66" s="260"/>
    </row>
    <row r="67" spans="1:80" ht="22.5">
      <c r="A67" s="261">
        <v>27</v>
      </c>
      <c r="B67" s="262" t="s">
        <v>199</v>
      </c>
      <c r="C67" s="263" t="s">
        <v>200</v>
      </c>
      <c r="D67" s="264" t="s">
        <v>185</v>
      </c>
      <c r="E67" s="265">
        <v>1.133</v>
      </c>
      <c r="F67" s="265">
        <v>0</v>
      </c>
      <c r="G67" s="266">
        <f>E67*F67</f>
        <v>0</v>
      </c>
      <c r="H67" s="267">
        <v>1</v>
      </c>
      <c r="I67" s="268">
        <f>E67*H67</f>
        <v>1.133</v>
      </c>
      <c r="J67" s="267"/>
      <c r="K67" s="268">
        <f>E67*J67</f>
        <v>0</v>
      </c>
      <c r="O67" s="260">
        <v>2</v>
      </c>
      <c r="AA67" s="233">
        <v>3</v>
      </c>
      <c r="AB67" s="233">
        <v>1</v>
      </c>
      <c r="AC67" s="233">
        <v>13435620</v>
      </c>
      <c r="AZ67" s="233">
        <v>1</v>
      </c>
      <c r="BA67" s="233">
        <f>IF(AZ67=1,G67,0)</f>
        <v>0</v>
      </c>
      <c r="BB67" s="233">
        <f>IF(AZ67=2,G67,0)</f>
        <v>0</v>
      </c>
      <c r="BC67" s="233">
        <f>IF(AZ67=3,G67,0)</f>
        <v>0</v>
      </c>
      <c r="BD67" s="233">
        <f>IF(AZ67=4,G67,0)</f>
        <v>0</v>
      </c>
      <c r="BE67" s="233">
        <f>IF(AZ67=5,G67,0)</f>
        <v>0</v>
      </c>
      <c r="CA67" s="260">
        <v>3</v>
      </c>
      <c r="CB67" s="260">
        <v>1</v>
      </c>
    </row>
    <row r="68" spans="1:80">
      <c r="A68" s="269"/>
      <c r="B68" s="272"/>
      <c r="C68" s="328" t="s">
        <v>201</v>
      </c>
      <c r="D68" s="329"/>
      <c r="E68" s="273">
        <v>1.133</v>
      </c>
      <c r="F68" s="274"/>
      <c r="G68" s="275"/>
      <c r="H68" s="276"/>
      <c r="I68" s="270"/>
      <c r="J68" s="277"/>
      <c r="K68" s="270"/>
      <c r="M68" s="271" t="s">
        <v>201</v>
      </c>
      <c r="O68" s="260"/>
    </row>
    <row r="69" spans="1:80">
      <c r="A69" s="278"/>
      <c r="B69" s="279" t="s">
        <v>100</v>
      </c>
      <c r="C69" s="280" t="s">
        <v>166</v>
      </c>
      <c r="D69" s="281"/>
      <c r="E69" s="282"/>
      <c r="F69" s="283"/>
      <c r="G69" s="284">
        <f>SUM(G46:G68)</f>
        <v>0</v>
      </c>
      <c r="H69" s="285"/>
      <c r="I69" s="286">
        <f>SUM(I46:I68)</f>
        <v>5.4115489920000002</v>
      </c>
      <c r="J69" s="285"/>
      <c r="K69" s="286">
        <f>SUM(K46:K68)</f>
        <v>0</v>
      </c>
      <c r="O69" s="260">
        <v>4</v>
      </c>
      <c r="BA69" s="287">
        <f>SUM(BA46:BA68)</f>
        <v>0</v>
      </c>
      <c r="BB69" s="287">
        <f>SUM(BB46:BB68)</f>
        <v>0</v>
      </c>
      <c r="BC69" s="287">
        <f>SUM(BC46:BC68)</f>
        <v>0</v>
      </c>
      <c r="BD69" s="287">
        <f>SUM(BD46:BD68)</f>
        <v>0</v>
      </c>
      <c r="BE69" s="287">
        <f>SUM(BE46:BE68)</f>
        <v>0</v>
      </c>
    </row>
    <row r="70" spans="1:80">
      <c r="A70" s="250" t="s">
        <v>97</v>
      </c>
      <c r="B70" s="251" t="s">
        <v>202</v>
      </c>
      <c r="C70" s="252" t="s">
        <v>203</v>
      </c>
      <c r="D70" s="253"/>
      <c r="E70" s="254"/>
      <c r="F70" s="254"/>
      <c r="G70" s="255"/>
      <c r="H70" s="256"/>
      <c r="I70" s="257"/>
      <c r="J70" s="258"/>
      <c r="K70" s="259"/>
      <c r="O70" s="260">
        <v>1</v>
      </c>
    </row>
    <row r="71" spans="1:80">
      <c r="A71" s="261">
        <v>28</v>
      </c>
      <c r="B71" s="262" t="s">
        <v>205</v>
      </c>
      <c r="C71" s="263" t="s">
        <v>206</v>
      </c>
      <c r="D71" s="264" t="s">
        <v>111</v>
      </c>
      <c r="E71" s="265">
        <v>3</v>
      </c>
      <c r="F71" s="265">
        <v>0</v>
      </c>
      <c r="G71" s="266">
        <f>E71*F71</f>
        <v>0</v>
      </c>
      <c r="H71" s="267">
        <v>7.1999999999999995E-2</v>
      </c>
      <c r="I71" s="268">
        <f>E71*H71</f>
        <v>0.21599999999999997</v>
      </c>
      <c r="J71" s="267">
        <v>0</v>
      </c>
      <c r="K71" s="268">
        <f>E71*J71</f>
        <v>0</v>
      </c>
      <c r="O71" s="260">
        <v>2</v>
      </c>
      <c r="AA71" s="233">
        <v>1</v>
      </c>
      <c r="AB71" s="233">
        <v>1</v>
      </c>
      <c r="AC71" s="233">
        <v>1</v>
      </c>
      <c r="AZ71" s="233">
        <v>1</v>
      </c>
      <c r="BA71" s="233">
        <f>IF(AZ71=1,G71,0)</f>
        <v>0</v>
      </c>
      <c r="BB71" s="233">
        <f>IF(AZ71=2,G71,0)</f>
        <v>0</v>
      </c>
      <c r="BC71" s="233">
        <f>IF(AZ71=3,G71,0)</f>
        <v>0</v>
      </c>
      <c r="BD71" s="233">
        <f>IF(AZ71=4,G71,0)</f>
        <v>0</v>
      </c>
      <c r="BE71" s="233">
        <f>IF(AZ71=5,G71,0)</f>
        <v>0</v>
      </c>
      <c r="CA71" s="260">
        <v>1</v>
      </c>
      <c r="CB71" s="260">
        <v>1</v>
      </c>
    </row>
    <row r="72" spans="1:80">
      <c r="A72" s="269"/>
      <c r="B72" s="272"/>
      <c r="C72" s="328" t="s">
        <v>112</v>
      </c>
      <c r="D72" s="329"/>
      <c r="E72" s="273">
        <v>0</v>
      </c>
      <c r="F72" s="274"/>
      <c r="G72" s="275"/>
      <c r="H72" s="276"/>
      <c r="I72" s="270"/>
      <c r="J72" s="277"/>
      <c r="K72" s="270"/>
      <c r="M72" s="271" t="s">
        <v>112</v>
      </c>
      <c r="O72" s="260"/>
    </row>
    <row r="73" spans="1:80">
      <c r="A73" s="269"/>
      <c r="B73" s="272"/>
      <c r="C73" s="328" t="s">
        <v>113</v>
      </c>
      <c r="D73" s="329"/>
      <c r="E73" s="273">
        <v>3</v>
      </c>
      <c r="F73" s="274"/>
      <c r="G73" s="275"/>
      <c r="H73" s="276"/>
      <c r="I73" s="270"/>
      <c r="J73" s="277"/>
      <c r="K73" s="270"/>
      <c r="M73" s="271" t="s">
        <v>113</v>
      </c>
      <c r="O73" s="260"/>
    </row>
    <row r="74" spans="1:80">
      <c r="A74" s="278"/>
      <c r="B74" s="279" t="s">
        <v>100</v>
      </c>
      <c r="C74" s="280" t="s">
        <v>204</v>
      </c>
      <c r="D74" s="281"/>
      <c r="E74" s="282"/>
      <c r="F74" s="283"/>
      <c r="G74" s="284">
        <f>SUM(G70:G73)</f>
        <v>0</v>
      </c>
      <c r="H74" s="285"/>
      <c r="I74" s="286">
        <f>SUM(I70:I73)</f>
        <v>0.21599999999999997</v>
      </c>
      <c r="J74" s="285"/>
      <c r="K74" s="286">
        <f>SUM(K70:K73)</f>
        <v>0</v>
      </c>
      <c r="O74" s="260">
        <v>4</v>
      </c>
      <c r="BA74" s="287">
        <f>SUM(BA70:BA73)</f>
        <v>0</v>
      </c>
      <c r="BB74" s="287">
        <f>SUM(BB70:BB73)</f>
        <v>0</v>
      </c>
      <c r="BC74" s="287">
        <f>SUM(BC70:BC73)</f>
        <v>0</v>
      </c>
      <c r="BD74" s="287">
        <f>SUM(BD70:BD73)</f>
        <v>0</v>
      </c>
      <c r="BE74" s="287">
        <f>SUM(BE70:BE73)</f>
        <v>0</v>
      </c>
    </row>
    <row r="75" spans="1:80">
      <c r="A75" s="250" t="s">
        <v>97</v>
      </c>
      <c r="B75" s="251" t="s">
        <v>207</v>
      </c>
      <c r="C75" s="252" t="s">
        <v>208</v>
      </c>
      <c r="D75" s="253"/>
      <c r="E75" s="254"/>
      <c r="F75" s="254"/>
      <c r="G75" s="255"/>
      <c r="H75" s="256"/>
      <c r="I75" s="257"/>
      <c r="J75" s="258"/>
      <c r="K75" s="259"/>
      <c r="O75" s="260">
        <v>1</v>
      </c>
    </row>
    <row r="76" spans="1:80">
      <c r="A76" s="261">
        <v>29</v>
      </c>
      <c r="B76" s="262" t="s">
        <v>210</v>
      </c>
      <c r="C76" s="263" t="s">
        <v>211</v>
      </c>
      <c r="D76" s="264" t="s">
        <v>111</v>
      </c>
      <c r="E76" s="265">
        <v>24.274799999999999</v>
      </c>
      <c r="F76" s="265">
        <v>0</v>
      </c>
      <c r="G76" s="266">
        <f>E76*F76</f>
        <v>0</v>
      </c>
      <c r="H76" s="267">
        <v>4.0000000000000003E-5</v>
      </c>
      <c r="I76" s="268">
        <f>E76*H76</f>
        <v>9.7099200000000006E-4</v>
      </c>
      <c r="J76" s="267">
        <v>0</v>
      </c>
      <c r="K76" s="268">
        <f>E76*J76</f>
        <v>0</v>
      </c>
      <c r="O76" s="260">
        <v>2</v>
      </c>
      <c r="AA76" s="233">
        <v>1</v>
      </c>
      <c r="AB76" s="233">
        <v>1</v>
      </c>
      <c r="AC76" s="233">
        <v>1</v>
      </c>
      <c r="AZ76" s="233">
        <v>1</v>
      </c>
      <c r="BA76" s="233">
        <f>IF(AZ76=1,G76,0)</f>
        <v>0</v>
      </c>
      <c r="BB76" s="233">
        <f>IF(AZ76=2,G76,0)</f>
        <v>0</v>
      </c>
      <c r="BC76" s="233">
        <f>IF(AZ76=3,G76,0)</f>
        <v>0</v>
      </c>
      <c r="BD76" s="233">
        <f>IF(AZ76=4,G76,0)</f>
        <v>0</v>
      </c>
      <c r="BE76" s="233">
        <f>IF(AZ76=5,G76,0)</f>
        <v>0</v>
      </c>
      <c r="CA76" s="260">
        <v>1</v>
      </c>
      <c r="CB76" s="260">
        <v>1</v>
      </c>
    </row>
    <row r="77" spans="1:80">
      <c r="A77" s="269"/>
      <c r="B77" s="272"/>
      <c r="C77" s="328" t="s">
        <v>212</v>
      </c>
      <c r="D77" s="329"/>
      <c r="E77" s="273">
        <v>24.274799999999999</v>
      </c>
      <c r="F77" s="274"/>
      <c r="G77" s="275"/>
      <c r="H77" s="276"/>
      <c r="I77" s="270"/>
      <c r="J77" s="277"/>
      <c r="K77" s="270"/>
      <c r="M77" s="271" t="s">
        <v>212</v>
      </c>
      <c r="O77" s="260"/>
    </row>
    <row r="78" spans="1:80">
      <c r="A78" s="261">
        <v>30</v>
      </c>
      <c r="B78" s="262" t="s">
        <v>213</v>
      </c>
      <c r="C78" s="263" t="s">
        <v>214</v>
      </c>
      <c r="D78" s="264" t="s">
        <v>111</v>
      </c>
      <c r="E78" s="265">
        <v>191.42779999999999</v>
      </c>
      <c r="F78" s="265">
        <v>0</v>
      </c>
      <c r="G78" s="266">
        <f>E78*F78</f>
        <v>0</v>
      </c>
      <c r="H78" s="267">
        <v>4.7660000000000001E-2</v>
      </c>
      <c r="I78" s="268">
        <f>E78*H78</f>
        <v>9.1234489480000001</v>
      </c>
      <c r="J78" s="267">
        <v>0</v>
      </c>
      <c r="K78" s="268">
        <f>E78*J78</f>
        <v>0</v>
      </c>
      <c r="O78" s="260">
        <v>2</v>
      </c>
      <c r="AA78" s="233">
        <v>1</v>
      </c>
      <c r="AB78" s="233">
        <v>1</v>
      </c>
      <c r="AC78" s="233">
        <v>1</v>
      </c>
      <c r="AZ78" s="233">
        <v>1</v>
      </c>
      <c r="BA78" s="233">
        <f>IF(AZ78=1,G78,0)</f>
        <v>0</v>
      </c>
      <c r="BB78" s="233">
        <f>IF(AZ78=2,G78,0)</f>
        <v>0</v>
      </c>
      <c r="BC78" s="233">
        <f>IF(AZ78=3,G78,0)</f>
        <v>0</v>
      </c>
      <c r="BD78" s="233">
        <f>IF(AZ78=4,G78,0)</f>
        <v>0</v>
      </c>
      <c r="BE78" s="233">
        <f>IF(AZ78=5,G78,0)</f>
        <v>0</v>
      </c>
      <c r="CA78" s="260">
        <v>1</v>
      </c>
      <c r="CB78" s="260">
        <v>1</v>
      </c>
    </row>
    <row r="79" spans="1:80">
      <c r="A79" s="269"/>
      <c r="B79" s="272"/>
      <c r="C79" s="328" t="s">
        <v>215</v>
      </c>
      <c r="D79" s="329"/>
      <c r="E79" s="273">
        <v>132.79339999999999</v>
      </c>
      <c r="F79" s="274"/>
      <c r="G79" s="275"/>
      <c r="H79" s="276"/>
      <c r="I79" s="270"/>
      <c r="J79" s="277"/>
      <c r="K79" s="270"/>
      <c r="M79" s="271" t="s">
        <v>215</v>
      </c>
      <c r="O79" s="260"/>
    </row>
    <row r="80" spans="1:80">
      <c r="A80" s="269"/>
      <c r="B80" s="272"/>
      <c r="C80" s="328" t="s">
        <v>216</v>
      </c>
      <c r="D80" s="329"/>
      <c r="E80" s="273">
        <v>-27.9816</v>
      </c>
      <c r="F80" s="274"/>
      <c r="G80" s="275"/>
      <c r="H80" s="276"/>
      <c r="I80" s="270"/>
      <c r="J80" s="277"/>
      <c r="K80" s="270"/>
      <c r="M80" s="271" t="s">
        <v>216</v>
      </c>
      <c r="O80" s="260"/>
    </row>
    <row r="81" spans="1:80">
      <c r="A81" s="269"/>
      <c r="B81" s="272"/>
      <c r="C81" s="328" t="s">
        <v>217</v>
      </c>
      <c r="D81" s="329"/>
      <c r="E81" s="273">
        <v>124.24679999999999</v>
      </c>
      <c r="F81" s="274"/>
      <c r="G81" s="275"/>
      <c r="H81" s="276"/>
      <c r="I81" s="270"/>
      <c r="J81" s="277"/>
      <c r="K81" s="270"/>
      <c r="M81" s="271" t="s">
        <v>217</v>
      </c>
      <c r="O81" s="260"/>
    </row>
    <row r="82" spans="1:80">
      <c r="A82" s="269"/>
      <c r="B82" s="272"/>
      <c r="C82" s="328" t="s">
        <v>218</v>
      </c>
      <c r="D82" s="329"/>
      <c r="E82" s="273">
        <v>-37.630800000000001</v>
      </c>
      <c r="F82" s="274"/>
      <c r="G82" s="275"/>
      <c r="H82" s="276"/>
      <c r="I82" s="270"/>
      <c r="J82" s="277"/>
      <c r="K82" s="270"/>
      <c r="M82" s="271" t="s">
        <v>218</v>
      </c>
      <c r="O82" s="260"/>
    </row>
    <row r="83" spans="1:80">
      <c r="A83" s="261">
        <v>31</v>
      </c>
      <c r="B83" s="262" t="s">
        <v>219</v>
      </c>
      <c r="C83" s="263" t="s">
        <v>220</v>
      </c>
      <c r="D83" s="264" t="s">
        <v>111</v>
      </c>
      <c r="E83" s="265">
        <v>1.6379999999999999</v>
      </c>
      <c r="F83" s="265">
        <v>0</v>
      </c>
      <c r="G83" s="266">
        <f>E83*F83</f>
        <v>0</v>
      </c>
      <c r="H83" s="267">
        <v>5.3690000000000002E-2</v>
      </c>
      <c r="I83" s="268">
        <f>E83*H83</f>
        <v>8.7944220000000004E-2</v>
      </c>
      <c r="J83" s="267">
        <v>0</v>
      </c>
      <c r="K83" s="268">
        <f>E83*J83</f>
        <v>0</v>
      </c>
      <c r="O83" s="260">
        <v>2</v>
      </c>
      <c r="AA83" s="233">
        <v>1</v>
      </c>
      <c r="AB83" s="233">
        <v>1</v>
      </c>
      <c r="AC83" s="233">
        <v>1</v>
      </c>
      <c r="AZ83" s="233">
        <v>1</v>
      </c>
      <c r="BA83" s="233">
        <f>IF(AZ83=1,G83,0)</f>
        <v>0</v>
      </c>
      <c r="BB83" s="233">
        <f>IF(AZ83=2,G83,0)</f>
        <v>0</v>
      </c>
      <c r="BC83" s="233">
        <f>IF(AZ83=3,G83,0)</f>
        <v>0</v>
      </c>
      <c r="BD83" s="233">
        <f>IF(AZ83=4,G83,0)</f>
        <v>0</v>
      </c>
      <c r="BE83" s="233">
        <f>IF(AZ83=5,G83,0)</f>
        <v>0</v>
      </c>
      <c r="CA83" s="260">
        <v>1</v>
      </c>
      <c r="CB83" s="260">
        <v>1</v>
      </c>
    </row>
    <row r="84" spans="1:80">
      <c r="A84" s="269"/>
      <c r="B84" s="272"/>
      <c r="C84" s="328" t="s">
        <v>221</v>
      </c>
      <c r="D84" s="329"/>
      <c r="E84" s="273">
        <v>1.6379999999999999</v>
      </c>
      <c r="F84" s="274"/>
      <c r="G84" s="275"/>
      <c r="H84" s="276"/>
      <c r="I84" s="270"/>
      <c r="J84" s="277"/>
      <c r="K84" s="270"/>
      <c r="M84" s="271" t="s">
        <v>221</v>
      </c>
      <c r="O84" s="260"/>
    </row>
    <row r="85" spans="1:80">
      <c r="A85" s="261">
        <v>32</v>
      </c>
      <c r="B85" s="262" t="s">
        <v>222</v>
      </c>
      <c r="C85" s="263" t="s">
        <v>223</v>
      </c>
      <c r="D85" s="264" t="s">
        <v>111</v>
      </c>
      <c r="E85" s="265">
        <v>42.508000000000003</v>
      </c>
      <c r="F85" s="265">
        <v>0</v>
      </c>
      <c r="G85" s="266">
        <f>E85*F85</f>
        <v>0</v>
      </c>
      <c r="H85" s="267">
        <v>4.5580000000000002E-2</v>
      </c>
      <c r="I85" s="268">
        <f>E85*H85</f>
        <v>1.9375146400000003</v>
      </c>
      <c r="J85" s="267">
        <v>0</v>
      </c>
      <c r="K85" s="268">
        <f>E85*J85</f>
        <v>0</v>
      </c>
      <c r="O85" s="260">
        <v>2</v>
      </c>
      <c r="AA85" s="233">
        <v>1</v>
      </c>
      <c r="AB85" s="233">
        <v>1</v>
      </c>
      <c r="AC85" s="233">
        <v>1</v>
      </c>
      <c r="AZ85" s="233">
        <v>1</v>
      </c>
      <c r="BA85" s="233">
        <f>IF(AZ85=1,G85,0)</f>
        <v>0</v>
      </c>
      <c r="BB85" s="233">
        <f>IF(AZ85=2,G85,0)</f>
        <v>0</v>
      </c>
      <c r="BC85" s="233">
        <f>IF(AZ85=3,G85,0)</f>
        <v>0</v>
      </c>
      <c r="BD85" s="233">
        <f>IF(AZ85=4,G85,0)</f>
        <v>0</v>
      </c>
      <c r="BE85" s="233">
        <f>IF(AZ85=5,G85,0)</f>
        <v>0</v>
      </c>
      <c r="CA85" s="260">
        <v>1</v>
      </c>
      <c r="CB85" s="260">
        <v>1</v>
      </c>
    </row>
    <row r="86" spans="1:80">
      <c r="A86" s="269"/>
      <c r="B86" s="272"/>
      <c r="C86" s="328" t="s">
        <v>224</v>
      </c>
      <c r="D86" s="329"/>
      <c r="E86" s="273">
        <v>10.997</v>
      </c>
      <c r="F86" s="274"/>
      <c r="G86" s="275"/>
      <c r="H86" s="276"/>
      <c r="I86" s="270"/>
      <c r="J86" s="277"/>
      <c r="K86" s="270"/>
      <c r="M86" s="271" t="s">
        <v>224</v>
      </c>
      <c r="O86" s="260"/>
    </row>
    <row r="87" spans="1:80">
      <c r="A87" s="269"/>
      <c r="B87" s="272"/>
      <c r="C87" s="328" t="s">
        <v>225</v>
      </c>
      <c r="D87" s="329"/>
      <c r="E87" s="273">
        <v>8.9779999999999998</v>
      </c>
      <c r="F87" s="274"/>
      <c r="G87" s="275"/>
      <c r="H87" s="276"/>
      <c r="I87" s="270"/>
      <c r="J87" s="277"/>
      <c r="K87" s="270"/>
      <c r="M87" s="271" t="s">
        <v>225</v>
      </c>
      <c r="O87" s="260"/>
    </row>
    <row r="88" spans="1:80">
      <c r="A88" s="269"/>
      <c r="B88" s="272"/>
      <c r="C88" s="328" t="s">
        <v>226</v>
      </c>
      <c r="D88" s="329"/>
      <c r="E88" s="273">
        <v>10.455</v>
      </c>
      <c r="F88" s="274"/>
      <c r="G88" s="275"/>
      <c r="H88" s="276"/>
      <c r="I88" s="270"/>
      <c r="J88" s="277"/>
      <c r="K88" s="270"/>
      <c r="M88" s="271" t="s">
        <v>226</v>
      </c>
      <c r="O88" s="260"/>
    </row>
    <row r="89" spans="1:80">
      <c r="A89" s="269"/>
      <c r="B89" s="272"/>
      <c r="C89" s="328" t="s">
        <v>227</v>
      </c>
      <c r="D89" s="329"/>
      <c r="E89" s="273">
        <v>8.8179999999999996</v>
      </c>
      <c r="F89" s="274"/>
      <c r="G89" s="275"/>
      <c r="H89" s="276"/>
      <c r="I89" s="270"/>
      <c r="J89" s="277"/>
      <c r="K89" s="270"/>
      <c r="M89" s="271" t="s">
        <v>227</v>
      </c>
      <c r="O89" s="260"/>
    </row>
    <row r="90" spans="1:80">
      <c r="A90" s="269"/>
      <c r="B90" s="272"/>
      <c r="C90" s="328" t="s">
        <v>228</v>
      </c>
      <c r="D90" s="329"/>
      <c r="E90" s="273">
        <v>3.26</v>
      </c>
      <c r="F90" s="274"/>
      <c r="G90" s="275"/>
      <c r="H90" s="276"/>
      <c r="I90" s="270"/>
      <c r="J90" s="277"/>
      <c r="K90" s="270"/>
      <c r="M90" s="271" t="s">
        <v>228</v>
      </c>
      <c r="O90" s="260"/>
    </row>
    <row r="91" spans="1:80">
      <c r="A91" s="261">
        <v>33</v>
      </c>
      <c r="B91" s="262" t="s">
        <v>229</v>
      </c>
      <c r="C91" s="263" t="s">
        <v>230</v>
      </c>
      <c r="D91" s="264" t="s">
        <v>156</v>
      </c>
      <c r="E91" s="265">
        <v>10</v>
      </c>
      <c r="F91" s="265">
        <v>0</v>
      </c>
      <c r="G91" s="266">
        <f>E91*F91</f>
        <v>0</v>
      </c>
      <c r="H91" s="267">
        <v>4.6000000000000001E-4</v>
      </c>
      <c r="I91" s="268">
        <f>E91*H91</f>
        <v>4.5999999999999999E-3</v>
      </c>
      <c r="J91" s="267">
        <v>0</v>
      </c>
      <c r="K91" s="268">
        <f>E91*J91</f>
        <v>0</v>
      </c>
      <c r="O91" s="260">
        <v>2</v>
      </c>
      <c r="AA91" s="233">
        <v>1</v>
      </c>
      <c r="AB91" s="233">
        <v>1</v>
      </c>
      <c r="AC91" s="233">
        <v>1</v>
      </c>
      <c r="AZ91" s="233">
        <v>1</v>
      </c>
      <c r="BA91" s="233">
        <f>IF(AZ91=1,G91,0)</f>
        <v>0</v>
      </c>
      <c r="BB91" s="233">
        <f>IF(AZ91=2,G91,0)</f>
        <v>0</v>
      </c>
      <c r="BC91" s="233">
        <f>IF(AZ91=3,G91,0)</f>
        <v>0</v>
      </c>
      <c r="BD91" s="233">
        <f>IF(AZ91=4,G91,0)</f>
        <v>0</v>
      </c>
      <c r="BE91" s="233">
        <f>IF(AZ91=5,G91,0)</f>
        <v>0</v>
      </c>
      <c r="CA91" s="260">
        <v>1</v>
      </c>
      <c r="CB91" s="260">
        <v>1</v>
      </c>
    </row>
    <row r="92" spans="1:80">
      <c r="A92" s="269"/>
      <c r="B92" s="272"/>
      <c r="C92" s="328" t="s">
        <v>231</v>
      </c>
      <c r="D92" s="329"/>
      <c r="E92" s="273">
        <v>0</v>
      </c>
      <c r="F92" s="274"/>
      <c r="G92" s="275"/>
      <c r="H92" s="276"/>
      <c r="I92" s="270"/>
      <c r="J92" s="277"/>
      <c r="K92" s="270"/>
      <c r="M92" s="271" t="s">
        <v>231</v>
      </c>
      <c r="O92" s="260"/>
    </row>
    <row r="93" spans="1:80">
      <c r="A93" s="269"/>
      <c r="B93" s="272"/>
      <c r="C93" s="328" t="s">
        <v>232</v>
      </c>
      <c r="D93" s="329"/>
      <c r="E93" s="273">
        <v>10</v>
      </c>
      <c r="F93" s="274"/>
      <c r="G93" s="275"/>
      <c r="H93" s="276"/>
      <c r="I93" s="270"/>
      <c r="J93" s="277"/>
      <c r="K93" s="270"/>
      <c r="M93" s="271" t="s">
        <v>232</v>
      </c>
      <c r="O93" s="260"/>
    </row>
    <row r="94" spans="1:80">
      <c r="A94" s="278"/>
      <c r="B94" s="279" t="s">
        <v>100</v>
      </c>
      <c r="C94" s="280" t="s">
        <v>209</v>
      </c>
      <c r="D94" s="281"/>
      <c r="E94" s="282"/>
      <c r="F94" s="283"/>
      <c r="G94" s="284">
        <f>SUM(G75:G93)</f>
        <v>0</v>
      </c>
      <c r="H94" s="285"/>
      <c r="I94" s="286">
        <f>SUM(I75:I93)</f>
        <v>11.1544788</v>
      </c>
      <c r="J94" s="285"/>
      <c r="K94" s="286">
        <f>SUM(K75:K93)</f>
        <v>0</v>
      </c>
      <c r="O94" s="260">
        <v>4</v>
      </c>
      <c r="BA94" s="287">
        <f>SUM(BA75:BA93)</f>
        <v>0</v>
      </c>
      <c r="BB94" s="287">
        <f>SUM(BB75:BB93)</f>
        <v>0</v>
      </c>
      <c r="BC94" s="287">
        <f>SUM(BC75:BC93)</f>
        <v>0</v>
      </c>
      <c r="BD94" s="287">
        <f>SUM(BD75:BD93)</f>
        <v>0</v>
      </c>
      <c r="BE94" s="287">
        <f>SUM(BE75:BE93)</f>
        <v>0</v>
      </c>
    </row>
    <row r="95" spans="1:80">
      <c r="A95" s="250" t="s">
        <v>97</v>
      </c>
      <c r="B95" s="251" t="s">
        <v>233</v>
      </c>
      <c r="C95" s="252" t="s">
        <v>234</v>
      </c>
      <c r="D95" s="253"/>
      <c r="E95" s="254"/>
      <c r="F95" s="254"/>
      <c r="G95" s="255"/>
      <c r="H95" s="256"/>
      <c r="I95" s="257"/>
      <c r="J95" s="258"/>
      <c r="K95" s="259"/>
      <c r="O95" s="260">
        <v>1</v>
      </c>
    </row>
    <row r="96" spans="1:80" ht="22.5">
      <c r="A96" s="261">
        <v>34</v>
      </c>
      <c r="B96" s="262" t="s">
        <v>236</v>
      </c>
      <c r="C96" s="263" t="s">
        <v>237</v>
      </c>
      <c r="D96" s="264" t="s">
        <v>111</v>
      </c>
      <c r="E96" s="265">
        <v>30</v>
      </c>
      <c r="F96" s="265">
        <v>0</v>
      </c>
      <c r="G96" s="266">
        <f>E96*F96</f>
        <v>0</v>
      </c>
      <c r="H96" s="267">
        <v>0</v>
      </c>
      <c r="I96" s="268">
        <f>E96*H96</f>
        <v>0</v>
      </c>
      <c r="J96" s="267"/>
      <c r="K96" s="268">
        <f>E96*J96</f>
        <v>0</v>
      </c>
      <c r="O96" s="260">
        <v>2</v>
      </c>
      <c r="AA96" s="233">
        <v>12</v>
      </c>
      <c r="AB96" s="233">
        <v>0</v>
      </c>
      <c r="AC96" s="233">
        <v>114</v>
      </c>
      <c r="AZ96" s="233">
        <v>1</v>
      </c>
      <c r="BA96" s="233">
        <f>IF(AZ96=1,G96,0)</f>
        <v>0</v>
      </c>
      <c r="BB96" s="233">
        <f>IF(AZ96=2,G96,0)</f>
        <v>0</v>
      </c>
      <c r="BC96" s="233">
        <f>IF(AZ96=3,G96,0)</f>
        <v>0</v>
      </c>
      <c r="BD96" s="233">
        <f>IF(AZ96=4,G96,0)</f>
        <v>0</v>
      </c>
      <c r="BE96" s="233">
        <f>IF(AZ96=5,G96,0)</f>
        <v>0</v>
      </c>
      <c r="CA96" s="260">
        <v>12</v>
      </c>
      <c r="CB96" s="260">
        <v>0</v>
      </c>
    </row>
    <row r="97" spans="1:80">
      <c r="A97" s="278"/>
      <c r="B97" s="279" t="s">
        <v>100</v>
      </c>
      <c r="C97" s="280" t="s">
        <v>235</v>
      </c>
      <c r="D97" s="281"/>
      <c r="E97" s="282"/>
      <c r="F97" s="283"/>
      <c r="G97" s="284">
        <f>SUM(G95:G96)</f>
        <v>0</v>
      </c>
      <c r="H97" s="285"/>
      <c r="I97" s="286">
        <f>SUM(I95:I96)</f>
        <v>0</v>
      </c>
      <c r="J97" s="285"/>
      <c r="K97" s="286">
        <f>SUM(K95:K96)</f>
        <v>0</v>
      </c>
      <c r="O97" s="260">
        <v>4</v>
      </c>
      <c r="BA97" s="287">
        <f>SUM(BA95:BA96)</f>
        <v>0</v>
      </c>
      <c r="BB97" s="287">
        <f>SUM(BB95:BB96)</f>
        <v>0</v>
      </c>
      <c r="BC97" s="287">
        <f>SUM(BC95:BC96)</f>
        <v>0</v>
      </c>
      <c r="BD97" s="287">
        <f>SUM(BD95:BD96)</f>
        <v>0</v>
      </c>
      <c r="BE97" s="287">
        <f>SUM(BE95:BE96)</f>
        <v>0</v>
      </c>
    </row>
    <row r="98" spans="1:80">
      <c r="A98" s="250" t="s">
        <v>97</v>
      </c>
      <c r="B98" s="251" t="s">
        <v>238</v>
      </c>
      <c r="C98" s="252" t="s">
        <v>239</v>
      </c>
      <c r="D98" s="253"/>
      <c r="E98" s="254"/>
      <c r="F98" s="254"/>
      <c r="G98" s="255"/>
      <c r="H98" s="256"/>
      <c r="I98" s="257"/>
      <c r="J98" s="258"/>
      <c r="K98" s="259"/>
      <c r="O98" s="260">
        <v>1</v>
      </c>
    </row>
    <row r="99" spans="1:80">
      <c r="A99" s="261">
        <v>35</v>
      </c>
      <c r="B99" s="262" t="s">
        <v>241</v>
      </c>
      <c r="C99" s="263" t="s">
        <v>242</v>
      </c>
      <c r="D99" s="264" t="s">
        <v>116</v>
      </c>
      <c r="E99" s="265">
        <v>2.98</v>
      </c>
      <c r="F99" s="265">
        <v>0</v>
      </c>
      <c r="G99" s="266">
        <f>E99*F99</f>
        <v>0</v>
      </c>
      <c r="H99" s="267">
        <v>2.5249999999999999</v>
      </c>
      <c r="I99" s="268">
        <f>E99*H99</f>
        <v>7.5244999999999997</v>
      </c>
      <c r="J99" s="267">
        <v>0</v>
      </c>
      <c r="K99" s="268">
        <f>E99*J99</f>
        <v>0</v>
      </c>
      <c r="O99" s="260">
        <v>2</v>
      </c>
      <c r="AA99" s="233">
        <v>1</v>
      </c>
      <c r="AB99" s="233">
        <v>1</v>
      </c>
      <c r="AC99" s="233">
        <v>1</v>
      </c>
      <c r="AZ99" s="233">
        <v>1</v>
      </c>
      <c r="BA99" s="233">
        <f>IF(AZ99=1,G99,0)</f>
        <v>0</v>
      </c>
      <c r="BB99" s="233">
        <f>IF(AZ99=2,G99,0)</f>
        <v>0</v>
      </c>
      <c r="BC99" s="233">
        <f>IF(AZ99=3,G99,0)</f>
        <v>0</v>
      </c>
      <c r="BD99" s="233">
        <f>IF(AZ99=4,G99,0)</f>
        <v>0</v>
      </c>
      <c r="BE99" s="233">
        <f>IF(AZ99=5,G99,0)</f>
        <v>0</v>
      </c>
      <c r="CA99" s="260">
        <v>1</v>
      </c>
      <c r="CB99" s="260">
        <v>1</v>
      </c>
    </row>
    <row r="100" spans="1:80">
      <c r="A100" s="269"/>
      <c r="B100" s="272"/>
      <c r="C100" s="328" t="s">
        <v>243</v>
      </c>
      <c r="D100" s="329"/>
      <c r="E100" s="273">
        <v>2.98</v>
      </c>
      <c r="F100" s="274"/>
      <c r="G100" s="275"/>
      <c r="H100" s="276"/>
      <c r="I100" s="270"/>
      <c r="J100" s="277"/>
      <c r="K100" s="270"/>
      <c r="M100" s="271" t="s">
        <v>243</v>
      </c>
      <c r="O100" s="260"/>
    </row>
    <row r="101" spans="1:80">
      <c r="A101" s="261">
        <v>36</v>
      </c>
      <c r="B101" s="262" t="s">
        <v>244</v>
      </c>
      <c r="C101" s="263" t="s">
        <v>245</v>
      </c>
      <c r="D101" s="264" t="s">
        <v>116</v>
      </c>
      <c r="E101" s="265">
        <v>2.98</v>
      </c>
      <c r="F101" s="265">
        <v>0</v>
      </c>
      <c r="G101" s="266">
        <f>E101*F101</f>
        <v>0</v>
      </c>
      <c r="H101" s="267">
        <v>0</v>
      </c>
      <c r="I101" s="268">
        <f>E101*H101</f>
        <v>0</v>
      </c>
      <c r="J101" s="267">
        <v>0</v>
      </c>
      <c r="K101" s="268">
        <f>E101*J101</f>
        <v>0</v>
      </c>
      <c r="O101" s="260">
        <v>2</v>
      </c>
      <c r="AA101" s="233">
        <v>1</v>
      </c>
      <c r="AB101" s="233">
        <v>1</v>
      </c>
      <c r="AC101" s="233">
        <v>1</v>
      </c>
      <c r="AZ101" s="233">
        <v>1</v>
      </c>
      <c r="BA101" s="233">
        <f>IF(AZ101=1,G101,0)</f>
        <v>0</v>
      </c>
      <c r="BB101" s="233">
        <f>IF(AZ101=2,G101,0)</f>
        <v>0</v>
      </c>
      <c r="BC101" s="233">
        <f>IF(AZ101=3,G101,0)</f>
        <v>0</v>
      </c>
      <c r="BD101" s="233">
        <f>IF(AZ101=4,G101,0)</f>
        <v>0</v>
      </c>
      <c r="BE101" s="233">
        <f>IF(AZ101=5,G101,0)</f>
        <v>0</v>
      </c>
      <c r="CA101" s="260">
        <v>1</v>
      </c>
      <c r="CB101" s="260">
        <v>1</v>
      </c>
    </row>
    <row r="102" spans="1:80">
      <c r="A102" s="261">
        <v>37</v>
      </c>
      <c r="B102" s="262" t="s">
        <v>246</v>
      </c>
      <c r="C102" s="263" t="s">
        <v>247</v>
      </c>
      <c r="D102" s="264" t="s">
        <v>185</v>
      </c>
      <c r="E102" s="265">
        <v>8.0600000000000005E-2</v>
      </c>
      <c r="F102" s="265">
        <v>0</v>
      </c>
      <c r="G102" s="266">
        <f>E102*F102</f>
        <v>0</v>
      </c>
      <c r="H102" s="267">
        <v>1.0662499999999999</v>
      </c>
      <c r="I102" s="268">
        <f>E102*H102</f>
        <v>8.5939749999999995E-2</v>
      </c>
      <c r="J102" s="267">
        <v>0</v>
      </c>
      <c r="K102" s="268">
        <f>E102*J102</f>
        <v>0</v>
      </c>
      <c r="O102" s="260">
        <v>2</v>
      </c>
      <c r="AA102" s="233">
        <v>1</v>
      </c>
      <c r="AB102" s="233">
        <v>1</v>
      </c>
      <c r="AC102" s="233">
        <v>1</v>
      </c>
      <c r="AZ102" s="233">
        <v>1</v>
      </c>
      <c r="BA102" s="233">
        <f>IF(AZ102=1,G102,0)</f>
        <v>0</v>
      </c>
      <c r="BB102" s="233">
        <f>IF(AZ102=2,G102,0)</f>
        <v>0</v>
      </c>
      <c r="BC102" s="233">
        <f>IF(AZ102=3,G102,0)</f>
        <v>0</v>
      </c>
      <c r="BD102" s="233">
        <f>IF(AZ102=4,G102,0)</f>
        <v>0</v>
      </c>
      <c r="BE102" s="233">
        <f>IF(AZ102=5,G102,0)</f>
        <v>0</v>
      </c>
      <c r="CA102" s="260">
        <v>1</v>
      </c>
      <c r="CB102" s="260">
        <v>1</v>
      </c>
    </row>
    <row r="103" spans="1:80">
      <c r="A103" s="269"/>
      <c r="B103" s="272"/>
      <c r="C103" s="328" t="s">
        <v>248</v>
      </c>
      <c r="D103" s="329"/>
      <c r="E103" s="273">
        <v>8.0600000000000005E-2</v>
      </c>
      <c r="F103" s="274"/>
      <c r="G103" s="275"/>
      <c r="H103" s="276"/>
      <c r="I103" s="270"/>
      <c r="J103" s="277"/>
      <c r="K103" s="270"/>
      <c r="M103" s="271" t="s">
        <v>248</v>
      </c>
      <c r="O103" s="260"/>
    </row>
    <row r="104" spans="1:80">
      <c r="A104" s="261">
        <v>38</v>
      </c>
      <c r="B104" s="262" t="s">
        <v>249</v>
      </c>
      <c r="C104" s="263" t="s">
        <v>250</v>
      </c>
      <c r="D104" s="264" t="s">
        <v>116</v>
      </c>
      <c r="E104" s="265">
        <v>4.84</v>
      </c>
      <c r="F104" s="265">
        <v>0</v>
      </c>
      <c r="G104" s="266">
        <f>E104*F104</f>
        <v>0</v>
      </c>
      <c r="H104" s="267">
        <v>1.6</v>
      </c>
      <c r="I104" s="268">
        <f>E104*H104</f>
        <v>7.7439999999999998</v>
      </c>
      <c r="J104" s="267">
        <v>0</v>
      </c>
      <c r="K104" s="268">
        <f>E104*J104</f>
        <v>0</v>
      </c>
      <c r="O104" s="260">
        <v>2</v>
      </c>
      <c r="AA104" s="233">
        <v>1</v>
      </c>
      <c r="AB104" s="233">
        <v>1</v>
      </c>
      <c r="AC104" s="233">
        <v>1</v>
      </c>
      <c r="AZ104" s="233">
        <v>1</v>
      </c>
      <c r="BA104" s="233">
        <f>IF(AZ104=1,G104,0)</f>
        <v>0</v>
      </c>
      <c r="BB104" s="233">
        <f>IF(AZ104=2,G104,0)</f>
        <v>0</v>
      </c>
      <c r="BC104" s="233">
        <f>IF(AZ104=3,G104,0)</f>
        <v>0</v>
      </c>
      <c r="BD104" s="233">
        <f>IF(AZ104=4,G104,0)</f>
        <v>0</v>
      </c>
      <c r="BE104" s="233">
        <f>IF(AZ104=5,G104,0)</f>
        <v>0</v>
      </c>
      <c r="CA104" s="260">
        <v>1</v>
      </c>
      <c r="CB104" s="260">
        <v>1</v>
      </c>
    </row>
    <row r="105" spans="1:80">
      <c r="A105" s="269"/>
      <c r="B105" s="272"/>
      <c r="C105" s="328" t="s">
        <v>251</v>
      </c>
      <c r="D105" s="329"/>
      <c r="E105" s="273">
        <v>4.84</v>
      </c>
      <c r="F105" s="274"/>
      <c r="G105" s="275"/>
      <c r="H105" s="276"/>
      <c r="I105" s="270"/>
      <c r="J105" s="277"/>
      <c r="K105" s="270"/>
      <c r="M105" s="271" t="s">
        <v>251</v>
      </c>
      <c r="O105" s="260"/>
    </row>
    <row r="106" spans="1:80">
      <c r="A106" s="278"/>
      <c r="B106" s="279" t="s">
        <v>100</v>
      </c>
      <c r="C106" s="280" t="s">
        <v>240</v>
      </c>
      <c r="D106" s="281"/>
      <c r="E106" s="282"/>
      <c r="F106" s="283"/>
      <c r="G106" s="284">
        <f>SUM(G98:G105)</f>
        <v>0</v>
      </c>
      <c r="H106" s="285"/>
      <c r="I106" s="286">
        <f>SUM(I98:I105)</f>
        <v>15.354439749999999</v>
      </c>
      <c r="J106" s="285"/>
      <c r="K106" s="286">
        <f>SUM(K98:K105)</f>
        <v>0</v>
      </c>
      <c r="O106" s="260">
        <v>4</v>
      </c>
      <c r="BA106" s="287">
        <f>SUM(BA98:BA105)</f>
        <v>0</v>
      </c>
      <c r="BB106" s="287">
        <f>SUM(BB98:BB105)</f>
        <v>0</v>
      </c>
      <c r="BC106" s="287">
        <f>SUM(BC98:BC105)</f>
        <v>0</v>
      </c>
      <c r="BD106" s="287">
        <f>SUM(BD98:BD105)</f>
        <v>0</v>
      </c>
      <c r="BE106" s="287">
        <f>SUM(BE98:BE105)</f>
        <v>0</v>
      </c>
    </row>
    <row r="107" spans="1:80">
      <c r="A107" s="250" t="s">
        <v>97</v>
      </c>
      <c r="B107" s="251" t="s">
        <v>252</v>
      </c>
      <c r="C107" s="252" t="s">
        <v>253</v>
      </c>
      <c r="D107" s="253"/>
      <c r="E107" s="254"/>
      <c r="F107" s="254"/>
      <c r="G107" s="255"/>
      <c r="H107" s="256"/>
      <c r="I107" s="257"/>
      <c r="J107" s="258"/>
      <c r="K107" s="259"/>
      <c r="O107" s="260">
        <v>1</v>
      </c>
    </row>
    <row r="108" spans="1:80" ht="22.5">
      <c r="A108" s="261">
        <v>39</v>
      </c>
      <c r="B108" s="262" t="s">
        <v>255</v>
      </c>
      <c r="C108" s="263" t="s">
        <v>256</v>
      </c>
      <c r="D108" s="264" t="s">
        <v>257</v>
      </c>
      <c r="E108" s="265">
        <v>2</v>
      </c>
      <c r="F108" s="265">
        <v>0</v>
      </c>
      <c r="G108" s="266">
        <f>E108*F108</f>
        <v>0</v>
      </c>
      <c r="H108" s="267">
        <v>6.8070000000000006E-2</v>
      </c>
      <c r="I108" s="268">
        <f>E108*H108</f>
        <v>0.13614000000000001</v>
      </c>
      <c r="J108" s="267">
        <v>0</v>
      </c>
      <c r="K108" s="268">
        <f>E108*J108</f>
        <v>0</v>
      </c>
      <c r="O108" s="260">
        <v>2</v>
      </c>
      <c r="AA108" s="233">
        <v>1</v>
      </c>
      <c r="AB108" s="233">
        <v>1</v>
      </c>
      <c r="AC108" s="233">
        <v>1</v>
      </c>
      <c r="AZ108" s="233">
        <v>1</v>
      </c>
      <c r="BA108" s="233">
        <f>IF(AZ108=1,G108,0)</f>
        <v>0</v>
      </c>
      <c r="BB108" s="233">
        <f>IF(AZ108=2,G108,0)</f>
        <v>0</v>
      </c>
      <c r="BC108" s="233">
        <f>IF(AZ108=3,G108,0)</f>
        <v>0</v>
      </c>
      <c r="BD108" s="233">
        <f>IF(AZ108=4,G108,0)</f>
        <v>0</v>
      </c>
      <c r="BE108" s="233">
        <f>IF(AZ108=5,G108,0)</f>
        <v>0</v>
      </c>
      <c r="CA108" s="260">
        <v>1</v>
      </c>
      <c r="CB108" s="260">
        <v>1</v>
      </c>
    </row>
    <row r="109" spans="1:80" ht="22.5">
      <c r="A109" s="261">
        <v>40</v>
      </c>
      <c r="B109" s="262" t="s">
        <v>258</v>
      </c>
      <c r="C109" s="263" t="s">
        <v>259</v>
      </c>
      <c r="D109" s="264" t="s">
        <v>257</v>
      </c>
      <c r="E109" s="265">
        <v>2</v>
      </c>
      <c r="F109" s="265">
        <v>0</v>
      </c>
      <c r="G109" s="266">
        <f>E109*F109</f>
        <v>0</v>
      </c>
      <c r="H109" s="267">
        <v>6.4009999999999997E-2</v>
      </c>
      <c r="I109" s="268">
        <f>E109*H109</f>
        <v>0.12801999999999999</v>
      </c>
      <c r="J109" s="267">
        <v>0</v>
      </c>
      <c r="K109" s="268">
        <f>E109*J109</f>
        <v>0</v>
      </c>
      <c r="O109" s="260">
        <v>2</v>
      </c>
      <c r="AA109" s="233">
        <v>1</v>
      </c>
      <c r="AB109" s="233">
        <v>1</v>
      </c>
      <c r="AC109" s="233">
        <v>1</v>
      </c>
      <c r="AZ109" s="233">
        <v>1</v>
      </c>
      <c r="BA109" s="233">
        <f>IF(AZ109=1,G109,0)</f>
        <v>0</v>
      </c>
      <c r="BB109" s="233">
        <f>IF(AZ109=2,G109,0)</f>
        <v>0</v>
      </c>
      <c r="BC109" s="233">
        <f>IF(AZ109=3,G109,0)</f>
        <v>0</v>
      </c>
      <c r="BD109" s="233">
        <f>IF(AZ109=4,G109,0)</f>
        <v>0</v>
      </c>
      <c r="BE109" s="233">
        <f>IF(AZ109=5,G109,0)</f>
        <v>0</v>
      </c>
      <c r="CA109" s="260">
        <v>1</v>
      </c>
      <c r="CB109" s="260">
        <v>1</v>
      </c>
    </row>
    <row r="110" spans="1:80" ht="22.5">
      <c r="A110" s="261">
        <v>41</v>
      </c>
      <c r="B110" s="262" t="s">
        <v>260</v>
      </c>
      <c r="C110" s="263" t="s">
        <v>261</v>
      </c>
      <c r="D110" s="264" t="s">
        <v>257</v>
      </c>
      <c r="E110" s="265">
        <v>2</v>
      </c>
      <c r="F110" s="265">
        <v>0</v>
      </c>
      <c r="G110" s="266">
        <f>E110*F110</f>
        <v>0</v>
      </c>
      <c r="H110" s="267">
        <v>6.4009999999999997E-2</v>
      </c>
      <c r="I110" s="268">
        <f>E110*H110</f>
        <v>0.12801999999999999</v>
      </c>
      <c r="J110" s="267">
        <v>0</v>
      </c>
      <c r="K110" s="268">
        <f>E110*J110</f>
        <v>0</v>
      </c>
      <c r="O110" s="260">
        <v>2</v>
      </c>
      <c r="AA110" s="233">
        <v>1</v>
      </c>
      <c r="AB110" s="233">
        <v>1</v>
      </c>
      <c r="AC110" s="233">
        <v>1</v>
      </c>
      <c r="AZ110" s="233">
        <v>1</v>
      </c>
      <c r="BA110" s="233">
        <f>IF(AZ110=1,G110,0)</f>
        <v>0</v>
      </c>
      <c r="BB110" s="233">
        <f>IF(AZ110=2,G110,0)</f>
        <v>0</v>
      </c>
      <c r="BC110" s="233">
        <f>IF(AZ110=3,G110,0)</f>
        <v>0</v>
      </c>
      <c r="BD110" s="233">
        <f>IF(AZ110=4,G110,0)</f>
        <v>0</v>
      </c>
      <c r="BE110" s="233">
        <f>IF(AZ110=5,G110,0)</f>
        <v>0</v>
      </c>
      <c r="CA110" s="260">
        <v>1</v>
      </c>
      <c r="CB110" s="260">
        <v>1</v>
      </c>
    </row>
    <row r="111" spans="1:80">
      <c r="A111" s="278"/>
      <c r="B111" s="279" t="s">
        <v>100</v>
      </c>
      <c r="C111" s="280" t="s">
        <v>254</v>
      </c>
      <c r="D111" s="281"/>
      <c r="E111" s="282"/>
      <c r="F111" s="283"/>
      <c r="G111" s="284">
        <f>SUM(G107:G110)</f>
        <v>0</v>
      </c>
      <c r="H111" s="285"/>
      <c r="I111" s="286">
        <f>SUM(I107:I110)</f>
        <v>0.39217999999999997</v>
      </c>
      <c r="J111" s="285"/>
      <c r="K111" s="286">
        <f>SUM(K107:K110)</f>
        <v>0</v>
      </c>
      <c r="O111" s="260">
        <v>4</v>
      </c>
      <c r="BA111" s="287">
        <f>SUM(BA107:BA110)</f>
        <v>0</v>
      </c>
      <c r="BB111" s="287">
        <f>SUM(BB107:BB110)</f>
        <v>0</v>
      </c>
      <c r="BC111" s="287">
        <f>SUM(BC107:BC110)</f>
        <v>0</v>
      </c>
      <c r="BD111" s="287">
        <f>SUM(BD107:BD110)</f>
        <v>0</v>
      </c>
      <c r="BE111" s="287">
        <f>SUM(BE107:BE110)</f>
        <v>0</v>
      </c>
    </row>
    <row r="112" spans="1:80">
      <c r="A112" s="250" t="s">
        <v>97</v>
      </c>
      <c r="B112" s="251" t="s">
        <v>262</v>
      </c>
      <c r="C112" s="252" t="s">
        <v>263</v>
      </c>
      <c r="D112" s="253"/>
      <c r="E112" s="254"/>
      <c r="F112" s="254"/>
      <c r="G112" s="255"/>
      <c r="H112" s="256"/>
      <c r="I112" s="257"/>
      <c r="J112" s="258"/>
      <c r="K112" s="259"/>
      <c r="O112" s="260">
        <v>1</v>
      </c>
    </row>
    <row r="113" spans="1:80">
      <c r="A113" s="261">
        <v>42</v>
      </c>
      <c r="B113" s="262" t="s">
        <v>265</v>
      </c>
      <c r="C113" s="263" t="s">
        <v>266</v>
      </c>
      <c r="D113" s="264" t="s">
        <v>111</v>
      </c>
      <c r="E113" s="265">
        <v>59.6</v>
      </c>
      <c r="F113" s="265">
        <v>0</v>
      </c>
      <c r="G113" s="266">
        <f>E113*F113</f>
        <v>0</v>
      </c>
      <c r="H113" s="267">
        <v>1.2099999999999999E-3</v>
      </c>
      <c r="I113" s="268">
        <f>E113*H113</f>
        <v>7.2116E-2</v>
      </c>
      <c r="J113" s="267">
        <v>0</v>
      </c>
      <c r="K113" s="268">
        <f>E113*J113</f>
        <v>0</v>
      </c>
      <c r="O113" s="260">
        <v>2</v>
      </c>
      <c r="AA113" s="233">
        <v>1</v>
      </c>
      <c r="AB113" s="233">
        <v>1</v>
      </c>
      <c r="AC113" s="233">
        <v>1</v>
      </c>
      <c r="AZ113" s="233">
        <v>1</v>
      </c>
      <c r="BA113" s="233">
        <f>IF(AZ113=1,G113,0)</f>
        <v>0</v>
      </c>
      <c r="BB113" s="233">
        <f>IF(AZ113=2,G113,0)</f>
        <v>0</v>
      </c>
      <c r="BC113" s="233">
        <f>IF(AZ113=3,G113,0)</f>
        <v>0</v>
      </c>
      <c r="BD113" s="233">
        <f>IF(AZ113=4,G113,0)</f>
        <v>0</v>
      </c>
      <c r="BE113" s="233">
        <f>IF(AZ113=5,G113,0)</f>
        <v>0</v>
      </c>
      <c r="CA113" s="260">
        <v>1</v>
      </c>
      <c r="CB113" s="260">
        <v>1</v>
      </c>
    </row>
    <row r="114" spans="1:80">
      <c r="A114" s="269"/>
      <c r="B114" s="272"/>
      <c r="C114" s="328" t="s">
        <v>267</v>
      </c>
      <c r="D114" s="329"/>
      <c r="E114" s="273">
        <v>59.6</v>
      </c>
      <c r="F114" s="274"/>
      <c r="G114" s="275"/>
      <c r="H114" s="276"/>
      <c r="I114" s="270"/>
      <c r="J114" s="277"/>
      <c r="K114" s="270"/>
      <c r="M114" s="271" t="s">
        <v>267</v>
      </c>
      <c r="O114" s="260"/>
    </row>
    <row r="115" spans="1:80">
      <c r="A115" s="278"/>
      <c r="B115" s="279" t="s">
        <v>100</v>
      </c>
      <c r="C115" s="280" t="s">
        <v>264</v>
      </c>
      <c r="D115" s="281"/>
      <c r="E115" s="282"/>
      <c r="F115" s="283"/>
      <c r="G115" s="284">
        <f>SUM(G112:G114)</f>
        <v>0</v>
      </c>
      <c r="H115" s="285"/>
      <c r="I115" s="286">
        <f>SUM(I112:I114)</f>
        <v>7.2116E-2</v>
      </c>
      <c r="J115" s="285"/>
      <c r="K115" s="286">
        <f>SUM(K112:K114)</f>
        <v>0</v>
      </c>
      <c r="O115" s="260">
        <v>4</v>
      </c>
      <c r="BA115" s="287">
        <f>SUM(BA112:BA114)</f>
        <v>0</v>
      </c>
      <c r="BB115" s="287">
        <f>SUM(BB112:BB114)</f>
        <v>0</v>
      </c>
      <c r="BC115" s="287">
        <f>SUM(BC112:BC114)</f>
        <v>0</v>
      </c>
      <c r="BD115" s="287">
        <f>SUM(BD112:BD114)</f>
        <v>0</v>
      </c>
      <c r="BE115" s="287">
        <f>SUM(BE112:BE114)</f>
        <v>0</v>
      </c>
    </row>
    <row r="116" spans="1:80">
      <c r="A116" s="250" t="s">
        <v>97</v>
      </c>
      <c r="B116" s="251" t="s">
        <v>268</v>
      </c>
      <c r="C116" s="252" t="s">
        <v>269</v>
      </c>
      <c r="D116" s="253"/>
      <c r="E116" s="254"/>
      <c r="F116" s="254"/>
      <c r="G116" s="255"/>
      <c r="H116" s="256"/>
      <c r="I116" s="257"/>
      <c r="J116" s="258"/>
      <c r="K116" s="259"/>
      <c r="O116" s="260">
        <v>1</v>
      </c>
    </row>
    <row r="117" spans="1:80">
      <c r="A117" s="261">
        <v>43</v>
      </c>
      <c r="B117" s="262" t="s">
        <v>271</v>
      </c>
      <c r="C117" s="263" t="s">
        <v>272</v>
      </c>
      <c r="D117" s="264" t="s">
        <v>111</v>
      </c>
      <c r="E117" s="265">
        <v>59.6</v>
      </c>
      <c r="F117" s="265">
        <v>0</v>
      </c>
      <c r="G117" s="266">
        <f>E117*F117</f>
        <v>0</v>
      </c>
      <c r="H117" s="267">
        <v>4.0000000000000003E-5</v>
      </c>
      <c r="I117" s="268">
        <f>E117*H117</f>
        <v>2.3840000000000003E-3</v>
      </c>
      <c r="J117" s="267">
        <v>0</v>
      </c>
      <c r="K117" s="268">
        <f>E117*J117</f>
        <v>0</v>
      </c>
      <c r="O117" s="260">
        <v>2</v>
      </c>
      <c r="AA117" s="233">
        <v>1</v>
      </c>
      <c r="AB117" s="233">
        <v>1</v>
      </c>
      <c r="AC117" s="233">
        <v>1</v>
      </c>
      <c r="AZ117" s="233">
        <v>1</v>
      </c>
      <c r="BA117" s="233">
        <f>IF(AZ117=1,G117,0)</f>
        <v>0</v>
      </c>
      <c r="BB117" s="233">
        <f>IF(AZ117=2,G117,0)</f>
        <v>0</v>
      </c>
      <c r="BC117" s="233">
        <f>IF(AZ117=3,G117,0)</f>
        <v>0</v>
      </c>
      <c r="BD117" s="233">
        <f>IF(AZ117=4,G117,0)</f>
        <v>0</v>
      </c>
      <c r="BE117" s="233">
        <f>IF(AZ117=5,G117,0)</f>
        <v>0</v>
      </c>
      <c r="CA117" s="260">
        <v>1</v>
      </c>
      <c r="CB117" s="260">
        <v>1</v>
      </c>
    </row>
    <row r="118" spans="1:80">
      <c r="A118" s="278"/>
      <c r="B118" s="279" t="s">
        <v>100</v>
      </c>
      <c r="C118" s="280" t="s">
        <v>270</v>
      </c>
      <c r="D118" s="281"/>
      <c r="E118" s="282"/>
      <c r="F118" s="283"/>
      <c r="G118" s="284">
        <f>SUM(G116:G117)</f>
        <v>0</v>
      </c>
      <c r="H118" s="285"/>
      <c r="I118" s="286">
        <f>SUM(I116:I117)</f>
        <v>2.3840000000000003E-3</v>
      </c>
      <c r="J118" s="285"/>
      <c r="K118" s="286">
        <f>SUM(K116:K117)</f>
        <v>0</v>
      </c>
      <c r="O118" s="260">
        <v>4</v>
      </c>
      <c r="BA118" s="287">
        <f>SUM(BA116:BA117)</f>
        <v>0</v>
      </c>
      <c r="BB118" s="287">
        <f>SUM(BB116:BB117)</f>
        <v>0</v>
      </c>
      <c r="BC118" s="287">
        <f>SUM(BC116:BC117)</f>
        <v>0</v>
      </c>
      <c r="BD118" s="287">
        <f>SUM(BD116:BD117)</f>
        <v>0</v>
      </c>
      <c r="BE118" s="287">
        <f>SUM(BE116:BE117)</f>
        <v>0</v>
      </c>
    </row>
    <row r="119" spans="1:80">
      <c r="A119" s="250" t="s">
        <v>97</v>
      </c>
      <c r="B119" s="251" t="s">
        <v>273</v>
      </c>
      <c r="C119" s="252" t="s">
        <v>274</v>
      </c>
      <c r="D119" s="253"/>
      <c r="E119" s="254"/>
      <c r="F119" s="254"/>
      <c r="G119" s="255"/>
      <c r="H119" s="256"/>
      <c r="I119" s="257"/>
      <c r="J119" s="258"/>
      <c r="K119" s="259"/>
      <c r="O119" s="260">
        <v>1</v>
      </c>
    </row>
    <row r="120" spans="1:80">
      <c r="A120" s="261">
        <v>44</v>
      </c>
      <c r="B120" s="262" t="s">
        <v>276</v>
      </c>
      <c r="C120" s="263" t="s">
        <v>277</v>
      </c>
      <c r="D120" s="264" t="s">
        <v>111</v>
      </c>
      <c r="E120" s="265">
        <v>70.981200000000001</v>
      </c>
      <c r="F120" s="265">
        <v>0</v>
      </c>
      <c r="G120" s="266">
        <f>E120*F120</f>
        <v>0</v>
      </c>
      <c r="H120" s="267">
        <v>6.7000000000000002E-4</v>
      </c>
      <c r="I120" s="268">
        <f>E120*H120</f>
        <v>4.7557404000000005E-2</v>
      </c>
      <c r="J120" s="267">
        <v>-0.13100000000000001</v>
      </c>
      <c r="K120" s="268">
        <f>E120*J120</f>
        <v>-9.2985372000000002</v>
      </c>
      <c r="O120" s="260">
        <v>2</v>
      </c>
      <c r="AA120" s="233">
        <v>1</v>
      </c>
      <c r="AB120" s="233">
        <v>1</v>
      </c>
      <c r="AC120" s="233">
        <v>1</v>
      </c>
      <c r="AZ120" s="233">
        <v>1</v>
      </c>
      <c r="BA120" s="233">
        <f>IF(AZ120=1,G120,0)</f>
        <v>0</v>
      </c>
      <c r="BB120" s="233">
        <f>IF(AZ120=2,G120,0)</f>
        <v>0</v>
      </c>
      <c r="BC120" s="233">
        <f>IF(AZ120=3,G120,0)</f>
        <v>0</v>
      </c>
      <c r="BD120" s="233">
        <f>IF(AZ120=4,G120,0)</f>
        <v>0</v>
      </c>
      <c r="BE120" s="233">
        <f>IF(AZ120=5,G120,0)</f>
        <v>0</v>
      </c>
      <c r="CA120" s="260">
        <v>1</v>
      </c>
      <c r="CB120" s="260">
        <v>1</v>
      </c>
    </row>
    <row r="121" spans="1:80" ht="22.5">
      <c r="A121" s="269"/>
      <c r="B121" s="272"/>
      <c r="C121" s="328" t="s">
        <v>278</v>
      </c>
      <c r="D121" s="329"/>
      <c r="E121" s="273">
        <v>99.374499999999998</v>
      </c>
      <c r="F121" s="274"/>
      <c r="G121" s="275"/>
      <c r="H121" s="276"/>
      <c r="I121" s="270"/>
      <c r="J121" s="277"/>
      <c r="K121" s="270"/>
      <c r="M121" s="271" t="s">
        <v>278</v>
      </c>
      <c r="O121" s="260"/>
    </row>
    <row r="122" spans="1:80">
      <c r="A122" s="269"/>
      <c r="B122" s="272"/>
      <c r="C122" s="328" t="s">
        <v>279</v>
      </c>
      <c r="D122" s="329"/>
      <c r="E122" s="273">
        <v>-13.6195</v>
      </c>
      <c r="F122" s="274"/>
      <c r="G122" s="275"/>
      <c r="H122" s="276"/>
      <c r="I122" s="270"/>
      <c r="J122" s="277"/>
      <c r="K122" s="270"/>
      <c r="M122" s="271" t="s">
        <v>279</v>
      </c>
      <c r="O122" s="260"/>
    </row>
    <row r="123" spans="1:80">
      <c r="A123" s="269"/>
      <c r="B123" s="272"/>
      <c r="C123" s="328" t="s">
        <v>280</v>
      </c>
      <c r="D123" s="329"/>
      <c r="E123" s="273">
        <v>-14.7738</v>
      </c>
      <c r="F123" s="274"/>
      <c r="G123" s="275"/>
      <c r="H123" s="276"/>
      <c r="I123" s="270"/>
      <c r="J123" s="277"/>
      <c r="K123" s="270"/>
      <c r="M123" s="271" t="s">
        <v>280</v>
      </c>
      <c r="O123" s="260"/>
    </row>
    <row r="124" spans="1:80">
      <c r="A124" s="261">
        <v>45</v>
      </c>
      <c r="B124" s="262" t="s">
        <v>281</v>
      </c>
      <c r="C124" s="263" t="s">
        <v>282</v>
      </c>
      <c r="D124" s="264" t="s">
        <v>111</v>
      </c>
      <c r="E124" s="265">
        <v>12.243600000000001</v>
      </c>
      <c r="F124" s="265">
        <v>0</v>
      </c>
      <c r="G124" s="266">
        <f>E124*F124</f>
        <v>0</v>
      </c>
      <c r="H124" s="267">
        <v>6.7000000000000002E-4</v>
      </c>
      <c r="I124" s="268">
        <f>E124*H124</f>
        <v>8.2032120000000014E-3</v>
      </c>
      <c r="J124" s="267">
        <v>-0.26100000000000001</v>
      </c>
      <c r="K124" s="268">
        <f>E124*J124</f>
        <v>-3.1955796000000003</v>
      </c>
      <c r="O124" s="260">
        <v>2</v>
      </c>
      <c r="AA124" s="233">
        <v>1</v>
      </c>
      <c r="AB124" s="233">
        <v>1</v>
      </c>
      <c r="AC124" s="233">
        <v>1</v>
      </c>
      <c r="AZ124" s="233">
        <v>1</v>
      </c>
      <c r="BA124" s="233">
        <f>IF(AZ124=1,G124,0)</f>
        <v>0</v>
      </c>
      <c r="BB124" s="233">
        <f>IF(AZ124=2,G124,0)</f>
        <v>0</v>
      </c>
      <c r="BC124" s="233">
        <f>IF(AZ124=3,G124,0)</f>
        <v>0</v>
      </c>
      <c r="BD124" s="233">
        <f>IF(AZ124=4,G124,0)</f>
        <v>0</v>
      </c>
      <c r="BE124" s="233">
        <f>IF(AZ124=5,G124,0)</f>
        <v>0</v>
      </c>
      <c r="CA124" s="260">
        <v>1</v>
      </c>
      <c r="CB124" s="260">
        <v>1</v>
      </c>
    </row>
    <row r="125" spans="1:80">
      <c r="A125" s="269"/>
      <c r="B125" s="272"/>
      <c r="C125" s="328" t="s">
        <v>283</v>
      </c>
      <c r="D125" s="329"/>
      <c r="E125" s="273">
        <v>12.243600000000001</v>
      </c>
      <c r="F125" s="274"/>
      <c r="G125" s="275"/>
      <c r="H125" s="276"/>
      <c r="I125" s="270"/>
      <c r="J125" s="277"/>
      <c r="K125" s="270"/>
      <c r="M125" s="271" t="s">
        <v>283</v>
      </c>
      <c r="O125" s="260"/>
    </row>
    <row r="126" spans="1:80">
      <c r="A126" s="261">
        <v>46</v>
      </c>
      <c r="B126" s="262" t="s">
        <v>284</v>
      </c>
      <c r="C126" s="263" t="s">
        <v>285</v>
      </c>
      <c r="D126" s="264" t="s">
        <v>116</v>
      </c>
      <c r="E126" s="265">
        <v>0.66690000000000005</v>
      </c>
      <c r="F126" s="265">
        <v>0</v>
      </c>
      <c r="G126" s="266">
        <f>E126*F126</f>
        <v>0</v>
      </c>
      <c r="H126" s="267">
        <v>1.2800000000000001E-3</v>
      </c>
      <c r="I126" s="268">
        <f>E126*H126</f>
        <v>8.5363200000000011E-4</v>
      </c>
      <c r="J126" s="267">
        <v>-1.8</v>
      </c>
      <c r="K126" s="268">
        <f>E126*J126</f>
        <v>-1.20042</v>
      </c>
      <c r="O126" s="260">
        <v>2</v>
      </c>
      <c r="AA126" s="233">
        <v>1</v>
      </c>
      <c r="AB126" s="233">
        <v>1</v>
      </c>
      <c r="AC126" s="233">
        <v>1</v>
      </c>
      <c r="AZ126" s="233">
        <v>1</v>
      </c>
      <c r="BA126" s="233">
        <f>IF(AZ126=1,G126,0)</f>
        <v>0</v>
      </c>
      <c r="BB126" s="233">
        <f>IF(AZ126=2,G126,0)</f>
        <v>0</v>
      </c>
      <c r="BC126" s="233">
        <f>IF(AZ126=3,G126,0)</f>
        <v>0</v>
      </c>
      <c r="BD126" s="233">
        <f>IF(AZ126=4,G126,0)</f>
        <v>0</v>
      </c>
      <c r="BE126" s="233">
        <f>IF(AZ126=5,G126,0)</f>
        <v>0</v>
      </c>
      <c r="CA126" s="260">
        <v>1</v>
      </c>
      <c r="CB126" s="260">
        <v>1</v>
      </c>
    </row>
    <row r="127" spans="1:80">
      <c r="A127" s="269"/>
      <c r="B127" s="272"/>
      <c r="C127" s="328" t="s">
        <v>286</v>
      </c>
      <c r="D127" s="329"/>
      <c r="E127" s="273">
        <v>0.66690000000000005</v>
      </c>
      <c r="F127" s="274"/>
      <c r="G127" s="275"/>
      <c r="H127" s="276"/>
      <c r="I127" s="270"/>
      <c r="J127" s="277"/>
      <c r="K127" s="270"/>
      <c r="M127" s="271" t="s">
        <v>286</v>
      </c>
      <c r="O127" s="260"/>
    </row>
    <row r="128" spans="1:80">
      <c r="A128" s="261">
        <v>47</v>
      </c>
      <c r="B128" s="262" t="s">
        <v>287</v>
      </c>
      <c r="C128" s="263" t="s">
        <v>288</v>
      </c>
      <c r="D128" s="264" t="s">
        <v>116</v>
      </c>
      <c r="E128" s="265">
        <v>4.8</v>
      </c>
      <c r="F128" s="265">
        <v>0</v>
      </c>
      <c r="G128" s="266">
        <f>E128*F128</f>
        <v>0</v>
      </c>
      <c r="H128" s="267">
        <v>6.6600000000000001E-3</v>
      </c>
      <c r="I128" s="268">
        <f>E128*H128</f>
        <v>3.1967999999999996E-2</v>
      </c>
      <c r="J128" s="267">
        <v>-2.4</v>
      </c>
      <c r="K128" s="268">
        <f>E128*J128</f>
        <v>-11.52</v>
      </c>
      <c r="O128" s="260">
        <v>2</v>
      </c>
      <c r="AA128" s="233">
        <v>1</v>
      </c>
      <c r="AB128" s="233">
        <v>1</v>
      </c>
      <c r="AC128" s="233">
        <v>1</v>
      </c>
      <c r="AZ128" s="233">
        <v>1</v>
      </c>
      <c r="BA128" s="233">
        <f>IF(AZ128=1,G128,0)</f>
        <v>0</v>
      </c>
      <c r="BB128" s="233">
        <f>IF(AZ128=2,G128,0)</f>
        <v>0</v>
      </c>
      <c r="BC128" s="233">
        <f>IF(AZ128=3,G128,0)</f>
        <v>0</v>
      </c>
      <c r="BD128" s="233">
        <f>IF(AZ128=4,G128,0)</f>
        <v>0</v>
      </c>
      <c r="BE128" s="233">
        <f>IF(AZ128=5,G128,0)</f>
        <v>0</v>
      </c>
      <c r="CA128" s="260">
        <v>1</v>
      </c>
      <c r="CB128" s="260">
        <v>1</v>
      </c>
    </row>
    <row r="129" spans="1:80">
      <c r="A129" s="269"/>
      <c r="B129" s="272"/>
      <c r="C129" s="328" t="s">
        <v>289</v>
      </c>
      <c r="D129" s="329"/>
      <c r="E129" s="273">
        <v>4.8</v>
      </c>
      <c r="F129" s="274"/>
      <c r="G129" s="275"/>
      <c r="H129" s="276"/>
      <c r="I129" s="270"/>
      <c r="J129" s="277"/>
      <c r="K129" s="270"/>
      <c r="M129" s="271" t="s">
        <v>289</v>
      </c>
      <c r="O129" s="260"/>
    </row>
    <row r="130" spans="1:80">
      <c r="A130" s="261">
        <v>48</v>
      </c>
      <c r="B130" s="262" t="s">
        <v>290</v>
      </c>
      <c r="C130" s="263" t="s">
        <v>291</v>
      </c>
      <c r="D130" s="264" t="s">
        <v>116</v>
      </c>
      <c r="E130" s="265">
        <v>0.17</v>
      </c>
      <c r="F130" s="265">
        <v>0</v>
      </c>
      <c r="G130" s="266">
        <f>E130*F130</f>
        <v>0</v>
      </c>
      <c r="H130" s="267">
        <v>0</v>
      </c>
      <c r="I130" s="268">
        <f>E130*H130</f>
        <v>0</v>
      </c>
      <c r="J130" s="267">
        <v>-2.2000000000000002</v>
      </c>
      <c r="K130" s="268">
        <f>E130*J130</f>
        <v>-0.37400000000000005</v>
      </c>
      <c r="O130" s="260">
        <v>2</v>
      </c>
      <c r="AA130" s="233">
        <v>1</v>
      </c>
      <c r="AB130" s="233">
        <v>1</v>
      </c>
      <c r="AC130" s="233">
        <v>1</v>
      </c>
      <c r="AZ130" s="233">
        <v>1</v>
      </c>
      <c r="BA130" s="233">
        <f>IF(AZ130=1,G130,0)</f>
        <v>0</v>
      </c>
      <c r="BB130" s="233">
        <f>IF(AZ130=2,G130,0)</f>
        <v>0</v>
      </c>
      <c r="BC130" s="233">
        <f>IF(AZ130=3,G130,0)</f>
        <v>0</v>
      </c>
      <c r="BD130" s="233">
        <f>IF(AZ130=4,G130,0)</f>
        <v>0</v>
      </c>
      <c r="BE130" s="233">
        <f>IF(AZ130=5,G130,0)</f>
        <v>0</v>
      </c>
      <c r="CA130" s="260">
        <v>1</v>
      </c>
      <c r="CB130" s="260">
        <v>1</v>
      </c>
    </row>
    <row r="131" spans="1:80">
      <c r="A131" s="269"/>
      <c r="B131" s="272"/>
      <c r="C131" s="328" t="s">
        <v>292</v>
      </c>
      <c r="D131" s="329"/>
      <c r="E131" s="273">
        <v>0.17</v>
      </c>
      <c r="F131" s="274"/>
      <c r="G131" s="275"/>
      <c r="H131" s="276"/>
      <c r="I131" s="270"/>
      <c r="J131" s="277"/>
      <c r="K131" s="270"/>
      <c r="M131" s="271" t="s">
        <v>292</v>
      </c>
      <c r="O131" s="260"/>
    </row>
    <row r="132" spans="1:80">
      <c r="A132" s="261">
        <v>49</v>
      </c>
      <c r="B132" s="262" t="s">
        <v>293</v>
      </c>
      <c r="C132" s="263" t="s">
        <v>294</v>
      </c>
      <c r="D132" s="264" t="s">
        <v>116</v>
      </c>
      <c r="E132" s="265">
        <v>5.7060000000000004</v>
      </c>
      <c r="F132" s="265">
        <v>0</v>
      </c>
      <c r="G132" s="266">
        <f>E132*F132</f>
        <v>0</v>
      </c>
      <c r="H132" s="267">
        <v>0</v>
      </c>
      <c r="I132" s="268">
        <f>E132*H132</f>
        <v>0</v>
      </c>
      <c r="J132" s="267">
        <v>-2.2000000000000002</v>
      </c>
      <c r="K132" s="268">
        <f>E132*J132</f>
        <v>-12.553200000000002</v>
      </c>
      <c r="O132" s="260">
        <v>2</v>
      </c>
      <c r="AA132" s="233">
        <v>1</v>
      </c>
      <c r="AB132" s="233">
        <v>1</v>
      </c>
      <c r="AC132" s="233">
        <v>1</v>
      </c>
      <c r="AZ132" s="233">
        <v>1</v>
      </c>
      <c r="BA132" s="233">
        <f>IF(AZ132=1,G132,0)</f>
        <v>0</v>
      </c>
      <c r="BB132" s="233">
        <f>IF(AZ132=2,G132,0)</f>
        <v>0</v>
      </c>
      <c r="BC132" s="233">
        <f>IF(AZ132=3,G132,0)</f>
        <v>0</v>
      </c>
      <c r="BD132" s="233">
        <f>IF(AZ132=4,G132,0)</f>
        <v>0</v>
      </c>
      <c r="BE132" s="233">
        <f>IF(AZ132=5,G132,0)</f>
        <v>0</v>
      </c>
      <c r="CA132" s="260">
        <v>1</v>
      </c>
      <c r="CB132" s="260">
        <v>1</v>
      </c>
    </row>
    <row r="133" spans="1:80">
      <c r="A133" s="269"/>
      <c r="B133" s="272"/>
      <c r="C133" s="328" t="s">
        <v>295</v>
      </c>
      <c r="D133" s="329"/>
      <c r="E133" s="273">
        <v>5.7060000000000004</v>
      </c>
      <c r="F133" s="274"/>
      <c r="G133" s="275"/>
      <c r="H133" s="276"/>
      <c r="I133" s="270"/>
      <c r="J133" s="277"/>
      <c r="K133" s="270"/>
      <c r="M133" s="271" t="s">
        <v>295</v>
      </c>
      <c r="O133" s="260"/>
    </row>
    <row r="134" spans="1:80">
      <c r="A134" s="261">
        <v>50</v>
      </c>
      <c r="B134" s="262" t="s">
        <v>293</v>
      </c>
      <c r="C134" s="263" t="s">
        <v>294</v>
      </c>
      <c r="D134" s="264" t="s">
        <v>116</v>
      </c>
      <c r="E134" s="265">
        <v>29.12</v>
      </c>
      <c r="F134" s="265">
        <v>0</v>
      </c>
      <c r="G134" s="266">
        <f>E134*F134</f>
        <v>0</v>
      </c>
      <c r="H134" s="267">
        <v>0</v>
      </c>
      <c r="I134" s="268">
        <f>E134*H134</f>
        <v>0</v>
      </c>
      <c r="J134" s="267">
        <v>-2.2000000000000002</v>
      </c>
      <c r="K134" s="268">
        <f>E134*J134</f>
        <v>-64.064000000000007</v>
      </c>
      <c r="O134" s="260">
        <v>2</v>
      </c>
      <c r="AA134" s="233">
        <v>1</v>
      </c>
      <c r="AB134" s="233">
        <v>1</v>
      </c>
      <c r="AC134" s="233">
        <v>1</v>
      </c>
      <c r="AZ134" s="233">
        <v>1</v>
      </c>
      <c r="BA134" s="233">
        <f>IF(AZ134=1,G134,0)</f>
        <v>0</v>
      </c>
      <c r="BB134" s="233">
        <f>IF(AZ134=2,G134,0)</f>
        <v>0</v>
      </c>
      <c r="BC134" s="233">
        <f>IF(AZ134=3,G134,0)</f>
        <v>0</v>
      </c>
      <c r="BD134" s="233">
        <f>IF(AZ134=4,G134,0)</f>
        <v>0</v>
      </c>
      <c r="BE134" s="233">
        <f>IF(AZ134=5,G134,0)</f>
        <v>0</v>
      </c>
      <c r="CA134" s="260">
        <v>1</v>
      </c>
      <c r="CB134" s="260">
        <v>1</v>
      </c>
    </row>
    <row r="135" spans="1:80">
      <c r="A135" s="269"/>
      <c r="B135" s="272"/>
      <c r="C135" s="328" t="s">
        <v>296</v>
      </c>
      <c r="D135" s="329"/>
      <c r="E135" s="273">
        <v>0</v>
      </c>
      <c r="F135" s="274"/>
      <c r="G135" s="275"/>
      <c r="H135" s="276"/>
      <c r="I135" s="270"/>
      <c r="J135" s="277"/>
      <c r="K135" s="270"/>
      <c r="M135" s="271" t="s">
        <v>296</v>
      </c>
      <c r="O135" s="260"/>
    </row>
    <row r="136" spans="1:80">
      <c r="A136" s="269"/>
      <c r="B136" s="272"/>
      <c r="C136" s="328" t="s">
        <v>297</v>
      </c>
      <c r="D136" s="329"/>
      <c r="E136" s="273">
        <v>29.12</v>
      </c>
      <c r="F136" s="274"/>
      <c r="G136" s="275"/>
      <c r="H136" s="276"/>
      <c r="I136" s="270"/>
      <c r="J136" s="277"/>
      <c r="K136" s="270"/>
      <c r="M136" s="271" t="s">
        <v>297</v>
      </c>
      <c r="O136" s="260"/>
    </row>
    <row r="137" spans="1:80">
      <c r="A137" s="261">
        <v>51</v>
      </c>
      <c r="B137" s="262" t="s">
        <v>298</v>
      </c>
      <c r="C137" s="263" t="s">
        <v>299</v>
      </c>
      <c r="D137" s="264" t="s">
        <v>111</v>
      </c>
      <c r="E137" s="265">
        <v>14.19</v>
      </c>
      <c r="F137" s="265">
        <v>0</v>
      </c>
      <c r="G137" s="266">
        <f>E137*F137</f>
        <v>0</v>
      </c>
      <c r="H137" s="267">
        <v>0</v>
      </c>
      <c r="I137" s="268">
        <f>E137*H137</f>
        <v>0</v>
      </c>
      <c r="J137" s="267">
        <v>-0.02</v>
      </c>
      <c r="K137" s="268">
        <f>E137*J137</f>
        <v>-0.2838</v>
      </c>
      <c r="O137" s="260">
        <v>2</v>
      </c>
      <c r="AA137" s="233">
        <v>1</v>
      </c>
      <c r="AB137" s="233">
        <v>1</v>
      </c>
      <c r="AC137" s="233">
        <v>1</v>
      </c>
      <c r="AZ137" s="233">
        <v>1</v>
      </c>
      <c r="BA137" s="233">
        <f>IF(AZ137=1,G137,0)</f>
        <v>0</v>
      </c>
      <c r="BB137" s="233">
        <f>IF(AZ137=2,G137,0)</f>
        <v>0</v>
      </c>
      <c r="BC137" s="233">
        <f>IF(AZ137=3,G137,0)</f>
        <v>0</v>
      </c>
      <c r="BD137" s="233">
        <f>IF(AZ137=4,G137,0)</f>
        <v>0</v>
      </c>
      <c r="BE137" s="233">
        <f>IF(AZ137=5,G137,0)</f>
        <v>0</v>
      </c>
      <c r="CA137" s="260">
        <v>1</v>
      </c>
      <c r="CB137" s="260">
        <v>1</v>
      </c>
    </row>
    <row r="138" spans="1:80">
      <c r="A138" s="269"/>
      <c r="B138" s="272"/>
      <c r="C138" s="328" t="s">
        <v>300</v>
      </c>
      <c r="D138" s="329"/>
      <c r="E138" s="273">
        <v>14.19</v>
      </c>
      <c r="F138" s="274"/>
      <c r="G138" s="275"/>
      <c r="H138" s="276"/>
      <c r="I138" s="270"/>
      <c r="J138" s="277"/>
      <c r="K138" s="270"/>
      <c r="M138" s="271" t="s">
        <v>300</v>
      </c>
      <c r="O138" s="260"/>
    </row>
    <row r="139" spans="1:80">
      <c r="A139" s="261">
        <v>52</v>
      </c>
      <c r="B139" s="262" t="s">
        <v>301</v>
      </c>
      <c r="C139" s="263" t="s">
        <v>302</v>
      </c>
      <c r="D139" s="264" t="s">
        <v>257</v>
      </c>
      <c r="E139" s="265">
        <v>6</v>
      </c>
      <c r="F139" s="265">
        <v>0</v>
      </c>
      <c r="G139" s="266">
        <f>E139*F139</f>
        <v>0</v>
      </c>
      <c r="H139" s="267">
        <v>0</v>
      </c>
      <c r="I139" s="268">
        <f>E139*H139</f>
        <v>0</v>
      </c>
      <c r="J139" s="267">
        <v>0</v>
      </c>
      <c r="K139" s="268">
        <f>E139*J139</f>
        <v>0</v>
      </c>
      <c r="O139" s="260">
        <v>2</v>
      </c>
      <c r="AA139" s="233">
        <v>1</v>
      </c>
      <c r="AB139" s="233">
        <v>1</v>
      </c>
      <c r="AC139" s="233">
        <v>1</v>
      </c>
      <c r="AZ139" s="233">
        <v>1</v>
      </c>
      <c r="BA139" s="233">
        <f>IF(AZ139=1,G139,0)</f>
        <v>0</v>
      </c>
      <c r="BB139" s="233">
        <f>IF(AZ139=2,G139,0)</f>
        <v>0</v>
      </c>
      <c r="BC139" s="233">
        <f>IF(AZ139=3,G139,0)</f>
        <v>0</v>
      </c>
      <c r="BD139" s="233">
        <f>IF(AZ139=4,G139,0)</f>
        <v>0</v>
      </c>
      <c r="BE139" s="233">
        <f>IF(AZ139=5,G139,0)</f>
        <v>0</v>
      </c>
      <c r="CA139" s="260">
        <v>1</v>
      </c>
      <c r="CB139" s="260">
        <v>1</v>
      </c>
    </row>
    <row r="140" spans="1:80">
      <c r="A140" s="269"/>
      <c r="B140" s="272"/>
      <c r="C140" s="328" t="s">
        <v>303</v>
      </c>
      <c r="D140" s="329"/>
      <c r="E140" s="273">
        <v>6</v>
      </c>
      <c r="F140" s="274"/>
      <c r="G140" s="275"/>
      <c r="H140" s="276"/>
      <c r="I140" s="270"/>
      <c r="J140" s="277"/>
      <c r="K140" s="270"/>
      <c r="M140" s="271">
        <v>6</v>
      </c>
      <c r="O140" s="260"/>
    </row>
    <row r="141" spans="1:80">
      <c r="A141" s="261">
        <v>53</v>
      </c>
      <c r="B141" s="262" t="s">
        <v>304</v>
      </c>
      <c r="C141" s="263" t="s">
        <v>305</v>
      </c>
      <c r="D141" s="264" t="s">
        <v>111</v>
      </c>
      <c r="E141" s="265">
        <v>8.2739999999999991</v>
      </c>
      <c r="F141" s="265">
        <v>0</v>
      </c>
      <c r="G141" s="266">
        <f>E141*F141</f>
        <v>0</v>
      </c>
      <c r="H141" s="267">
        <v>1.17E-3</v>
      </c>
      <c r="I141" s="268">
        <f>E141*H141</f>
        <v>9.6805799999999994E-3</v>
      </c>
      <c r="J141" s="267">
        <v>-7.5999999999999998E-2</v>
      </c>
      <c r="K141" s="268">
        <f>E141*J141</f>
        <v>-0.62882399999999994</v>
      </c>
      <c r="O141" s="260">
        <v>2</v>
      </c>
      <c r="AA141" s="233">
        <v>1</v>
      </c>
      <c r="AB141" s="233">
        <v>1</v>
      </c>
      <c r="AC141" s="233">
        <v>1</v>
      </c>
      <c r="AZ141" s="233">
        <v>1</v>
      </c>
      <c r="BA141" s="233">
        <f>IF(AZ141=1,G141,0)</f>
        <v>0</v>
      </c>
      <c r="BB141" s="233">
        <f>IF(AZ141=2,G141,0)</f>
        <v>0</v>
      </c>
      <c r="BC141" s="233">
        <f>IF(AZ141=3,G141,0)</f>
        <v>0</v>
      </c>
      <c r="BD141" s="233">
        <f>IF(AZ141=4,G141,0)</f>
        <v>0</v>
      </c>
      <c r="BE141" s="233">
        <f>IF(AZ141=5,G141,0)</f>
        <v>0</v>
      </c>
      <c r="CA141" s="260">
        <v>1</v>
      </c>
      <c r="CB141" s="260">
        <v>1</v>
      </c>
    </row>
    <row r="142" spans="1:80">
      <c r="A142" s="269"/>
      <c r="B142" s="272"/>
      <c r="C142" s="328" t="s">
        <v>306</v>
      </c>
      <c r="D142" s="329"/>
      <c r="E142" s="273">
        <v>8.2739999999999991</v>
      </c>
      <c r="F142" s="274"/>
      <c r="G142" s="275"/>
      <c r="H142" s="276"/>
      <c r="I142" s="270"/>
      <c r="J142" s="277"/>
      <c r="K142" s="270"/>
      <c r="M142" s="271" t="s">
        <v>306</v>
      </c>
      <c r="O142" s="260"/>
    </row>
    <row r="143" spans="1:80">
      <c r="A143" s="261">
        <v>54</v>
      </c>
      <c r="B143" s="262" t="s">
        <v>307</v>
      </c>
      <c r="C143" s="263" t="s">
        <v>308</v>
      </c>
      <c r="D143" s="264" t="s">
        <v>111</v>
      </c>
      <c r="E143" s="265">
        <v>5.7591000000000001</v>
      </c>
      <c r="F143" s="265">
        <v>0</v>
      </c>
      <c r="G143" s="266">
        <f>E143*F143</f>
        <v>0</v>
      </c>
      <c r="H143" s="267">
        <v>8.1999999999999998E-4</v>
      </c>
      <c r="I143" s="268">
        <f>E143*H143</f>
        <v>4.7224620000000002E-3</v>
      </c>
      <c r="J143" s="267">
        <v>-5.5E-2</v>
      </c>
      <c r="K143" s="268">
        <f>E143*J143</f>
        <v>-0.31675049999999999</v>
      </c>
      <c r="O143" s="260">
        <v>2</v>
      </c>
      <c r="AA143" s="233">
        <v>1</v>
      </c>
      <c r="AB143" s="233">
        <v>1</v>
      </c>
      <c r="AC143" s="233">
        <v>1</v>
      </c>
      <c r="AZ143" s="233">
        <v>1</v>
      </c>
      <c r="BA143" s="233">
        <f>IF(AZ143=1,G143,0)</f>
        <v>0</v>
      </c>
      <c r="BB143" s="233">
        <f>IF(AZ143=2,G143,0)</f>
        <v>0</v>
      </c>
      <c r="BC143" s="233">
        <f>IF(AZ143=3,G143,0)</f>
        <v>0</v>
      </c>
      <c r="BD143" s="233">
        <f>IF(AZ143=4,G143,0)</f>
        <v>0</v>
      </c>
      <c r="BE143" s="233">
        <f>IF(AZ143=5,G143,0)</f>
        <v>0</v>
      </c>
      <c r="CA143" s="260">
        <v>1</v>
      </c>
      <c r="CB143" s="260">
        <v>1</v>
      </c>
    </row>
    <row r="144" spans="1:80">
      <c r="A144" s="269"/>
      <c r="B144" s="272"/>
      <c r="C144" s="328" t="s">
        <v>309</v>
      </c>
      <c r="D144" s="329"/>
      <c r="E144" s="273">
        <v>5.7591000000000001</v>
      </c>
      <c r="F144" s="274"/>
      <c r="G144" s="275"/>
      <c r="H144" s="276"/>
      <c r="I144" s="270"/>
      <c r="J144" s="277"/>
      <c r="K144" s="270"/>
      <c r="M144" s="271" t="s">
        <v>309</v>
      </c>
      <c r="O144" s="260"/>
    </row>
    <row r="145" spans="1:80">
      <c r="A145" s="261">
        <v>55</v>
      </c>
      <c r="B145" s="262" t="s">
        <v>310</v>
      </c>
      <c r="C145" s="263" t="s">
        <v>311</v>
      </c>
      <c r="D145" s="264" t="s">
        <v>111</v>
      </c>
      <c r="E145" s="265">
        <v>1.8492</v>
      </c>
      <c r="F145" s="265">
        <v>0</v>
      </c>
      <c r="G145" s="266">
        <f>E145*F145</f>
        <v>0</v>
      </c>
      <c r="H145" s="267">
        <v>1.17E-3</v>
      </c>
      <c r="I145" s="268">
        <f>E145*H145</f>
        <v>2.1635640000000002E-3</v>
      </c>
      <c r="J145" s="267">
        <v>-3.4000000000000002E-2</v>
      </c>
      <c r="K145" s="268">
        <f>E145*J145</f>
        <v>-6.2872800000000006E-2</v>
      </c>
      <c r="O145" s="260">
        <v>2</v>
      </c>
      <c r="AA145" s="233">
        <v>1</v>
      </c>
      <c r="AB145" s="233">
        <v>1</v>
      </c>
      <c r="AC145" s="233">
        <v>1</v>
      </c>
      <c r="AZ145" s="233">
        <v>1</v>
      </c>
      <c r="BA145" s="233">
        <f>IF(AZ145=1,G145,0)</f>
        <v>0</v>
      </c>
      <c r="BB145" s="233">
        <f>IF(AZ145=2,G145,0)</f>
        <v>0</v>
      </c>
      <c r="BC145" s="233">
        <f>IF(AZ145=3,G145,0)</f>
        <v>0</v>
      </c>
      <c r="BD145" s="233">
        <f>IF(AZ145=4,G145,0)</f>
        <v>0</v>
      </c>
      <c r="BE145" s="233">
        <f>IF(AZ145=5,G145,0)</f>
        <v>0</v>
      </c>
      <c r="CA145" s="260">
        <v>1</v>
      </c>
      <c r="CB145" s="260">
        <v>1</v>
      </c>
    </row>
    <row r="146" spans="1:80">
      <c r="A146" s="269"/>
      <c r="B146" s="272"/>
      <c r="C146" s="328" t="s">
        <v>312</v>
      </c>
      <c r="D146" s="329"/>
      <c r="E146" s="273">
        <v>1.8492</v>
      </c>
      <c r="F146" s="274"/>
      <c r="G146" s="275"/>
      <c r="H146" s="276"/>
      <c r="I146" s="270"/>
      <c r="J146" s="277"/>
      <c r="K146" s="270"/>
      <c r="M146" s="271" t="s">
        <v>312</v>
      </c>
      <c r="O146" s="260"/>
    </row>
    <row r="147" spans="1:80" ht="22.5">
      <c r="A147" s="261">
        <v>56</v>
      </c>
      <c r="B147" s="262" t="s">
        <v>313</v>
      </c>
      <c r="C147" s="263" t="s">
        <v>314</v>
      </c>
      <c r="D147" s="264" t="s">
        <v>123</v>
      </c>
      <c r="E147" s="265">
        <v>1</v>
      </c>
      <c r="F147" s="265">
        <v>0</v>
      </c>
      <c r="G147" s="266">
        <f>E147*F147</f>
        <v>0</v>
      </c>
      <c r="H147" s="267">
        <v>0</v>
      </c>
      <c r="I147" s="268">
        <f>E147*H147</f>
        <v>0</v>
      </c>
      <c r="J147" s="267"/>
      <c r="K147" s="268">
        <f>E147*J147</f>
        <v>0</v>
      </c>
      <c r="O147" s="260">
        <v>2</v>
      </c>
      <c r="AA147" s="233">
        <v>12</v>
      </c>
      <c r="AB147" s="233">
        <v>0</v>
      </c>
      <c r="AC147" s="233">
        <v>182</v>
      </c>
      <c r="AZ147" s="233">
        <v>1</v>
      </c>
      <c r="BA147" s="233">
        <f>IF(AZ147=1,G147,0)</f>
        <v>0</v>
      </c>
      <c r="BB147" s="233">
        <f>IF(AZ147=2,G147,0)</f>
        <v>0</v>
      </c>
      <c r="BC147" s="233">
        <f>IF(AZ147=3,G147,0)</f>
        <v>0</v>
      </c>
      <c r="BD147" s="233">
        <f>IF(AZ147=4,G147,0)</f>
        <v>0</v>
      </c>
      <c r="BE147" s="233">
        <f>IF(AZ147=5,G147,0)</f>
        <v>0</v>
      </c>
      <c r="CA147" s="260">
        <v>12</v>
      </c>
      <c r="CB147" s="260">
        <v>0</v>
      </c>
    </row>
    <row r="148" spans="1:80">
      <c r="A148" s="278"/>
      <c r="B148" s="279" t="s">
        <v>100</v>
      </c>
      <c r="C148" s="280" t="s">
        <v>275</v>
      </c>
      <c r="D148" s="281"/>
      <c r="E148" s="282"/>
      <c r="F148" s="283"/>
      <c r="G148" s="284">
        <f>SUM(G119:G147)</f>
        <v>0</v>
      </c>
      <c r="H148" s="285"/>
      <c r="I148" s="286">
        <f>SUM(I119:I147)</f>
        <v>0.105148854</v>
      </c>
      <c r="J148" s="285"/>
      <c r="K148" s="286">
        <f>SUM(K119:K147)</f>
        <v>-103.4979841</v>
      </c>
      <c r="O148" s="260">
        <v>4</v>
      </c>
      <c r="BA148" s="287">
        <f>SUM(BA119:BA147)</f>
        <v>0</v>
      </c>
      <c r="BB148" s="287">
        <f>SUM(BB119:BB147)</f>
        <v>0</v>
      </c>
      <c r="BC148" s="287">
        <f>SUM(BC119:BC147)</f>
        <v>0</v>
      </c>
      <c r="BD148" s="287">
        <f>SUM(BD119:BD147)</f>
        <v>0</v>
      </c>
      <c r="BE148" s="287">
        <f>SUM(BE119:BE147)</f>
        <v>0</v>
      </c>
    </row>
    <row r="149" spans="1:80">
      <c r="A149" s="250" t="s">
        <v>97</v>
      </c>
      <c r="B149" s="251" t="s">
        <v>315</v>
      </c>
      <c r="C149" s="252" t="s">
        <v>316</v>
      </c>
      <c r="D149" s="253"/>
      <c r="E149" s="254"/>
      <c r="F149" s="254"/>
      <c r="G149" s="255"/>
      <c r="H149" s="256"/>
      <c r="I149" s="257"/>
      <c r="J149" s="258"/>
      <c r="K149" s="259"/>
      <c r="O149" s="260">
        <v>1</v>
      </c>
    </row>
    <row r="150" spans="1:80">
      <c r="A150" s="261">
        <v>57</v>
      </c>
      <c r="B150" s="262" t="s">
        <v>318</v>
      </c>
      <c r="C150" s="263" t="s">
        <v>319</v>
      </c>
      <c r="D150" s="264" t="s">
        <v>156</v>
      </c>
      <c r="E150" s="265">
        <v>0.25</v>
      </c>
      <c r="F150" s="265">
        <v>0</v>
      </c>
      <c r="G150" s="266">
        <f>E150*F150</f>
        <v>0</v>
      </c>
      <c r="H150" s="267">
        <v>0</v>
      </c>
      <c r="I150" s="268">
        <f>E150*H150</f>
        <v>0</v>
      </c>
      <c r="J150" s="267">
        <v>-2.8700000000000002E-3</v>
      </c>
      <c r="K150" s="268">
        <f>E150*J150</f>
        <v>-7.1750000000000004E-4</v>
      </c>
      <c r="O150" s="260">
        <v>2</v>
      </c>
      <c r="AA150" s="233">
        <v>1</v>
      </c>
      <c r="AB150" s="233">
        <v>1</v>
      </c>
      <c r="AC150" s="233">
        <v>1</v>
      </c>
      <c r="AZ150" s="233">
        <v>1</v>
      </c>
      <c r="BA150" s="233">
        <f>IF(AZ150=1,G150,0)</f>
        <v>0</v>
      </c>
      <c r="BB150" s="233">
        <f>IF(AZ150=2,G150,0)</f>
        <v>0</v>
      </c>
      <c r="BC150" s="233">
        <f>IF(AZ150=3,G150,0)</f>
        <v>0</v>
      </c>
      <c r="BD150" s="233">
        <f>IF(AZ150=4,G150,0)</f>
        <v>0</v>
      </c>
      <c r="BE150" s="233">
        <f>IF(AZ150=5,G150,0)</f>
        <v>0</v>
      </c>
      <c r="CA150" s="260">
        <v>1</v>
      </c>
      <c r="CB150" s="260">
        <v>1</v>
      </c>
    </row>
    <row r="151" spans="1:80">
      <c r="A151" s="269"/>
      <c r="B151" s="272"/>
      <c r="C151" s="328" t="s">
        <v>320</v>
      </c>
      <c r="D151" s="329"/>
      <c r="E151" s="273">
        <v>0</v>
      </c>
      <c r="F151" s="274"/>
      <c r="G151" s="275"/>
      <c r="H151" s="276"/>
      <c r="I151" s="270"/>
      <c r="J151" s="277"/>
      <c r="K151" s="270"/>
      <c r="M151" s="271" t="s">
        <v>320</v>
      </c>
      <c r="O151" s="260"/>
    </row>
    <row r="152" spans="1:80">
      <c r="A152" s="269"/>
      <c r="B152" s="272"/>
      <c r="C152" s="328" t="s">
        <v>321</v>
      </c>
      <c r="D152" s="329"/>
      <c r="E152" s="273">
        <v>0.25</v>
      </c>
      <c r="F152" s="274"/>
      <c r="G152" s="275"/>
      <c r="H152" s="276"/>
      <c r="I152" s="270"/>
      <c r="J152" s="277"/>
      <c r="K152" s="270"/>
      <c r="M152" s="271" t="s">
        <v>321</v>
      </c>
      <c r="O152" s="260"/>
    </row>
    <row r="153" spans="1:80">
      <c r="A153" s="261">
        <v>58</v>
      </c>
      <c r="B153" s="262" t="s">
        <v>322</v>
      </c>
      <c r="C153" s="263" t="s">
        <v>323</v>
      </c>
      <c r="D153" s="264" t="s">
        <v>156</v>
      </c>
      <c r="E153" s="265">
        <v>36.799999999999997</v>
      </c>
      <c r="F153" s="265">
        <v>0</v>
      </c>
      <c r="G153" s="266">
        <f>E153*F153</f>
        <v>0</v>
      </c>
      <c r="H153" s="267">
        <v>0</v>
      </c>
      <c r="I153" s="268">
        <f>E153*H153</f>
        <v>0</v>
      </c>
      <c r="J153" s="267">
        <v>-4.6000000000000001E-4</v>
      </c>
      <c r="K153" s="268">
        <f>E153*J153</f>
        <v>-1.6927999999999999E-2</v>
      </c>
      <c r="O153" s="260">
        <v>2</v>
      </c>
      <c r="AA153" s="233">
        <v>1</v>
      </c>
      <c r="AB153" s="233">
        <v>1</v>
      </c>
      <c r="AC153" s="233">
        <v>1</v>
      </c>
      <c r="AZ153" s="233">
        <v>1</v>
      </c>
      <c r="BA153" s="233">
        <f>IF(AZ153=1,G153,0)</f>
        <v>0</v>
      </c>
      <c r="BB153" s="233">
        <f>IF(AZ153=2,G153,0)</f>
        <v>0</v>
      </c>
      <c r="BC153" s="233">
        <f>IF(AZ153=3,G153,0)</f>
        <v>0</v>
      </c>
      <c r="BD153" s="233">
        <f>IF(AZ153=4,G153,0)</f>
        <v>0</v>
      </c>
      <c r="BE153" s="233">
        <f>IF(AZ153=5,G153,0)</f>
        <v>0</v>
      </c>
      <c r="CA153" s="260">
        <v>1</v>
      </c>
      <c r="CB153" s="260">
        <v>1</v>
      </c>
    </row>
    <row r="154" spans="1:80">
      <c r="A154" s="269"/>
      <c r="B154" s="272"/>
      <c r="C154" s="328" t="s">
        <v>324</v>
      </c>
      <c r="D154" s="329"/>
      <c r="E154" s="273">
        <v>0</v>
      </c>
      <c r="F154" s="274"/>
      <c r="G154" s="275"/>
      <c r="H154" s="276"/>
      <c r="I154" s="270"/>
      <c r="J154" s="277"/>
      <c r="K154" s="270"/>
      <c r="M154" s="271" t="s">
        <v>324</v>
      </c>
      <c r="O154" s="260"/>
    </row>
    <row r="155" spans="1:80">
      <c r="A155" s="269"/>
      <c r="B155" s="272"/>
      <c r="C155" s="328" t="s">
        <v>325</v>
      </c>
      <c r="D155" s="329"/>
      <c r="E155" s="273">
        <v>36.799999999999997</v>
      </c>
      <c r="F155" s="274"/>
      <c r="G155" s="275"/>
      <c r="H155" s="276"/>
      <c r="I155" s="270"/>
      <c r="J155" s="277"/>
      <c r="K155" s="270"/>
      <c r="M155" s="271" t="s">
        <v>325</v>
      </c>
      <c r="O155" s="260"/>
    </row>
    <row r="156" spans="1:80">
      <c r="A156" s="261">
        <v>59</v>
      </c>
      <c r="B156" s="262" t="s">
        <v>326</v>
      </c>
      <c r="C156" s="263" t="s">
        <v>327</v>
      </c>
      <c r="D156" s="264" t="s">
        <v>156</v>
      </c>
      <c r="E156" s="265">
        <v>59.2</v>
      </c>
      <c r="F156" s="265">
        <v>0</v>
      </c>
      <c r="G156" s="266">
        <f>E156*F156</f>
        <v>0</v>
      </c>
      <c r="H156" s="267">
        <v>0</v>
      </c>
      <c r="I156" s="268">
        <f>E156*H156</f>
        <v>0</v>
      </c>
      <c r="J156" s="267">
        <v>-4.6000000000000001E-4</v>
      </c>
      <c r="K156" s="268">
        <f>E156*J156</f>
        <v>-2.7232000000000003E-2</v>
      </c>
      <c r="O156" s="260">
        <v>2</v>
      </c>
      <c r="AA156" s="233">
        <v>1</v>
      </c>
      <c r="AB156" s="233">
        <v>1</v>
      </c>
      <c r="AC156" s="233">
        <v>1</v>
      </c>
      <c r="AZ156" s="233">
        <v>1</v>
      </c>
      <c r="BA156" s="233">
        <f>IF(AZ156=1,G156,0)</f>
        <v>0</v>
      </c>
      <c r="BB156" s="233">
        <f>IF(AZ156=2,G156,0)</f>
        <v>0</v>
      </c>
      <c r="BC156" s="233">
        <f>IF(AZ156=3,G156,0)</f>
        <v>0</v>
      </c>
      <c r="BD156" s="233">
        <f>IF(AZ156=4,G156,0)</f>
        <v>0</v>
      </c>
      <c r="BE156" s="233">
        <f>IF(AZ156=5,G156,0)</f>
        <v>0</v>
      </c>
      <c r="CA156" s="260">
        <v>1</v>
      </c>
      <c r="CB156" s="260">
        <v>1</v>
      </c>
    </row>
    <row r="157" spans="1:80">
      <c r="A157" s="269"/>
      <c r="B157" s="272"/>
      <c r="C157" s="328" t="s">
        <v>328</v>
      </c>
      <c r="D157" s="329"/>
      <c r="E157" s="273">
        <v>0</v>
      </c>
      <c r="F157" s="274"/>
      <c r="G157" s="275"/>
      <c r="H157" s="276"/>
      <c r="I157" s="270"/>
      <c r="J157" s="277"/>
      <c r="K157" s="270"/>
      <c r="M157" s="271" t="s">
        <v>328</v>
      </c>
      <c r="O157" s="260"/>
    </row>
    <row r="158" spans="1:80">
      <c r="A158" s="269"/>
      <c r="B158" s="272"/>
      <c r="C158" s="328" t="s">
        <v>329</v>
      </c>
      <c r="D158" s="329"/>
      <c r="E158" s="273">
        <v>59.2</v>
      </c>
      <c r="F158" s="274"/>
      <c r="G158" s="275"/>
      <c r="H158" s="276"/>
      <c r="I158" s="270"/>
      <c r="J158" s="277"/>
      <c r="K158" s="270"/>
      <c r="M158" s="271" t="s">
        <v>329</v>
      </c>
      <c r="O158" s="260"/>
    </row>
    <row r="159" spans="1:80">
      <c r="A159" s="261">
        <v>60</v>
      </c>
      <c r="B159" s="262" t="s">
        <v>330</v>
      </c>
      <c r="C159" s="263" t="s">
        <v>331</v>
      </c>
      <c r="D159" s="264" t="s">
        <v>116</v>
      </c>
      <c r="E159" s="265">
        <v>0.75890000000000002</v>
      </c>
      <c r="F159" s="265">
        <v>0</v>
      </c>
      <c r="G159" s="266">
        <f>E159*F159</f>
        <v>0</v>
      </c>
      <c r="H159" s="267">
        <v>1.82E-3</v>
      </c>
      <c r="I159" s="268">
        <f>E159*H159</f>
        <v>1.3811979999999999E-3</v>
      </c>
      <c r="J159" s="267">
        <v>-1.8</v>
      </c>
      <c r="K159" s="268">
        <f>E159*J159</f>
        <v>-1.36602</v>
      </c>
      <c r="O159" s="260">
        <v>2</v>
      </c>
      <c r="AA159" s="233">
        <v>1</v>
      </c>
      <c r="AB159" s="233">
        <v>1</v>
      </c>
      <c r="AC159" s="233">
        <v>1</v>
      </c>
      <c r="AZ159" s="233">
        <v>1</v>
      </c>
      <c r="BA159" s="233">
        <f>IF(AZ159=1,G159,0)</f>
        <v>0</v>
      </c>
      <c r="BB159" s="233">
        <f>IF(AZ159=2,G159,0)</f>
        <v>0</v>
      </c>
      <c r="BC159" s="233">
        <f>IF(AZ159=3,G159,0)</f>
        <v>0</v>
      </c>
      <c r="BD159" s="233">
        <f>IF(AZ159=4,G159,0)</f>
        <v>0</v>
      </c>
      <c r="BE159" s="233">
        <f>IF(AZ159=5,G159,0)</f>
        <v>0</v>
      </c>
      <c r="CA159" s="260">
        <v>1</v>
      </c>
      <c r="CB159" s="260">
        <v>1</v>
      </c>
    </row>
    <row r="160" spans="1:80">
      <c r="A160" s="269"/>
      <c r="B160" s="272"/>
      <c r="C160" s="328" t="s">
        <v>332</v>
      </c>
      <c r="D160" s="329"/>
      <c r="E160" s="273">
        <v>0.75890000000000002</v>
      </c>
      <c r="F160" s="274"/>
      <c r="G160" s="275"/>
      <c r="H160" s="276"/>
      <c r="I160" s="270"/>
      <c r="J160" s="277"/>
      <c r="K160" s="270"/>
      <c r="M160" s="271" t="s">
        <v>332</v>
      </c>
      <c r="O160" s="260"/>
    </row>
    <row r="161" spans="1:80">
      <c r="A161" s="261">
        <v>61</v>
      </c>
      <c r="B161" s="262" t="s">
        <v>333</v>
      </c>
      <c r="C161" s="263" t="s">
        <v>334</v>
      </c>
      <c r="D161" s="264" t="s">
        <v>111</v>
      </c>
      <c r="E161" s="265">
        <v>67.709999999999994</v>
      </c>
      <c r="F161" s="265">
        <v>0</v>
      </c>
      <c r="G161" s="266">
        <f>E161*F161</f>
        <v>0</v>
      </c>
      <c r="H161" s="267">
        <v>0</v>
      </c>
      <c r="I161" s="268">
        <f>E161*H161</f>
        <v>0</v>
      </c>
      <c r="J161" s="267">
        <v>-0.05</v>
      </c>
      <c r="K161" s="268">
        <f>E161*J161</f>
        <v>-3.3855</v>
      </c>
      <c r="O161" s="260">
        <v>2</v>
      </c>
      <c r="AA161" s="233">
        <v>1</v>
      </c>
      <c r="AB161" s="233">
        <v>1</v>
      </c>
      <c r="AC161" s="233">
        <v>1</v>
      </c>
      <c r="AZ161" s="233">
        <v>1</v>
      </c>
      <c r="BA161" s="233">
        <f>IF(AZ161=1,G161,0)</f>
        <v>0</v>
      </c>
      <c r="BB161" s="233">
        <f>IF(AZ161=2,G161,0)</f>
        <v>0</v>
      </c>
      <c r="BC161" s="233">
        <f>IF(AZ161=3,G161,0)</f>
        <v>0</v>
      </c>
      <c r="BD161" s="233">
        <f>IF(AZ161=4,G161,0)</f>
        <v>0</v>
      </c>
      <c r="BE161" s="233">
        <f>IF(AZ161=5,G161,0)</f>
        <v>0</v>
      </c>
      <c r="CA161" s="260">
        <v>1</v>
      </c>
      <c r="CB161" s="260">
        <v>1</v>
      </c>
    </row>
    <row r="162" spans="1:80">
      <c r="A162" s="269"/>
      <c r="B162" s="272"/>
      <c r="C162" s="328" t="s">
        <v>335</v>
      </c>
      <c r="D162" s="329"/>
      <c r="E162" s="273">
        <v>67.709999999999994</v>
      </c>
      <c r="F162" s="274"/>
      <c r="G162" s="275"/>
      <c r="H162" s="276"/>
      <c r="I162" s="270"/>
      <c r="J162" s="277"/>
      <c r="K162" s="270"/>
      <c r="M162" s="271" t="s">
        <v>335</v>
      </c>
      <c r="O162" s="260"/>
    </row>
    <row r="163" spans="1:80">
      <c r="A163" s="261">
        <v>62</v>
      </c>
      <c r="B163" s="262" t="s">
        <v>336</v>
      </c>
      <c r="C163" s="263" t="s">
        <v>337</v>
      </c>
      <c r="D163" s="264" t="s">
        <v>111</v>
      </c>
      <c r="E163" s="265">
        <v>87.536199999999994</v>
      </c>
      <c r="F163" s="265">
        <v>0</v>
      </c>
      <c r="G163" s="266">
        <f>E163*F163</f>
        <v>0</v>
      </c>
      <c r="H163" s="267">
        <v>0</v>
      </c>
      <c r="I163" s="268">
        <f>E163*H163</f>
        <v>0</v>
      </c>
      <c r="J163" s="267">
        <v>-4.5999999999999999E-2</v>
      </c>
      <c r="K163" s="268">
        <f>E163*J163</f>
        <v>-4.0266652000000001</v>
      </c>
      <c r="O163" s="260">
        <v>2</v>
      </c>
      <c r="AA163" s="233">
        <v>1</v>
      </c>
      <c r="AB163" s="233">
        <v>1</v>
      </c>
      <c r="AC163" s="233">
        <v>1</v>
      </c>
      <c r="AZ163" s="233">
        <v>1</v>
      </c>
      <c r="BA163" s="233">
        <f>IF(AZ163=1,G163,0)</f>
        <v>0</v>
      </c>
      <c r="BB163" s="233">
        <f>IF(AZ163=2,G163,0)</f>
        <v>0</v>
      </c>
      <c r="BC163" s="233">
        <f>IF(AZ163=3,G163,0)</f>
        <v>0</v>
      </c>
      <c r="BD163" s="233">
        <f>IF(AZ163=4,G163,0)</f>
        <v>0</v>
      </c>
      <c r="BE163" s="233">
        <f>IF(AZ163=5,G163,0)</f>
        <v>0</v>
      </c>
      <c r="CA163" s="260">
        <v>1</v>
      </c>
      <c r="CB163" s="260">
        <v>1</v>
      </c>
    </row>
    <row r="164" spans="1:80">
      <c r="A164" s="269"/>
      <c r="B164" s="272"/>
      <c r="C164" s="328" t="s">
        <v>215</v>
      </c>
      <c r="D164" s="329"/>
      <c r="E164" s="273">
        <v>132.79339999999999</v>
      </c>
      <c r="F164" s="274"/>
      <c r="G164" s="275"/>
      <c r="H164" s="276"/>
      <c r="I164" s="270"/>
      <c r="J164" s="277"/>
      <c r="K164" s="270"/>
      <c r="M164" s="271" t="s">
        <v>215</v>
      </c>
      <c r="O164" s="260"/>
    </row>
    <row r="165" spans="1:80">
      <c r="A165" s="269"/>
      <c r="B165" s="272"/>
      <c r="C165" s="328" t="s">
        <v>216</v>
      </c>
      <c r="D165" s="329"/>
      <c r="E165" s="273">
        <v>-27.9816</v>
      </c>
      <c r="F165" s="274"/>
      <c r="G165" s="275"/>
      <c r="H165" s="276"/>
      <c r="I165" s="270"/>
      <c r="J165" s="277"/>
      <c r="K165" s="270"/>
      <c r="M165" s="271" t="s">
        <v>216</v>
      </c>
      <c r="O165" s="260"/>
    </row>
    <row r="166" spans="1:80">
      <c r="A166" s="269"/>
      <c r="B166" s="272"/>
      <c r="C166" s="328" t="s">
        <v>338</v>
      </c>
      <c r="D166" s="329"/>
      <c r="E166" s="273">
        <v>-17.275600000000001</v>
      </c>
      <c r="F166" s="274"/>
      <c r="G166" s="275"/>
      <c r="H166" s="276"/>
      <c r="I166" s="270"/>
      <c r="J166" s="277"/>
      <c r="K166" s="270"/>
      <c r="M166" s="271" t="s">
        <v>338</v>
      </c>
      <c r="O166" s="260"/>
    </row>
    <row r="167" spans="1:80">
      <c r="A167" s="261">
        <v>63</v>
      </c>
      <c r="B167" s="262" t="s">
        <v>339</v>
      </c>
      <c r="C167" s="263" t="s">
        <v>340</v>
      </c>
      <c r="D167" s="264" t="s">
        <v>111</v>
      </c>
      <c r="E167" s="265">
        <v>29.448599999999999</v>
      </c>
      <c r="F167" s="265">
        <v>0</v>
      </c>
      <c r="G167" s="266">
        <f>E167*F167</f>
        <v>0</v>
      </c>
      <c r="H167" s="267">
        <v>0</v>
      </c>
      <c r="I167" s="268">
        <f>E167*H167</f>
        <v>0</v>
      </c>
      <c r="J167" s="267">
        <v>-6.0999999999999999E-2</v>
      </c>
      <c r="K167" s="268">
        <f>E167*J167</f>
        <v>-1.7963646</v>
      </c>
      <c r="O167" s="260">
        <v>2</v>
      </c>
      <c r="AA167" s="233">
        <v>1</v>
      </c>
      <c r="AB167" s="233">
        <v>1</v>
      </c>
      <c r="AC167" s="233">
        <v>1</v>
      </c>
      <c r="AZ167" s="233">
        <v>1</v>
      </c>
      <c r="BA167" s="233">
        <f>IF(AZ167=1,G167,0)</f>
        <v>0</v>
      </c>
      <c r="BB167" s="233">
        <f>IF(AZ167=2,G167,0)</f>
        <v>0</v>
      </c>
      <c r="BC167" s="233">
        <f>IF(AZ167=3,G167,0)</f>
        <v>0</v>
      </c>
      <c r="BD167" s="233">
        <f>IF(AZ167=4,G167,0)</f>
        <v>0</v>
      </c>
      <c r="BE167" s="233">
        <f>IF(AZ167=5,G167,0)</f>
        <v>0</v>
      </c>
      <c r="CA167" s="260">
        <v>1</v>
      </c>
      <c r="CB167" s="260">
        <v>1</v>
      </c>
    </row>
    <row r="168" spans="1:80">
      <c r="A168" s="269"/>
      <c r="B168" s="272"/>
      <c r="C168" s="328" t="s">
        <v>341</v>
      </c>
      <c r="D168" s="329"/>
      <c r="E168" s="273">
        <v>4.8883999999999999</v>
      </c>
      <c r="F168" s="274"/>
      <c r="G168" s="275"/>
      <c r="H168" s="276"/>
      <c r="I168" s="270"/>
      <c r="J168" s="277"/>
      <c r="K168" s="270"/>
      <c r="M168" s="271" t="s">
        <v>341</v>
      </c>
      <c r="O168" s="260"/>
    </row>
    <row r="169" spans="1:80">
      <c r="A169" s="269"/>
      <c r="B169" s="272"/>
      <c r="C169" s="328" t="s">
        <v>342</v>
      </c>
      <c r="D169" s="329"/>
      <c r="E169" s="273">
        <v>12.7784</v>
      </c>
      <c r="F169" s="274"/>
      <c r="G169" s="275"/>
      <c r="H169" s="276"/>
      <c r="I169" s="270"/>
      <c r="J169" s="277"/>
      <c r="K169" s="270"/>
      <c r="M169" s="271" t="s">
        <v>342</v>
      </c>
      <c r="O169" s="260"/>
    </row>
    <row r="170" spans="1:80">
      <c r="A170" s="269"/>
      <c r="B170" s="272"/>
      <c r="C170" s="328" t="s">
        <v>343</v>
      </c>
      <c r="D170" s="329"/>
      <c r="E170" s="273">
        <v>11.7818</v>
      </c>
      <c r="F170" s="274"/>
      <c r="G170" s="275"/>
      <c r="H170" s="276"/>
      <c r="I170" s="270"/>
      <c r="J170" s="277"/>
      <c r="K170" s="270"/>
      <c r="M170" s="271" t="s">
        <v>343</v>
      </c>
      <c r="O170" s="260"/>
    </row>
    <row r="171" spans="1:80">
      <c r="A171" s="261">
        <v>64</v>
      </c>
      <c r="B171" s="262" t="s">
        <v>344</v>
      </c>
      <c r="C171" s="263" t="s">
        <v>345</v>
      </c>
      <c r="D171" s="264" t="s">
        <v>111</v>
      </c>
      <c r="E171" s="265">
        <v>29.448599999999999</v>
      </c>
      <c r="F171" s="265">
        <v>0</v>
      </c>
      <c r="G171" s="266">
        <f>E171*F171</f>
        <v>0</v>
      </c>
      <c r="H171" s="267">
        <v>0</v>
      </c>
      <c r="I171" s="268">
        <f>E171*H171</f>
        <v>0</v>
      </c>
      <c r="J171" s="267">
        <v>-6.8000000000000005E-2</v>
      </c>
      <c r="K171" s="268">
        <f>E171*J171</f>
        <v>-2.0025048000000001</v>
      </c>
      <c r="O171" s="260">
        <v>2</v>
      </c>
      <c r="AA171" s="233">
        <v>1</v>
      </c>
      <c r="AB171" s="233">
        <v>1</v>
      </c>
      <c r="AC171" s="233">
        <v>1</v>
      </c>
      <c r="AZ171" s="233">
        <v>1</v>
      </c>
      <c r="BA171" s="233">
        <f>IF(AZ171=1,G171,0)</f>
        <v>0</v>
      </c>
      <c r="BB171" s="233">
        <f>IF(AZ171=2,G171,0)</f>
        <v>0</v>
      </c>
      <c r="BC171" s="233">
        <f>IF(AZ171=3,G171,0)</f>
        <v>0</v>
      </c>
      <c r="BD171" s="233">
        <f>IF(AZ171=4,G171,0)</f>
        <v>0</v>
      </c>
      <c r="BE171" s="233">
        <f>IF(AZ171=5,G171,0)</f>
        <v>0</v>
      </c>
      <c r="CA171" s="260">
        <v>1</v>
      </c>
      <c r="CB171" s="260">
        <v>1</v>
      </c>
    </row>
    <row r="172" spans="1:80">
      <c r="A172" s="261">
        <v>65</v>
      </c>
      <c r="B172" s="262" t="s">
        <v>346</v>
      </c>
      <c r="C172" s="263" t="s">
        <v>347</v>
      </c>
      <c r="D172" s="264" t="s">
        <v>111</v>
      </c>
      <c r="E172" s="265">
        <v>3</v>
      </c>
      <c r="F172" s="265">
        <v>0</v>
      </c>
      <c r="G172" s="266">
        <f>E172*F172</f>
        <v>0</v>
      </c>
      <c r="H172" s="267">
        <v>0</v>
      </c>
      <c r="I172" s="268">
        <f>E172*H172</f>
        <v>0</v>
      </c>
      <c r="J172" s="267">
        <v>0</v>
      </c>
      <c r="K172" s="268">
        <f>E172*J172</f>
        <v>0</v>
      </c>
      <c r="O172" s="260">
        <v>2</v>
      </c>
      <c r="AA172" s="233">
        <v>1</v>
      </c>
      <c r="AB172" s="233">
        <v>1</v>
      </c>
      <c r="AC172" s="233">
        <v>1</v>
      </c>
      <c r="AZ172" s="233">
        <v>1</v>
      </c>
      <c r="BA172" s="233">
        <f>IF(AZ172=1,G172,0)</f>
        <v>0</v>
      </c>
      <c r="BB172" s="233">
        <f>IF(AZ172=2,G172,0)</f>
        <v>0</v>
      </c>
      <c r="BC172" s="233">
        <f>IF(AZ172=3,G172,0)</f>
        <v>0</v>
      </c>
      <c r="BD172" s="233">
        <f>IF(AZ172=4,G172,0)</f>
        <v>0</v>
      </c>
      <c r="BE172" s="233">
        <f>IF(AZ172=5,G172,0)</f>
        <v>0</v>
      </c>
      <c r="CA172" s="260">
        <v>1</v>
      </c>
      <c r="CB172" s="260">
        <v>1</v>
      </c>
    </row>
    <row r="173" spans="1:80">
      <c r="A173" s="269"/>
      <c r="B173" s="272"/>
      <c r="C173" s="328" t="s">
        <v>112</v>
      </c>
      <c r="D173" s="329"/>
      <c r="E173" s="273">
        <v>0</v>
      </c>
      <c r="F173" s="274"/>
      <c r="G173" s="275"/>
      <c r="H173" s="276"/>
      <c r="I173" s="270"/>
      <c r="J173" s="277"/>
      <c r="K173" s="270"/>
      <c r="M173" s="271" t="s">
        <v>112</v>
      </c>
      <c r="O173" s="260"/>
    </row>
    <row r="174" spans="1:80">
      <c r="A174" s="269"/>
      <c r="B174" s="272"/>
      <c r="C174" s="328" t="s">
        <v>113</v>
      </c>
      <c r="D174" s="329"/>
      <c r="E174" s="273">
        <v>3</v>
      </c>
      <c r="F174" s="274"/>
      <c r="G174" s="275"/>
      <c r="H174" s="276"/>
      <c r="I174" s="270"/>
      <c r="J174" s="277"/>
      <c r="K174" s="270"/>
      <c r="M174" s="271" t="s">
        <v>113</v>
      </c>
      <c r="O174" s="260"/>
    </row>
    <row r="175" spans="1:80">
      <c r="A175" s="278"/>
      <c r="B175" s="279" t="s">
        <v>100</v>
      </c>
      <c r="C175" s="280" t="s">
        <v>317</v>
      </c>
      <c r="D175" s="281"/>
      <c r="E175" s="282"/>
      <c r="F175" s="283"/>
      <c r="G175" s="284">
        <f>SUM(G149:G174)</f>
        <v>0</v>
      </c>
      <c r="H175" s="285"/>
      <c r="I175" s="286">
        <f>SUM(I149:I174)</f>
        <v>1.3811979999999999E-3</v>
      </c>
      <c r="J175" s="285"/>
      <c r="K175" s="286">
        <f>SUM(K149:K174)</f>
        <v>-12.6219321</v>
      </c>
      <c r="O175" s="260">
        <v>4</v>
      </c>
      <c r="BA175" s="287">
        <f>SUM(BA149:BA174)</f>
        <v>0</v>
      </c>
      <c r="BB175" s="287">
        <f>SUM(BB149:BB174)</f>
        <v>0</v>
      </c>
      <c r="BC175" s="287">
        <f>SUM(BC149:BC174)</f>
        <v>0</v>
      </c>
      <c r="BD175" s="287">
        <f>SUM(BD149:BD174)</f>
        <v>0</v>
      </c>
      <c r="BE175" s="287">
        <f>SUM(BE149:BE174)</f>
        <v>0</v>
      </c>
    </row>
    <row r="176" spans="1:80">
      <c r="A176" s="250" t="s">
        <v>97</v>
      </c>
      <c r="B176" s="251" t="s">
        <v>348</v>
      </c>
      <c r="C176" s="252" t="s">
        <v>349</v>
      </c>
      <c r="D176" s="253"/>
      <c r="E176" s="254"/>
      <c r="F176" s="254"/>
      <c r="G176" s="255"/>
      <c r="H176" s="256"/>
      <c r="I176" s="257"/>
      <c r="J176" s="258"/>
      <c r="K176" s="259"/>
      <c r="O176" s="260">
        <v>1</v>
      </c>
    </row>
    <row r="177" spans="1:80">
      <c r="A177" s="261">
        <v>66</v>
      </c>
      <c r="B177" s="262" t="s">
        <v>351</v>
      </c>
      <c r="C177" s="263" t="s">
        <v>352</v>
      </c>
      <c r="D177" s="264" t="s">
        <v>185</v>
      </c>
      <c r="E177" s="265">
        <v>44.213968637999997</v>
      </c>
      <c r="F177" s="265">
        <v>0</v>
      </c>
      <c r="G177" s="266">
        <f>E177*F177</f>
        <v>0</v>
      </c>
      <c r="H177" s="267">
        <v>0</v>
      </c>
      <c r="I177" s="268">
        <f>E177*H177</f>
        <v>0</v>
      </c>
      <c r="J177" s="267"/>
      <c r="K177" s="268">
        <f>E177*J177</f>
        <v>0</v>
      </c>
      <c r="O177" s="260">
        <v>2</v>
      </c>
      <c r="AA177" s="233">
        <v>7</v>
      </c>
      <c r="AB177" s="233">
        <v>1</v>
      </c>
      <c r="AC177" s="233">
        <v>2</v>
      </c>
      <c r="AZ177" s="233">
        <v>1</v>
      </c>
      <c r="BA177" s="233">
        <f>IF(AZ177=1,G177,0)</f>
        <v>0</v>
      </c>
      <c r="BB177" s="233">
        <f>IF(AZ177=2,G177,0)</f>
        <v>0</v>
      </c>
      <c r="BC177" s="233">
        <f>IF(AZ177=3,G177,0)</f>
        <v>0</v>
      </c>
      <c r="BD177" s="233">
        <f>IF(AZ177=4,G177,0)</f>
        <v>0</v>
      </c>
      <c r="BE177" s="233">
        <f>IF(AZ177=5,G177,0)</f>
        <v>0</v>
      </c>
      <c r="CA177" s="260">
        <v>7</v>
      </c>
      <c r="CB177" s="260">
        <v>1</v>
      </c>
    </row>
    <row r="178" spans="1:80">
      <c r="A178" s="278"/>
      <c r="B178" s="279" t="s">
        <v>100</v>
      </c>
      <c r="C178" s="280" t="s">
        <v>350</v>
      </c>
      <c r="D178" s="281"/>
      <c r="E178" s="282"/>
      <c r="F178" s="283"/>
      <c r="G178" s="284">
        <f>SUM(G176:G177)</f>
        <v>0</v>
      </c>
      <c r="H178" s="285"/>
      <c r="I178" s="286">
        <f>SUM(I176:I177)</f>
        <v>0</v>
      </c>
      <c r="J178" s="285"/>
      <c r="K178" s="286">
        <f>SUM(K176:K177)</f>
        <v>0</v>
      </c>
      <c r="O178" s="260">
        <v>4</v>
      </c>
      <c r="BA178" s="287">
        <f>SUM(BA176:BA177)</f>
        <v>0</v>
      </c>
      <c r="BB178" s="287">
        <f>SUM(BB176:BB177)</f>
        <v>0</v>
      </c>
      <c r="BC178" s="287">
        <f>SUM(BC176:BC177)</f>
        <v>0</v>
      </c>
      <c r="BD178" s="287">
        <f>SUM(BD176:BD177)</f>
        <v>0</v>
      </c>
      <c r="BE178" s="287">
        <f>SUM(BE176:BE177)</f>
        <v>0</v>
      </c>
    </row>
    <row r="179" spans="1:80">
      <c r="A179" s="250" t="s">
        <v>97</v>
      </c>
      <c r="B179" s="251" t="s">
        <v>353</v>
      </c>
      <c r="C179" s="252" t="s">
        <v>354</v>
      </c>
      <c r="D179" s="253"/>
      <c r="E179" s="254"/>
      <c r="F179" s="254"/>
      <c r="G179" s="255"/>
      <c r="H179" s="256"/>
      <c r="I179" s="257"/>
      <c r="J179" s="258"/>
      <c r="K179" s="259"/>
      <c r="O179" s="260">
        <v>1</v>
      </c>
    </row>
    <row r="180" spans="1:80" ht="22.5">
      <c r="A180" s="261">
        <v>67</v>
      </c>
      <c r="B180" s="262" t="s">
        <v>356</v>
      </c>
      <c r="C180" s="263" t="s">
        <v>357</v>
      </c>
      <c r="D180" s="264" t="s">
        <v>111</v>
      </c>
      <c r="E180" s="265">
        <v>62.583399999999997</v>
      </c>
      <c r="F180" s="265">
        <v>0</v>
      </c>
      <c r="G180" s="266">
        <f>E180*F180</f>
        <v>0</v>
      </c>
      <c r="H180" s="267">
        <v>3.3E-4</v>
      </c>
      <c r="I180" s="268">
        <f>E180*H180</f>
        <v>2.0652522E-2</v>
      </c>
      <c r="J180" s="267">
        <v>0</v>
      </c>
      <c r="K180" s="268">
        <f>E180*J180</f>
        <v>0</v>
      </c>
      <c r="O180" s="260">
        <v>2</v>
      </c>
      <c r="AA180" s="233">
        <v>1</v>
      </c>
      <c r="AB180" s="233">
        <v>7</v>
      </c>
      <c r="AC180" s="233">
        <v>7</v>
      </c>
      <c r="AZ180" s="233">
        <v>2</v>
      </c>
      <c r="BA180" s="233">
        <f>IF(AZ180=1,G180,0)</f>
        <v>0</v>
      </c>
      <c r="BB180" s="233">
        <f>IF(AZ180=2,G180,0)</f>
        <v>0</v>
      </c>
      <c r="BC180" s="233">
        <f>IF(AZ180=3,G180,0)</f>
        <v>0</v>
      </c>
      <c r="BD180" s="233">
        <f>IF(AZ180=4,G180,0)</f>
        <v>0</v>
      </c>
      <c r="BE180" s="233">
        <f>IF(AZ180=5,G180,0)</f>
        <v>0</v>
      </c>
      <c r="CA180" s="260">
        <v>1</v>
      </c>
      <c r="CB180" s="260">
        <v>7</v>
      </c>
    </row>
    <row r="181" spans="1:80">
      <c r="A181" s="269"/>
      <c r="B181" s="272"/>
      <c r="C181" s="328" t="s">
        <v>358</v>
      </c>
      <c r="D181" s="329"/>
      <c r="E181" s="273">
        <v>62.583399999999997</v>
      </c>
      <c r="F181" s="274"/>
      <c r="G181" s="275"/>
      <c r="H181" s="276"/>
      <c r="I181" s="270"/>
      <c r="J181" s="277"/>
      <c r="K181" s="270"/>
      <c r="M181" s="271" t="s">
        <v>358</v>
      </c>
      <c r="O181" s="260"/>
    </row>
    <row r="182" spans="1:80">
      <c r="A182" s="261">
        <v>68</v>
      </c>
      <c r="B182" s="262" t="s">
        <v>359</v>
      </c>
      <c r="C182" s="263" t="s">
        <v>360</v>
      </c>
      <c r="D182" s="264" t="s">
        <v>111</v>
      </c>
      <c r="E182" s="265">
        <v>62.583399999999997</v>
      </c>
      <c r="F182" s="265">
        <v>0</v>
      </c>
      <c r="G182" s="266">
        <f>E182*F182</f>
        <v>0</v>
      </c>
      <c r="H182" s="267">
        <v>4.0999999999999999E-4</v>
      </c>
      <c r="I182" s="268">
        <f>E182*H182</f>
        <v>2.5659194E-2</v>
      </c>
      <c r="J182" s="267">
        <v>0</v>
      </c>
      <c r="K182" s="268">
        <f>E182*J182</f>
        <v>0</v>
      </c>
      <c r="O182" s="260">
        <v>2</v>
      </c>
      <c r="AA182" s="233">
        <v>1</v>
      </c>
      <c r="AB182" s="233">
        <v>7</v>
      </c>
      <c r="AC182" s="233">
        <v>7</v>
      </c>
      <c r="AZ182" s="233">
        <v>2</v>
      </c>
      <c r="BA182" s="233">
        <f>IF(AZ182=1,G182,0)</f>
        <v>0</v>
      </c>
      <c r="BB182" s="233">
        <f>IF(AZ182=2,G182,0)</f>
        <v>0</v>
      </c>
      <c r="BC182" s="233">
        <f>IF(AZ182=3,G182,0)</f>
        <v>0</v>
      </c>
      <c r="BD182" s="233">
        <f>IF(AZ182=4,G182,0)</f>
        <v>0</v>
      </c>
      <c r="BE182" s="233">
        <f>IF(AZ182=5,G182,0)</f>
        <v>0</v>
      </c>
      <c r="CA182" s="260">
        <v>1</v>
      </c>
      <c r="CB182" s="260">
        <v>7</v>
      </c>
    </row>
    <row r="183" spans="1:80">
      <c r="A183" s="261">
        <v>69</v>
      </c>
      <c r="B183" s="262" t="s">
        <v>361</v>
      </c>
      <c r="C183" s="263" t="s">
        <v>362</v>
      </c>
      <c r="D183" s="264" t="s">
        <v>111</v>
      </c>
      <c r="E183" s="265">
        <v>42.508000000000003</v>
      </c>
      <c r="F183" s="265">
        <v>0</v>
      </c>
      <c r="G183" s="266">
        <f>E183*F183</f>
        <v>0</v>
      </c>
      <c r="H183" s="267">
        <v>2.1000000000000001E-4</v>
      </c>
      <c r="I183" s="268">
        <f>E183*H183</f>
        <v>8.9266800000000011E-3</v>
      </c>
      <c r="J183" s="267">
        <v>0</v>
      </c>
      <c r="K183" s="268">
        <f>E183*J183</f>
        <v>0</v>
      </c>
      <c r="O183" s="260">
        <v>2</v>
      </c>
      <c r="AA183" s="233">
        <v>1</v>
      </c>
      <c r="AB183" s="233">
        <v>7</v>
      </c>
      <c r="AC183" s="233">
        <v>7</v>
      </c>
      <c r="AZ183" s="233">
        <v>2</v>
      </c>
      <c r="BA183" s="233">
        <f>IF(AZ183=1,G183,0)</f>
        <v>0</v>
      </c>
      <c r="BB183" s="233">
        <f>IF(AZ183=2,G183,0)</f>
        <v>0</v>
      </c>
      <c r="BC183" s="233">
        <f>IF(AZ183=3,G183,0)</f>
        <v>0</v>
      </c>
      <c r="BD183" s="233">
        <f>IF(AZ183=4,G183,0)</f>
        <v>0</v>
      </c>
      <c r="BE183" s="233">
        <f>IF(AZ183=5,G183,0)</f>
        <v>0</v>
      </c>
      <c r="CA183" s="260">
        <v>1</v>
      </c>
      <c r="CB183" s="260">
        <v>7</v>
      </c>
    </row>
    <row r="184" spans="1:80">
      <c r="A184" s="269"/>
      <c r="B184" s="272"/>
      <c r="C184" s="328" t="s">
        <v>363</v>
      </c>
      <c r="D184" s="329"/>
      <c r="E184" s="273">
        <v>0</v>
      </c>
      <c r="F184" s="274"/>
      <c r="G184" s="275"/>
      <c r="H184" s="276"/>
      <c r="I184" s="270"/>
      <c r="J184" s="277"/>
      <c r="K184" s="270"/>
      <c r="M184" s="271" t="s">
        <v>363</v>
      </c>
      <c r="O184" s="260"/>
    </row>
    <row r="185" spans="1:80">
      <c r="A185" s="269"/>
      <c r="B185" s="272"/>
      <c r="C185" s="328" t="s">
        <v>224</v>
      </c>
      <c r="D185" s="329"/>
      <c r="E185" s="273">
        <v>10.997</v>
      </c>
      <c r="F185" s="274"/>
      <c r="G185" s="275"/>
      <c r="H185" s="276"/>
      <c r="I185" s="270"/>
      <c r="J185" s="277"/>
      <c r="K185" s="270"/>
      <c r="M185" s="271" t="s">
        <v>224</v>
      </c>
      <c r="O185" s="260"/>
    </row>
    <row r="186" spans="1:80">
      <c r="A186" s="269"/>
      <c r="B186" s="272"/>
      <c r="C186" s="328" t="s">
        <v>225</v>
      </c>
      <c r="D186" s="329"/>
      <c r="E186" s="273">
        <v>8.9779999999999998</v>
      </c>
      <c r="F186" s="274"/>
      <c r="G186" s="275"/>
      <c r="H186" s="276"/>
      <c r="I186" s="270"/>
      <c r="J186" s="277"/>
      <c r="K186" s="270"/>
      <c r="M186" s="271" t="s">
        <v>225</v>
      </c>
      <c r="O186" s="260"/>
    </row>
    <row r="187" spans="1:80">
      <c r="A187" s="269"/>
      <c r="B187" s="272"/>
      <c r="C187" s="328" t="s">
        <v>226</v>
      </c>
      <c r="D187" s="329"/>
      <c r="E187" s="273">
        <v>10.455</v>
      </c>
      <c r="F187" s="274"/>
      <c r="G187" s="275"/>
      <c r="H187" s="276"/>
      <c r="I187" s="270"/>
      <c r="J187" s="277"/>
      <c r="K187" s="270"/>
      <c r="M187" s="271" t="s">
        <v>226</v>
      </c>
      <c r="O187" s="260"/>
    </row>
    <row r="188" spans="1:80">
      <c r="A188" s="269"/>
      <c r="B188" s="272"/>
      <c r="C188" s="328" t="s">
        <v>227</v>
      </c>
      <c r="D188" s="329"/>
      <c r="E188" s="273">
        <v>8.8179999999999996</v>
      </c>
      <c r="F188" s="274"/>
      <c r="G188" s="275"/>
      <c r="H188" s="276"/>
      <c r="I188" s="270"/>
      <c r="J188" s="277"/>
      <c r="K188" s="270"/>
      <c r="M188" s="271" t="s">
        <v>227</v>
      </c>
      <c r="O188" s="260"/>
    </row>
    <row r="189" spans="1:80">
      <c r="A189" s="269"/>
      <c r="B189" s="272"/>
      <c r="C189" s="328" t="s">
        <v>228</v>
      </c>
      <c r="D189" s="329"/>
      <c r="E189" s="273">
        <v>3.26</v>
      </c>
      <c r="F189" s="274"/>
      <c r="G189" s="275"/>
      <c r="H189" s="276"/>
      <c r="I189" s="270"/>
      <c r="J189" s="277"/>
      <c r="K189" s="270"/>
      <c r="M189" s="271" t="s">
        <v>228</v>
      </c>
      <c r="O189" s="260"/>
    </row>
    <row r="190" spans="1:80">
      <c r="A190" s="261">
        <v>70</v>
      </c>
      <c r="B190" s="262" t="s">
        <v>364</v>
      </c>
      <c r="C190" s="263" t="s">
        <v>365</v>
      </c>
      <c r="D190" s="264" t="s">
        <v>111</v>
      </c>
      <c r="E190" s="265">
        <v>42.508000000000003</v>
      </c>
      <c r="F190" s="265">
        <v>0</v>
      </c>
      <c r="G190" s="266">
        <f>E190*F190</f>
        <v>0</v>
      </c>
      <c r="H190" s="267">
        <v>3.6800000000000001E-3</v>
      </c>
      <c r="I190" s="268">
        <f>E190*H190</f>
        <v>0.15642944</v>
      </c>
      <c r="J190" s="267">
        <v>0</v>
      </c>
      <c r="K190" s="268">
        <f>E190*J190</f>
        <v>0</v>
      </c>
      <c r="O190" s="260">
        <v>2</v>
      </c>
      <c r="AA190" s="233">
        <v>1</v>
      </c>
      <c r="AB190" s="233">
        <v>7</v>
      </c>
      <c r="AC190" s="233">
        <v>7</v>
      </c>
      <c r="AZ190" s="233">
        <v>2</v>
      </c>
      <c r="BA190" s="233">
        <f>IF(AZ190=1,G190,0)</f>
        <v>0</v>
      </c>
      <c r="BB190" s="233">
        <f>IF(AZ190=2,G190,0)</f>
        <v>0</v>
      </c>
      <c r="BC190" s="233">
        <f>IF(AZ190=3,G190,0)</f>
        <v>0</v>
      </c>
      <c r="BD190" s="233">
        <f>IF(AZ190=4,G190,0)</f>
        <v>0</v>
      </c>
      <c r="BE190" s="233">
        <f>IF(AZ190=5,G190,0)</f>
        <v>0</v>
      </c>
      <c r="CA190" s="260">
        <v>1</v>
      </c>
      <c r="CB190" s="260">
        <v>7</v>
      </c>
    </row>
    <row r="191" spans="1:80" ht="22.5">
      <c r="A191" s="261">
        <v>71</v>
      </c>
      <c r="B191" s="262" t="s">
        <v>366</v>
      </c>
      <c r="C191" s="263" t="s">
        <v>367</v>
      </c>
      <c r="D191" s="264" t="s">
        <v>111</v>
      </c>
      <c r="E191" s="265">
        <v>8.9350000000000005</v>
      </c>
      <c r="F191" s="265">
        <v>0</v>
      </c>
      <c r="G191" s="266">
        <f>E191*F191</f>
        <v>0</v>
      </c>
      <c r="H191" s="267">
        <v>6.62E-3</v>
      </c>
      <c r="I191" s="268">
        <f>E191*H191</f>
        <v>5.9149700000000006E-2</v>
      </c>
      <c r="J191" s="267">
        <v>0</v>
      </c>
      <c r="K191" s="268">
        <f>E191*J191</f>
        <v>0</v>
      </c>
      <c r="O191" s="260">
        <v>2</v>
      </c>
      <c r="AA191" s="233">
        <v>2</v>
      </c>
      <c r="AB191" s="233">
        <v>7</v>
      </c>
      <c r="AC191" s="233">
        <v>7</v>
      </c>
      <c r="AZ191" s="233">
        <v>2</v>
      </c>
      <c r="BA191" s="233">
        <f>IF(AZ191=1,G191,0)</f>
        <v>0</v>
      </c>
      <c r="BB191" s="233">
        <f>IF(AZ191=2,G191,0)</f>
        <v>0</v>
      </c>
      <c r="BC191" s="233">
        <f>IF(AZ191=3,G191,0)</f>
        <v>0</v>
      </c>
      <c r="BD191" s="233">
        <f>IF(AZ191=4,G191,0)</f>
        <v>0</v>
      </c>
      <c r="BE191" s="233">
        <f>IF(AZ191=5,G191,0)</f>
        <v>0</v>
      </c>
      <c r="CA191" s="260">
        <v>2</v>
      </c>
      <c r="CB191" s="260">
        <v>7</v>
      </c>
    </row>
    <row r="192" spans="1:80">
      <c r="A192" s="269"/>
      <c r="B192" s="272"/>
      <c r="C192" s="328" t="s">
        <v>368</v>
      </c>
      <c r="D192" s="329"/>
      <c r="E192" s="273">
        <v>0</v>
      </c>
      <c r="F192" s="274"/>
      <c r="G192" s="275"/>
      <c r="H192" s="276"/>
      <c r="I192" s="270"/>
      <c r="J192" s="277"/>
      <c r="K192" s="270"/>
      <c r="M192" s="271" t="s">
        <v>368</v>
      </c>
      <c r="O192" s="260"/>
    </row>
    <row r="193" spans="1:80">
      <c r="A193" s="269"/>
      <c r="B193" s="272"/>
      <c r="C193" s="328" t="s">
        <v>369</v>
      </c>
      <c r="D193" s="329"/>
      <c r="E193" s="273">
        <v>8.32</v>
      </c>
      <c r="F193" s="274"/>
      <c r="G193" s="275"/>
      <c r="H193" s="276"/>
      <c r="I193" s="270"/>
      <c r="J193" s="277"/>
      <c r="K193" s="270"/>
      <c r="M193" s="271" t="s">
        <v>369</v>
      </c>
      <c r="O193" s="260"/>
    </row>
    <row r="194" spans="1:80">
      <c r="A194" s="269"/>
      <c r="B194" s="272"/>
      <c r="C194" s="328" t="s">
        <v>370</v>
      </c>
      <c r="D194" s="329"/>
      <c r="E194" s="273">
        <v>0</v>
      </c>
      <c r="F194" s="274"/>
      <c r="G194" s="275"/>
      <c r="H194" s="276"/>
      <c r="I194" s="270"/>
      <c r="J194" s="277"/>
      <c r="K194" s="270"/>
      <c r="M194" s="271" t="s">
        <v>370</v>
      </c>
      <c r="O194" s="260"/>
    </row>
    <row r="195" spans="1:80">
      <c r="A195" s="269"/>
      <c r="B195" s="272"/>
      <c r="C195" s="328" t="s">
        <v>371</v>
      </c>
      <c r="D195" s="329"/>
      <c r="E195" s="273">
        <v>0.61499999999999999</v>
      </c>
      <c r="F195" s="274"/>
      <c r="G195" s="275"/>
      <c r="H195" s="276"/>
      <c r="I195" s="270"/>
      <c r="J195" s="277"/>
      <c r="K195" s="270"/>
      <c r="M195" s="271" t="s">
        <v>371</v>
      </c>
      <c r="O195" s="260"/>
    </row>
    <row r="196" spans="1:80" ht="22.5">
      <c r="A196" s="261">
        <v>72</v>
      </c>
      <c r="B196" s="262" t="s">
        <v>372</v>
      </c>
      <c r="C196" s="263" t="s">
        <v>373</v>
      </c>
      <c r="D196" s="264" t="s">
        <v>123</v>
      </c>
      <c r="E196" s="265">
        <v>1</v>
      </c>
      <c r="F196" s="265">
        <v>0</v>
      </c>
      <c r="G196" s="266">
        <f>E196*F196</f>
        <v>0</v>
      </c>
      <c r="H196" s="267">
        <v>0</v>
      </c>
      <c r="I196" s="268">
        <f>E196*H196</f>
        <v>0</v>
      </c>
      <c r="J196" s="267"/>
      <c r="K196" s="268">
        <f>E196*J196</f>
        <v>0</v>
      </c>
      <c r="O196" s="260">
        <v>2</v>
      </c>
      <c r="AA196" s="233">
        <v>12</v>
      </c>
      <c r="AB196" s="233">
        <v>0</v>
      </c>
      <c r="AC196" s="233">
        <v>191</v>
      </c>
      <c r="AZ196" s="233">
        <v>2</v>
      </c>
      <c r="BA196" s="233">
        <f>IF(AZ196=1,G196,0)</f>
        <v>0</v>
      </c>
      <c r="BB196" s="233">
        <f>IF(AZ196=2,G196,0)</f>
        <v>0</v>
      </c>
      <c r="BC196" s="233">
        <f>IF(AZ196=3,G196,0)</f>
        <v>0</v>
      </c>
      <c r="BD196" s="233">
        <f>IF(AZ196=4,G196,0)</f>
        <v>0</v>
      </c>
      <c r="BE196" s="233">
        <f>IF(AZ196=5,G196,0)</f>
        <v>0</v>
      </c>
      <c r="CA196" s="260">
        <v>12</v>
      </c>
      <c r="CB196" s="260">
        <v>0</v>
      </c>
    </row>
    <row r="197" spans="1:80">
      <c r="A197" s="261">
        <v>73</v>
      </c>
      <c r="B197" s="262" t="s">
        <v>374</v>
      </c>
      <c r="C197" s="263" t="s">
        <v>375</v>
      </c>
      <c r="D197" s="264" t="s">
        <v>111</v>
      </c>
      <c r="E197" s="265">
        <v>71.9709</v>
      </c>
      <c r="F197" s="265">
        <v>0</v>
      </c>
      <c r="G197" s="266">
        <f>E197*F197</f>
        <v>0</v>
      </c>
      <c r="H197" s="267">
        <v>4.8999999999999998E-3</v>
      </c>
      <c r="I197" s="268">
        <f>E197*H197</f>
        <v>0.35265741</v>
      </c>
      <c r="J197" s="267"/>
      <c r="K197" s="268">
        <f>E197*J197</f>
        <v>0</v>
      </c>
      <c r="O197" s="260">
        <v>2</v>
      </c>
      <c r="AA197" s="233">
        <v>3</v>
      </c>
      <c r="AB197" s="233">
        <v>7</v>
      </c>
      <c r="AC197" s="233">
        <v>62833154</v>
      </c>
      <c r="AZ197" s="233">
        <v>2</v>
      </c>
      <c r="BA197" s="233">
        <f>IF(AZ197=1,G197,0)</f>
        <v>0</v>
      </c>
      <c r="BB197" s="233">
        <f>IF(AZ197=2,G197,0)</f>
        <v>0</v>
      </c>
      <c r="BC197" s="233">
        <f>IF(AZ197=3,G197,0)</f>
        <v>0</v>
      </c>
      <c r="BD197" s="233">
        <f>IF(AZ197=4,G197,0)</f>
        <v>0</v>
      </c>
      <c r="BE197" s="233">
        <f>IF(AZ197=5,G197,0)</f>
        <v>0</v>
      </c>
      <c r="CA197" s="260">
        <v>3</v>
      </c>
      <c r="CB197" s="260">
        <v>7</v>
      </c>
    </row>
    <row r="198" spans="1:80">
      <c r="A198" s="269"/>
      <c r="B198" s="272"/>
      <c r="C198" s="328" t="s">
        <v>376</v>
      </c>
      <c r="D198" s="329"/>
      <c r="E198" s="273">
        <v>71.9709</v>
      </c>
      <c r="F198" s="274"/>
      <c r="G198" s="275"/>
      <c r="H198" s="276"/>
      <c r="I198" s="270"/>
      <c r="J198" s="277"/>
      <c r="K198" s="270"/>
      <c r="M198" s="271" t="s">
        <v>376</v>
      </c>
      <c r="O198" s="260"/>
    </row>
    <row r="199" spans="1:80">
      <c r="A199" s="261">
        <v>74</v>
      </c>
      <c r="B199" s="262" t="s">
        <v>377</v>
      </c>
      <c r="C199" s="263" t="s">
        <v>378</v>
      </c>
      <c r="D199" s="264" t="s">
        <v>12</v>
      </c>
      <c r="E199" s="265"/>
      <c r="F199" s="265">
        <v>0</v>
      </c>
      <c r="G199" s="266">
        <f>E199*F199</f>
        <v>0</v>
      </c>
      <c r="H199" s="267">
        <v>0</v>
      </c>
      <c r="I199" s="268">
        <f>E199*H199</f>
        <v>0</v>
      </c>
      <c r="J199" s="267"/>
      <c r="K199" s="268">
        <f>E199*J199</f>
        <v>0</v>
      </c>
      <c r="O199" s="260">
        <v>2</v>
      </c>
      <c r="AA199" s="233">
        <v>7</v>
      </c>
      <c r="AB199" s="233">
        <v>1002</v>
      </c>
      <c r="AC199" s="233">
        <v>5</v>
      </c>
      <c r="AZ199" s="233">
        <v>2</v>
      </c>
      <c r="BA199" s="233">
        <f>IF(AZ199=1,G199,0)</f>
        <v>0</v>
      </c>
      <c r="BB199" s="233">
        <f>IF(AZ199=2,G199,0)</f>
        <v>0</v>
      </c>
      <c r="BC199" s="233">
        <f>IF(AZ199=3,G199,0)</f>
        <v>0</v>
      </c>
      <c r="BD199" s="233">
        <f>IF(AZ199=4,G199,0)</f>
        <v>0</v>
      </c>
      <c r="BE199" s="233">
        <f>IF(AZ199=5,G199,0)</f>
        <v>0</v>
      </c>
      <c r="CA199" s="260">
        <v>7</v>
      </c>
      <c r="CB199" s="260">
        <v>1002</v>
      </c>
    </row>
    <row r="200" spans="1:80">
      <c r="A200" s="278"/>
      <c r="B200" s="279" t="s">
        <v>100</v>
      </c>
      <c r="C200" s="280" t="s">
        <v>355</v>
      </c>
      <c r="D200" s="281"/>
      <c r="E200" s="282"/>
      <c r="F200" s="283"/>
      <c r="G200" s="284">
        <f>SUM(G179:G199)</f>
        <v>0</v>
      </c>
      <c r="H200" s="285"/>
      <c r="I200" s="286">
        <f>SUM(I179:I199)</f>
        <v>0.62347494599999997</v>
      </c>
      <c r="J200" s="285"/>
      <c r="K200" s="286">
        <f>SUM(K179:K199)</f>
        <v>0</v>
      </c>
      <c r="O200" s="260">
        <v>4</v>
      </c>
      <c r="BA200" s="287">
        <f>SUM(BA179:BA199)</f>
        <v>0</v>
      </c>
      <c r="BB200" s="287">
        <f>SUM(BB179:BB199)</f>
        <v>0</v>
      </c>
      <c r="BC200" s="287">
        <f>SUM(BC179:BC199)</f>
        <v>0</v>
      </c>
      <c r="BD200" s="287">
        <f>SUM(BD179:BD199)</f>
        <v>0</v>
      </c>
      <c r="BE200" s="287">
        <f>SUM(BE179:BE199)</f>
        <v>0</v>
      </c>
    </row>
    <row r="201" spans="1:80">
      <c r="A201" s="250" t="s">
        <v>97</v>
      </c>
      <c r="B201" s="251" t="s">
        <v>379</v>
      </c>
      <c r="C201" s="252" t="s">
        <v>380</v>
      </c>
      <c r="D201" s="253"/>
      <c r="E201" s="254"/>
      <c r="F201" s="254"/>
      <c r="G201" s="255"/>
      <c r="H201" s="256"/>
      <c r="I201" s="257"/>
      <c r="J201" s="258"/>
      <c r="K201" s="259"/>
      <c r="O201" s="260">
        <v>1</v>
      </c>
    </row>
    <row r="202" spans="1:80" ht="22.5">
      <c r="A202" s="261">
        <v>75</v>
      </c>
      <c r="B202" s="262" t="s">
        <v>382</v>
      </c>
      <c r="C202" s="263" t="s">
        <v>383</v>
      </c>
      <c r="D202" s="264"/>
      <c r="E202" s="265">
        <v>0</v>
      </c>
      <c r="F202" s="265">
        <v>0</v>
      </c>
      <c r="G202" s="266">
        <f>E202*F202</f>
        <v>0</v>
      </c>
      <c r="H202" s="267">
        <v>0</v>
      </c>
      <c r="I202" s="268">
        <f>E202*H202</f>
        <v>0</v>
      </c>
      <c r="J202" s="267">
        <v>0</v>
      </c>
      <c r="K202" s="268">
        <f>E202*J202</f>
        <v>0</v>
      </c>
      <c r="O202" s="260">
        <v>2</v>
      </c>
      <c r="AA202" s="233">
        <v>1</v>
      </c>
      <c r="AB202" s="233">
        <v>7</v>
      </c>
      <c r="AC202" s="233">
        <v>7</v>
      </c>
      <c r="AZ202" s="233">
        <v>2</v>
      </c>
      <c r="BA202" s="233">
        <f>IF(AZ202=1,G202,0)</f>
        <v>0</v>
      </c>
      <c r="BB202" s="233">
        <f>IF(AZ202=2,G202,0)</f>
        <v>0</v>
      </c>
      <c r="BC202" s="233">
        <f>IF(AZ202=3,G202,0)</f>
        <v>0</v>
      </c>
      <c r="BD202" s="233">
        <f>IF(AZ202=4,G202,0)</f>
        <v>0</v>
      </c>
      <c r="BE202" s="233">
        <f>IF(AZ202=5,G202,0)</f>
        <v>0</v>
      </c>
      <c r="CA202" s="260">
        <v>1</v>
      </c>
      <c r="CB202" s="260">
        <v>7</v>
      </c>
    </row>
    <row r="203" spans="1:80">
      <c r="A203" s="261">
        <v>76</v>
      </c>
      <c r="B203" s="262" t="s">
        <v>384</v>
      </c>
      <c r="C203" s="263" t="s">
        <v>385</v>
      </c>
      <c r="D203" s="264" t="s">
        <v>111</v>
      </c>
      <c r="E203" s="265">
        <v>104</v>
      </c>
      <c r="F203" s="265">
        <v>0</v>
      </c>
      <c r="G203" s="266">
        <f>E203*F203</f>
        <v>0</v>
      </c>
      <c r="H203" s="267">
        <v>0</v>
      </c>
      <c r="I203" s="268">
        <f>E203*H203</f>
        <v>0</v>
      </c>
      <c r="J203" s="267">
        <v>-1.4E-2</v>
      </c>
      <c r="K203" s="268">
        <f>E203*J203</f>
        <v>-1.456</v>
      </c>
      <c r="O203" s="260">
        <v>2</v>
      </c>
      <c r="AA203" s="233">
        <v>1</v>
      </c>
      <c r="AB203" s="233">
        <v>7</v>
      </c>
      <c r="AC203" s="233">
        <v>7</v>
      </c>
      <c r="AZ203" s="233">
        <v>2</v>
      </c>
      <c r="BA203" s="233">
        <f>IF(AZ203=1,G203,0)</f>
        <v>0</v>
      </c>
      <c r="BB203" s="233">
        <f>IF(AZ203=2,G203,0)</f>
        <v>0</v>
      </c>
      <c r="BC203" s="233">
        <f>IF(AZ203=3,G203,0)</f>
        <v>0</v>
      </c>
      <c r="BD203" s="233">
        <f>IF(AZ203=4,G203,0)</f>
        <v>0</v>
      </c>
      <c r="BE203" s="233">
        <f>IF(AZ203=5,G203,0)</f>
        <v>0</v>
      </c>
      <c r="CA203" s="260">
        <v>1</v>
      </c>
      <c r="CB203" s="260">
        <v>7</v>
      </c>
    </row>
    <row r="204" spans="1:80">
      <c r="A204" s="261">
        <v>77</v>
      </c>
      <c r="B204" s="262" t="s">
        <v>386</v>
      </c>
      <c r="C204" s="263" t="s">
        <v>387</v>
      </c>
      <c r="D204" s="264" t="s">
        <v>111</v>
      </c>
      <c r="E204" s="265">
        <v>208</v>
      </c>
      <c r="F204" s="265">
        <v>0</v>
      </c>
      <c r="G204" s="266">
        <f>E204*F204</f>
        <v>0</v>
      </c>
      <c r="H204" s="267">
        <v>0</v>
      </c>
      <c r="I204" s="268">
        <f>E204*H204</f>
        <v>0</v>
      </c>
      <c r="J204" s="267">
        <v>-6.0000000000000001E-3</v>
      </c>
      <c r="K204" s="268">
        <f>E204*J204</f>
        <v>-1.248</v>
      </c>
      <c r="O204" s="260">
        <v>2</v>
      </c>
      <c r="AA204" s="233">
        <v>1</v>
      </c>
      <c r="AB204" s="233">
        <v>7</v>
      </c>
      <c r="AC204" s="233">
        <v>7</v>
      </c>
      <c r="AZ204" s="233">
        <v>2</v>
      </c>
      <c r="BA204" s="233">
        <f>IF(AZ204=1,G204,0)</f>
        <v>0</v>
      </c>
      <c r="BB204" s="233">
        <f>IF(AZ204=2,G204,0)</f>
        <v>0</v>
      </c>
      <c r="BC204" s="233">
        <f>IF(AZ204=3,G204,0)</f>
        <v>0</v>
      </c>
      <c r="BD204" s="233">
        <f>IF(AZ204=4,G204,0)</f>
        <v>0</v>
      </c>
      <c r="BE204" s="233">
        <f>IF(AZ204=5,G204,0)</f>
        <v>0</v>
      </c>
      <c r="CA204" s="260">
        <v>1</v>
      </c>
      <c r="CB204" s="260">
        <v>7</v>
      </c>
    </row>
    <row r="205" spans="1:80">
      <c r="A205" s="269"/>
      <c r="B205" s="272"/>
      <c r="C205" s="328" t="s">
        <v>388</v>
      </c>
      <c r="D205" s="329"/>
      <c r="E205" s="273">
        <v>208</v>
      </c>
      <c r="F205" s="274"/>
      <c r="G205" s="275"/>
      <c r="H205" s="276"/>
      <c r="I205" s="270"/>
      <c r="J205" s="277"/>
      <c r="K205" s="270"/>
      <c r="M205" s="271" t="s">
        <v>388</v>
      </c>
      <c r="O205" s="260"/>
    </row>
    <row r="206" spans="1:80" ht="22.5">
      <c r="A206" s="261">
        <v>78</v>
      </c>
      <c r="B206" s="262" t="s">
        <v>389</v>
      </c>
      <c r="C206" s="263" t="s">
        <v>390</v>
      </c>
      <c r="D206" s="264" t="s">
        <v>111</v>
      </c>
      <c r="E206" s="265">
        <v>96.8</v>
      </c>
      <c r="F206" s="265">
        <v>0</v>
      </c>
      <c r="G206" s="266">
        <f>E206*F206</f>
        <v>0</v>
      </c>
      <c r="H206" s="267">
        <v>3.3E-4</v>
      </c>
      <c r="I206" s="268">
        <f>E206*H206</f>
        <v>3.1944E-2</v>
      </c>
      <c r="J206" s="267">
        <v>0</v>
      </c>
      <c r="K206" s="268">
        <f>E206*J206</f>
        <v>0</v>
      </c>
      <c r="O206" s="260">
        <v>2</v>
      </c>
      <c r="AA206" s="233">
        <v>1</v>
      </c>
      <c r="AB206" s="233">
        <v>7</v>
      </c>
      <c r="AC206" s="233">
        <v>7</v>
      </c>
      <c r="AZ206" s="233">
        <v>2</v>
      </c>
      <c r="BA206" s="233">
        <f>IF(AZ206=1,G206,0)</f>
        <v>0</v>
      </c>
      <c r="BB206" s="233">
        <f>IF(AZ206=2,G206,0)</f>
        <v>0</v>
      </c>
      <c r="BC206" s="233">
        <f>IF(AZ206=3,G206,0)</f>
        <v>0</v>
      </c>
      <c r="BD206" s="233">
        <f>IF(AZ206=4,G206,0)</f>
        <v>0</v>
      </c>
      <c r="BE206" s="233">
        <f>IF(AZ206=5,G206,0)</f>
        <v>0</v>
      </c>
      <c r="CA206" s="260">
        <v>1</v>
      </c>
      <c r="CB206" s="260">
        <v>7</v>
      </c>
    </row>
    <row r="207" spans="1:80">
      <c r="A207" s="269"/>
      <c r="B207" s="272"/>
      <c r="C207" s="328" t="s">
        <v>391</v>
      </c>
      <c r="D207" s="329"/>
      <c r="E207" s="273">
        <v>96.8</v>
      </c>
      <c r="F207" s="274"/>
      <c r="G207" s="275"/>
      <c r="H207" s="276"/>
      <c r="I207" s="270"/>
      <c r="J207" s="277"/>
      <c r="K207" s="270"/>
      <c r="M207" s="271" t="s">
        <v>391</v>
      </c>
      <c r="O207" s="260"/>
    </row>
    <row r="208" spans="1:80">
      <c r="A208" s="261">
        <v>79</v>
      </c>
      <c r="B208" s="262" t="s">
        <v>392</v>
      </c>
      <c r="C208" s="263" t="s">
        <v>393</v>
      </c>
      <c r="D208" s="264" t="s">
        <v>111</v>
      </c>
      <c r="E208" s="265">
        <v>96.8</v>
      </c>
      <c r="F208" s="265">
        <v>0</v>
      </c>
      <c r="G208" s="266">
        <f>E208*F208</f>
        <v>0</v>
      </c>
      <c r="H208" s="267">
        <v>3.5E-4</v>
      </c>
      <c r="I208" s="268">
        <f>E208*H208</f>
        <v>3.388E-2</v>
      </c>
      <c r="J208" s="267">
        <v>0</v>
      </c>
      <c r="K208" s="268">
        <f>E208*J208</f>
        <v>0</v>
      </c>
      <c r="O208" s="260">
        <v>2</v>
      </c>
      <c r="AA208" s="233">
        <v>1</v>
      </c>
      <c r="AB208" s="233">
        <v>7</v>
      </c>
      <c r="AC208" s="233">
        <v>7</v>
      </c>
      <c r="AZ208" s="233">
        <v>2</v>
      </c>
      <c r="BA208" s="233">
        <f>IF(AZ208=1,G208,0)</f>
        <v>0</v>
      </c>
      <c r="BB208" s="233">
        <f>IF(AZ208=2,G208,0)</f>
        <v>0</v>
      </c>
      <c r="BC208" s="233">
        <f>IF(AZ208=3,G208,0)</f>
        <v>0</v>
      </c>
      <c r="BD208" s="233">
        <f>IF(AZ208=4,G208,0)</f>
        <v>0</v>
      </c>
      <c r="BE208" s="233">
        <f>IF(AZ208=5,G208,0)</f>
        <v>0</v>
      </c>
      <c r="CA208" s="260">
        <v>1</v>
      </c>
      <c r="CB208" s="260">
        <v>7</v>
      </c>
    </row>
    <row r="209" spans="1:80" ht="22.5">
      <c r="A209" s="261">
        <v>80</v>
      </c>
      <c r="B209" s="262" t="s">
        <v>394</v>
      </c>
      <c r="C209" s="263" t="s">
        <v>395</v>
      </c>
      <c r="D209" s="264" t="s">
        <v>257</v>
      </c>
      <c r="E209" s="265">
        <v>1</v>
      </c>
      <c r="F209" s="265">
        <v>0</v>
      </c>
      <c r="G209" s="266">
        <f>E209*F209</f>
        <v>0</v>
      </c>
      <c r="H209" s="267">
        <v>3.2599999999999999E-3</v>
      </c>
      <c r="I209" s="268">
        <f>E209*H209</f>
        <v>3.2599999999999999E-3</v>
      </c>
      <c r="J209" s="267">
        <v>0</v>
      </c>
      <c r="K209" s="268">
        <f>E209*J209</f>
        <v>0</v>
      </c>
      <c r="O209" s="260">
        <v>2</v>
      </c>
      <c r="AA209" s="233">
        <v>1</v>
      </c>
      <c r="AB209" s="233">
        <v>7</v>
      </c>
      <c r="AC209" s="233">
        <v>7</v>
      </c>
      <c r="AZ209" s="233">
        <v>2</v>
      </c>
      <c r="BA209" s="233">
        <f>IF(AZ209=1,G209,0)</f>
        <v>0</v>
      </c>
      <c r="BB209" s="233">
        <f>IF(AZ209=2,G209,0)</f>
        <v>0</v>
      </c>
      <c r="BC209" s="233">
        <f>IF(AZ209=3,G209,0)</f>
        <v>0</v>
      </c>
      <c r="BD209" s="233">
        <f>IF(AZ209=4,G209,0)</f>
        <v>0</v>
      </c>
      <c r="BE209" s="233">
        <f>IF(AZ209=5,G209,0)</f>
        <v>0</v>
      </c>
      <c r="CA209" s="260">
        <v>1</v>
      </c>
      <c r="CB209" s="260">
        <v>7</v>
      </c>
    </row>
    <row r="210" spans="1:80" ht="22.5">
      <c r="A210" s="261">
        <v>81</v>
      </c>
      <c r="B210" s="262" t="s">
        <v>396</v>
      </c>
      <c r="C210" s="263" t="s">
        <v>397</v>
      </c>
      <c r="D210" s="264" t="s">
        <v>111</v>
      </c>
      <c r="E210" s="265">
        <v>96.8</v>
      </c>
      <c r="F210" s="265">
        <v>0</v>
      </c>
      <c r="G210" s="266">
        <f>E210*F210</f>
        <v>0</v>
      </c>
      <c r="H210" s="267">
        <v>2.2000000000000001E-3</v>
      </c>
      <c r="I210" s="268">
        <f>E210*H210</f>
        <v>0.21296000000000001</v>
      </c>
      <c r="J210" s="267">
        <v>0</v>
      </c>
      <c r="K210" s="268">
        <f>E210*J210</f>
        <v>0</v>
      </c>
      <c r="O210" s="260">
        <v>2</v>
      </c>
      <c r="AA210" s="233">
        <v>1</v>
      </c>
      <c r="AB210" s="233">
        <v>7</v>
      </c>
      <c r="AC210" s="233">
        <v>7</v>
      </c>
      <c r="AZ210" s="233">
        <v>2</v>
      </c>
      <c r="BA210" s="233">
        <f>IF(AZ210=1,G210,0)</f>
        <v>0</v>
      </c>
      <c r="BB210" s="233">
        <f>IF(AZ210=2,G210,0)</f>
        <v>0</v>
      </c>
      <c r="BC210" s="233">
        <f>IF(AZ210=3,G210,0)</f>
        <v>0</v>
      </c>
      <c r="BD210" s="233">
        <f>IF(AZ210=4,G210,0)</f>
        <v>0</v>
      </c>
      <c r="BE210" s="233">
        <f>IF(AZ210=5,G210,0)</f>
        <v>0</v>
      </c>
      <c r="CA210" s="260">
        <v>1</v>
      </c>
      <c r="CB210" s="260">
        <v>7</v>
      </c>
    </row>
    <row r="211" spans="1:80">
      <c r="A211" s="269"/>
      <c r="B211" s="272"/>
      <c r="C211" s="328" t="s">
        <v>391</v>
      </c>
      <c r="D211" s="329"/>
      <c r="E211" s="273">
        <v>96.8</v>
      </c>
      <c r="F211" s="274"/>
      <c r="G211" s="275"/>
      <c r="H211" s="276"/>
      <c r="I211" s="270"/>
      <c r="J211" s="277"/>
      <c r="K211" s="270"/>
      <c r="M211" s="271" t="s">
        <v>391</v>
      </c>
      <c r="O211" s="260"/>
    </row>
    <row r="212" spans="1:80">
      <c r="A212" s="261">
        <v>82</v>
      </c>
      <c r="B212" s="262" t="s">
        <v>398</v>
      </c>
      <c r="C212" s="263" t="s">
        <v>399</v>
      </c>
      <c r="D212" s="264" t="s">
        <v>111</v>
      </c>
      <c r="E212" s="265">
        <v>96.8</v>
      </c>
      <c r="F212" s="265">
        <v>0</v>
      </c>
      <c r="G212" s="266">
        <f>E212*F212</f>
        <v>0</v>
      </c>
      <c r="H212" s="267">
        <v>0</v>
      </c>
      <c r="I212" s="268">
        <f>E212*H212</f>
        <v>0</v>
      </c>
      <c r="J212" s="267">
        <v>0</v>
      </c>
      <c r="K212" s="268">
        <f>E212*J212</f>
        <v>0</v>
      </c>
      <c r="O212" s="260">
        <v>2</v>
      </c>
      <c r="AA212" s="233">
        <v>1</v>
      </c>
      <c r="AB212" s="233">
        <v>7</v>
      </c>
      <c r="AC212" s="233">
        <v>7</v>
      </c>
      <c r="AZ212" s="233">
        <v>2</v>
      </c>
      <c r="BA212" s="233">
        <f>IF(AZ212=1,G212,0)</f>
        <v>0</v>
      </c>
      <c r="BB212" s="233">
        <f>IF(AZ212=2,G212,0)</f>
        <v>0</v>
      </c>
      <c r="BC212" s="233">
        <f>IF(AZ212=3,G212,0)</f>
        <v>0</v>
      </c>
      <c r="BD212" s="233">
        <f>IF(AZ212=4,G212,0)</f>
        <v>0</v>
      </c>
      <c r="BE212" s="233">
        <f>IF(AZ212=5,G212,0)</f>
        <v>0</v>
      </c>
      <c r="CA212" s="260">
        <v>1</v>
      </c>
      <c r="CB212" s="260">
        <v>7</v>
      </c>
    </row>
    <row r="213" spans="1:80">
      <c r="A213" s="261">
        <v>83</v>
      </c>
      <c r="B213" s="262" t="s">
        <v>400</v>
      </c>
      <c r="C213" s="263" t="s">
        <v>401</v>
      </c>
      <c r="D213" s="264" t="s">
        <v>111</v>
      </c>
      <c r="E213" s="265">
        <v>96.8</v>
      </c>
      <c r="F213" s="265">
        <v>0</v>
      </c>
      <c r="G213" s="266">
        <f>E213*F213</f>
        <v>0</v>
      </c>
      <c r="H213" s="267">
        <v>3.0000000000000001E-5</v>
      </c>
      <c r="I213" s="268">
        <f>E213*H213</f>
        <v>2.9039999999999999E-3</v>
      </c>
      <c r="J213" s="267">
        <v>0</v>
      </c>
      <c r="K213" s="268">
        <f>E213*J213</f>
        <v>0</v>
      </c>
      <c r="O213" s="260">
        <v>2</v>
      </c>
      <c r="AA213" s="233">
        <v>1</v>
      </c>
      <c r="AB213" s="233">
        <v>7</v>
      </c>
      <c r="AC213" s="233">
        <v>7</v>
      </c>
      <c r="AZ213" s="233">
        <v>2</v>
      </c>
      <c r="BA213" s="233">
        <f>IF(AZ213=1,G213,0)</f>
        <v>0</v>
      </c>
      <c r="BB213" s="233">
        <f>IF(AZ213=2,G213,0)</f>
        <v>0</v>
      </c>
      <c r="BC213" s="233">
        <f>IF(AZ213=3,G213,0)</f>
        <v>0</v>
      </c>
      <c r="BD213" s="233">
        <f>IF(AZ213=4,G213,0)</f>
        <v>0</v>
      </c>
      <c r="BE213" s="233">
        <f>IF(AZ213=5,G213,0)</f>
        <v>0</v>
      </c>
      <c r="CA213" s="260">
        <v>1</v>
      </c>
      <c r="CB213" s="260">
        <v>7</v>
      </c>
    </row>
    <row r="214" spans="1:80" ht="22.5">
      <c r="A214" s="261">
        <v>84</v>
      </c>
      <c r="B214" s="262" t="s">
        <v>402</v>
      </c>
      <c r="C214" s="263" t="s">
        <v>403</v>
      </c>
      <c r="D214" s="264" t="s">
        <v>111</v>
      </c>
      <c r="E214" s="265">
        <v>40.389200000000002</v>
      </c>
      <c r="F214" s="265">
        <v>0</v>
      </c>
      <c r="G214" s="266">
        <f>E214*F214</f>
        <v>0</v>
      </c>
      <c r="H214" s="267">
        <v>3.5E-4</v>
      </c>
      <c r="I214" s="268">
        <f>E214*H214</f>
        <v>1.4136220000000001E-2</v>
      </c>
      <c r="J214" s="267">
        <v>0</v>
      </c>
      <c r="K214" s="268">
        <f>E214*J214</f>
        <v>0</v>
      </c>
      <c r="O214" s="260">
        <v>2</v>
      </c>
      <c r="AA214" s="233">
        <v>1</v>
      </c>
      <c r="AB214" s="233">
        <v>7</v>
      </c>
      <c r="AC214" s="233">
        <v>7</v>
      </c>
      <c r="AZ214" s="233">
        <v>2</v>
      </c>
      <c r="BA214" s="233">
        <f>IF(AZ214=1,G214,0)</f>
        <v>0</v>
      </c>
      <c r="BB214" s="233">
        <f>IF(AZ214=2,G214,0)</f>
        <v>0</v>
      </c>
      <c r="BC214" s="233">
        <f>IF(AZ214=3,G214,0)</f>
        <v>0</v>
      </c>
      <c r="BD214" s="233">
        <f>IF(AZ214=4,G214,0)</f>
        <v>0</v>
      </c>
      <c r="BE214" s="233">
        <f>IF(AZ214=5,G214,0)</f>
        <v>0</v>
      </c>
      <c r="CA214" s="260">
        <v>1</v>
      </c>
      <c r="CB214" s="260">
        <v>7</v>
      </c>
    </row>
    <row r="215" spans="1:80">
      <c r="A215" s="269"/>
      <c r="B215" s="272"/>
      <c r="C215" s="328" t="s">
        <v>404</v>
      </c>
      <c r="D215" s="329"/>
      <c r="E215" s="273">
        <v>40.389200000000002</v>
      </c>
      <c r="F215" s="274"/>
      <c r="G215" s="275"/>
      <c r="H215" s="276"/>
      <c r="I215" s="270"/>
      <c r="J215" s="277"/>
      <c r="K215" s="270"/>
      <c r="M215" s="271" t="s">
        <v>404</v>
      </c>
      <c r="O215" s="260"/>
    </row>
    <row r="216" spans="1:80" ht="22.5">
      <c r="A216" s="261">
        <v>85</v>
      </c>
      <c r="B216" s="262" t="s">
        <v>405</v>
      </c>
      <c r="C216" s="263" t="s">
        <v>406</v>
      </c>
      <c r="D216" s="264" t="s">
        <v>111</v>
      </c>
      <c r="E216" s="265">
        <v>40.389200000000002</v>
      </c>
      <c r="F216" s="265">
        <v>0</v>
      </c>
      <c r="G216" s="266">
        <f>E216*F216</f>
        <v>0</v>
      </c>
      <c r="H216" s="267">
        <v>4.2000000000000002E-4</v>
      </c>
      <c r="I216" s="268">
        <f>E216*H216</f>
        <v>1.6963464000000001E-2</v>
      </c>
      <c r="J216" s="267">
        <v>0</v>
      </c>
      <c r="K216" s="268">
        <f>E216*J216</f>
        <v>0</v>
      </c>
      <c r="O216" s="260">
        <v>2</v>
      </c>
      <c r="AA216" s="233">
        <v>1</v>
      </c>
      <c r="AB216" s="233">
        <v>7</v>
      </c>
      <c r="AC216" s="233">
        <v>7</v>
      </c>
      <c r="AZ216" s="233">
        <v>2</v>
      </c>
      <c r="BA216" s="233">
        <f>IF(AZ216=1,G216,0)</f>
        <v>0</v>
      </c>
      <c r="BB216" s="233">
        <f>IF(AZ216=2,G216,0)</f>
        <v>0</v>
      </c>
      <c r="BC216" s="233">
        <f>IF(AZ216=3,G216,0)</f>
        <v>0</v>
      </c>
      <c r="BD216" s="233">
        <f>IF(AZ216=4,G216,0)</f>
        <v>0</v>
      </c>
      <c r="BE216" s="233">
        <f>IF(AZ216=5,G216,0)</f>
        <v>0</v>
      </c>
      <c r="CA216" s="260">
        <v>1</v>
      </c>
      <c r="CB216" s="260">
        <v>7</v>
      </c>
    </row>
    <row r="217" spans="1:80" ht="22.5">
      <c r="A217" s="261">
        <v>86</v>
      </c>
      <c r="B217" s="262" t="s">
        <v>407</v>
      </c>
      <c r="C217" s="263" t="s">
        <v>408</v>
      </c>
      <c r="D217" s="264" t="s">
        <v>111</v>
      </c>
      <c r="E217" s="265">
        <v>26.408300000000001</v>
      </c>
      <c r="F217" s="265">
        <v>0</v>
      </c>
      <c r="G217" s="266">
        <f>E217*F217</f>
        <v>0</v>
      </c>
      <c r="H217" s="267">
        <v>0</v>
      </c>
      <c r="I217" s="268">
        <f>E217*H217</f>
        <v>0</v>
      </c>
      <c r="J217" s="267"/>
      <c r="K217" s="268">
        <f>E217*J217</f>
        <v>0</v>
      </c>
      <c r="O217" s="260">
        <v>2</v>
      </c>
      <c r="AA217" s="233">
        <v>12</v>
      </c>
      <c r="AB217" s="233">
        <v>0</v>
      </c>
      <c r="AC217" s="233">
        <v>158</v>
      </c>
      <c r="AZ217" s="233">
        <v>2</v>
      </c>
      <c r="BA217" s="233">
        <f>IF(AZ217=1,G217,0)</f>
        <v>0</v>
      </c>
      <c r="BB217" s="233">
        <f>IF(AZ217=2,G217,0)</f>
        <v>0</v>
      </c>
      <c r="BC217" s="233">
        <f>IF(AZ217=3,G217,0)</f>
        <v>0</v>
      </c>
      <c r="BD217" s="233">
        <f>IF(AZ217=4,G217,0)</f>
        <v>0</v>
      </c>
      <c r="BE217" s="233">
        <f>IF(AZ217=5,G217,0)</f>
        <v>0</v>
      </c>
      <c r="CA217" s="260">
        <v>12</v>
      </c>
      <c r="CB217" s="260">
        <v>0</v>
      </c>
    </row>
    <row r="218" spans="1:80">
      <c r="A218" s="269"/>
      <c r="B218" s="272"/>
      <c r="C218" s="328" t="s">
        <v>409</v>
      </c>
      <c r="D218" s="329"/>
      <c r="E218" s="273">
        <v>26.408300000000001</v>
      </c>
      <c r="F218" s="274"/>
      <c r="G218" s="275"/>
      <c r="H218" s="276"/>
      <c r="I218" s="270"/>
      <c r="J218" s="277"/>
      <c r="K218" s="270"/>
      <c r="M218" s="271" t="s">
        <v>409</v>
      </c>
      <c r="O218" s="260"/>
    </row>
    <row r="219" spans="1:80" ht="22.5">
      <c r="A219" s="261">
        <v>87</v>
      </c>
      <c r="B219" s="262" t="s">
        <v>410</v>
      </c>
      <c r="C219" s="263" t="s">
        <v>411</v>
      </c>
      <c r="D219" s="264" t="s">
        <v>257</v>
      </c>
      <c r="E219" s="265">
        <v>1</v>
      </c>
      <c r="F219" s="265">
        <v>0</v>
      </c>
      <c r="G219" s="266">
        <f>E219*F219</f>
        <v>0</v>
      </c>
      <c r="H219" s="267">
        <v>0</v>
      </c>
      <c r="I219" s="268">
        <f>E219*H219</f>
        <v>0</v>
      </c>
      <c r="J219" s="267"/>
      <c r="K219" s="268">
        <f>E219*J219</f>
        <v>0</v>
      </c>
      <c r="O219" s="260">
        <v>2</v>
      </c>
      <c r="AA219" s="233">
        <v>12</v>
      </c>
      <c r="AB219" s="233">
        <v>0</v>
      </c>
      <c r="AC219" s="233">
        <v>189</v>
      </c>
      <c r="AZ219" s="233">
        <v>2</v>
      </c>
      <c r="BA219" s="233">
        <f>IF(AZ219=1,G219,0)</f>
        <v>0</v>
      </c>
      <c r="BB219" s="233">
        <f>IF(AZ219=2,G219,0)</f>
        <v>0</v>
      </c>
      <c r="BC219" s="233">
        <f>IF(AZ219=3,G219,0)</f>
        <v>0</v>
      </c>
      <c r="BD219" s="233">
        <f>IF(AZ219=4,G219,0)</f>
        <v>0</v>
      </c>
      <c r="BE219" s="233">
        <f>IF(AZ219=5,G219,0)</f>
        <v>0</v>
      </c>
      <c r="CA219" s="260">
        <v>12</v>
      </c>
      <c r="CB219" s="260">
        <v>0</v>
      </c>
    </row>
    <row r="220" spans="1:80">
      <c r="A220" s="261">
        <v>88</v>
      </c>
      <c r="B220" s="262" t="s">
        <v>374</v>
      </c>
      <c r="C220" s="263" t="s">
        <v>375</v>
      </c>
      <c r="D220" s="264" t="s">
        <v>111</v>
      </c>
      <c r="E220" s="265">
        <v>159.78700000000001</v>
      </c>
      <c r="F220" s="265">
        <v>0</v>
      </c>
      <c r="G220" s="266">
        <f>E220*F220</f>
        <v>0</v>
      </c>
      <c r="H220" s="267">
        <v>4.8999999999999998E-3</v>
      </c>
      <c r="I220" s="268">
        <f>E220*H220</f>
        <v>0.78295630000000005</v>
      </c>
      <c r="J220" s="267"/>
      <c r="K220" s="268">
        <f>E220*J220</f>
        <v>0</v>
      </c>
      <c r="O220" s="260">
        <v>2</v>
      </c>
      <c r="AA220" s="233">
        <v>3</v>
      </c>
      <c r="AB220" s="233">
        <v>7</v>
      </c>
      <c r="AC220" s="233">
        <v>62833154</v>
      </c>
      <c r="AZ220" s="233">
        <v>2</v>
      </c>
      <c r="BA220" s="233">
        <f>IF(AZ220=1,G220,0)</f>
        <v>0</v>
      </c>
      <c r="BB220" s="233">
        <f>IF(AZ220=2,G220,0)</f>
        <v>0</v>
      </c>
      <c r="BC220" s="233">
        <f>IF(AZ220=3,G220,0)</f>
        <v>0</v>
      </c>
      <c r="BD220" s="233">
        <f>IF(AZ220=4,G220,0)</f>
        <v>0</v>
      </c>
      <c r="BE220" s="233">
        <f>IF(AZ220=5,G220,0)</f>
        <v>0</v>
      </c>
      <c r="CA220" s="260">
        <v>3</v>
      </c>
      <c r="CB220" s="260">
        <v>7</v>
      </c>
    </row>
    <row r="221" spans="1:80">
      <c r="A221" s="269"/>
      <c r="B221" s="272"/>
      <c r="C221" s="328" t="s">
        <v>412</v>
      </c>
      <c r="D221" s="329"/>
      <c r="E221" s="273">
        <v>111.32</v>
      </c>
      <c r="F221" s="274"/>
      <c r="G221" s="275"/>
      <c r="H221" s="276"/>
      <c r="I221" s="270"/>
      <c r="J221" s="277"/>
      <c r="K221" s="270"/>
      <c r="M221" s="271" t="s">
        <v>412</v>
      </c>
      <c r="O221" s="260"/>
    </row>
    <row r="222" spans="1:80">
      <c r="A222" s="269"/>
      <c r="B222" s="272"/>
      <c r="C222" s="328" t="s">
        <v>413</v>
      </c>
      <c r="D222" s="329"/>
      <c r="E222" s="273">
        <v>48.466999999999999</v>
      </c>
      <c r="F222" s="274"/>
      <c r="G222" s="275"/>
      <c r="H222" s="276"/>
      <c r="I222" s="270"/>
      <c r="J222" s="277"/>
      <c r="K222" s="270"/>
      <c r="M222" s="271" t="s">
        <v>413</v>
      </c>
      <c r="O222" s="260"/>
    </row>
    <row r="223" spans="1:80">
      <c r="A223" s="261">
        <v>89</v>
      </c>
      <c r="B223" s="262" t="s">
        <v>414</v>
      </c>
      <c r="C223" s="263" t="s">
        <v>415</v>
      </c>
      <c r="D223" s="264" t="s">
        <v>111</v>
      </c>
      <c r="E223" s="265">
        <v>222.64</v>
      </c>
      <c r="F223" s="265">
        <v>0</v>
      </c>
      <c r="G223" s="266">
        <f>E223*F223</f>
        <v>0</v>
      </c>
      <c r="H223" s="267">
        <v>5.0000000000000001E-4</v>
      </c>
      <c r="I223" s="268">
        <f>E223*H223</f>
        <v>0.11132</v>
      </c>
      <c r="J223" s="267"/>
      <c r="K223" s="268">
        <f>E223*J223</f>
        <v>0</v>
      </c>
      <c r="O223" s="260">
        <v>2</v>
      </c>
      <c r="AA223" s="233">
        <v>3</v>
      </c>
      <c r="AB223" s="233">
        <v>7</v>
      </c>
      <c r="AC223" s="233">
        <v>69366199</v>
      </c>
      <c r="AZ223" s="233">
        <v>2</v>
      </c>
      <c r="BA223" s="233">
        <f>IF(AZ223=1,G223,0)</f>
        <v>0</v>
      </c>
      <c r="BB223" s="233">
        <f>IF(AZ223=2,G223,0)</f>
        <v>0</v>
      </c>
      <c r="BC223" s="233">
        <f>IF(AZ223=3,G223,0)</f>
        <v>0</v>
      </c>
      <c r="BD223" s="233">
        <f>IF(AZ223=4,G223,0)</f>
        <v>0</v>
      </c>
      <c r="BE223" s="233">
        <f>IF(AZ223=5,G223,0)</f>
        <v>0</v>
      </c>
      <c r="CA223" s="260">
        <v>3</v>
      </c>
      <c r="CB223" s="260">
        <v>7</v>
      </c>
    </row>
    <row r="224" spans="1:80">
      <c r="A224" s="269"/>
      <c r="B224" s="272"/>
      <c r="C224" s="328" t="s">
        <v>416</v>
      </c>
      <c r="D224" s="329"/>
      <c r="E224" s="273">
        <v>222.64</v>
      </c>
      <c r="F224" s="274"/>
      <c r="G224" s="275"/>
      <c r="H224" s="276"/>
      <c r="I224" s="270"/>
      <c r="J224" s="277"/>
      <c r="K224" s="270"/>
      <c r="M224" s="271" t="s">
        <v>416</v>
      </c>
      <c r="O224" s="260"/>
    </row>
    <row r="225" spans="1:80">
      <c r="A225" s="261">
        <v>90</v>
      </c>
      <c r="B225" s="262" t="s">
        <v>417</v>
      </c>
      <c r="C225" s="263" t="s">
        <v>418</v>
      </c>
      <c r="D225" s="264" t="s">
        <v>12</v>
      </c>
      <c r="E225" s="265"/>
      <c r="F225" s="265">
        <v>0</v>
      </c>
      <c r="G225" s="266">
        <f>E225*F225</f>
        <v>0</v>
      </c>
      <c r="H225" s="267">
        <v>0</v>
      </c>
      <c r="I225" s="268">
        <f>E225*H225</f>
        <v>0</v>
      </c>
      <c r="J225" s="267"/>
      <c r="K225" s="268">
        <f>E225*J225</f>
        <v>0</v>
      </c>
      <c r="O225" s="260">
        <v>2</v>
      </c>
      <c r="AA225" s="233">
        <v>7</v>
      </c>
      <c r="AB225" s="233">
        <v>1002</v>
      </c>
      <c r="AC225" s="233">
        <v>5</v>
      </c>
      <c r="AZ225" s="233">
        <v>2</v>
      </c>
      <c r="BA225" s="233">
        <f>IF(AZ225=1,G225,0)</f>
        <v>0</v>
      </c>
      <c r="BB225" s="233">
        <f>IF(AZ225=2,G225,0)</f>
        <v>0</v>
      </c>
      <c r="BC225" s="233">
        <f>IF(AZ225=3,G225,0)</f>
        <v>0</v>
      </c>
      <c r="BD225" s="233">
        <f>IF(AZ225=4,G225,0)</f>
        <v>0</v>
      </c>
      <c r="BE225" s="233">
        <f>IF(AZ225=5,G225,0)</f>
        <v>0</v>
      </c>
      <c r="CA225" s="260">
        <v>7</v>
      </c>
      <c r="CB225" s="260">
        <v>1002</v>
      </c>
    </row>
    <row r="226" spans="1:80">
      <c r="A226" s="278"/>
      <c r="B226" s="279" t="s">
        <v>100</v>
      </c>
      <c r="C226" s="280" t="s">
        <v>381</v>
      </c>
      <c r="D226" s="281"/>
      <c r="E226" s="282"/>
      <c r="F226" s="283"/>
      <c r="G226" s="284">
        <f>SUM(G201:G225)</f>
        <v>0</v>
      </c>
      <c r="H226" s="285"/>
      <c r="I226" s="286">
        <f>SUM(I201:I225)</f>
        <v>1.2103239840000002</v>
      </c>
      <c r="J226" s="285"/>
      <c r="K226" s="286">
        <f>SUM(K201:K225)</f>
        <v>-2.7039999999999997</v>
      </c>
      <c r="O226" s="260">
        <v>4</v>
      </c>
      <c r="BA226" s="287">
        <f>SUM(BA201:BA225)</f>
        <v>0</v>
      </c>
      <c r="BB226" s="287">
        <f>SUM(BB201:BB225)</f>
        <v>0</v>
      </c>
      <c r="BC226" s="287">
        <f>SUM(BC201:BC225)</f>
        <v>0</v>
      </c>
      <c r="BD226" s="287">
        <f>SUM(BD201:BD225)</f>
        <v>0</v>
      </c>
      <c r="BE226" s="287">
        <f>SUM(BE201:BE225)</f>
        <v>0</v>
      </c>
    </row>
    <row r="227" spans="1:80">
      <c r="A227" s="250" t="s">
        <v>97</v>
      </c>
      <c r="B227" s="251" t="s">
        <v>419</v>
      </c>
      <c r="C227" s="252" t="s">
        <v>420</v>
      </c>
      <c r="D227" s="253"/>
      <c r="E227" s="254"/>
      <c r="F227" s="254"/>
      <c r="G227" s="255"/>
      <c r="H227" s="256"/>
      <c r="I227" s="257"/>
      <c r="J227" s="258"/>
      <c r="K227" s="259"/>
      <c r="O227" s="260">
        <v>1</v>
      </c>
    </row>
    <row r="228" spans="1:80">
      <c r="A228" s="261">
        <v>91</v>
      </c>
      <c r="B228" s="262" t="s">
        <v>422</v>
      </c>
      <c r="C228" s="263" t="s">
        <v>423</v>
      </c>
      <c r="D228" s="264" t="s">
        <v>111</v>
      </c>
      <c r="E228" s="265">
        <v>73.349999999999994</v>
      </c>
      <c r="F228" s="265">
        <v>0</v>
      </c>
      <c r="G228" s="266">
        <f>E228*F228</f>
        <v>0</v>
      </c>
      <c r="H228" s="267">
        <v>5.2999999999999998E-4</v>
      </c>
      <c r="I228" s="268">
        <f>E228*H228</f>
        <v>3.8875499999999993E-2</v>
      </c>
      <c r="J228" s="267">
        <v>0</v>
      </c>
      <c r="K228" s="268">
        <f>E228*J228</f>
        <v>0</v>
      </c>
      <c r="O228" s="260">
        <v>2</v>
      </c>
      <c r="AA228" s="233">
        <v>1</v>
      </c>
      <c r="AB228" s="233">
        <v>7</v>
      </c>
      <c r="AC228" s="233">
        <v>7</v>
      </c>
      <c r="AZ228" s="233">
        <v>2</v>
      </c>
      <c r="BA228" s="233">
        <f>IF(AZ228=1,G228,0)</f>
        <v>0</v>
      </c>
      <c r="BB228" s="233">
        <f>IF(AZ228=2,G228,0)</f>
        <v>0</v>
      </c>
      <c r="BC228" s="233">
        <f>IF(AZ228=3,G228,0)</f>
        <v>0</v>
      </c>
      <c r="BD228" s="233">
        <f>IF(AZ228=4,G228,0)</f>
        <v>0</v>
      </c>
      <c r="BE228" s="233">
        <f>IF(AZ228=5,G228,0)</f>
        <v>0</v>
      </c>
      <c r="CA228" s="260">
        <v>1</v>
      </c>
      <c r="CB228" s="260">
        <v>7</v>
      </c>
    </row>
    <row r="229" spans="1:80">
      <c r="A229" s="269"/>
      <c r="B229" s="272"/>
      <c r="C229" s="328" t="s">
        <v>424</v>
      </c>
      <c r="D229" s="329"/>
      <c r="E229" s="273">
        <v>73.349999999999994</v>
      </c>
      <c r="F229" s="274"/>
      <c r="G229" s="275"/>
      <c r="H229" s="276"/>
      <c r="I229" s="270"/>
      <c r="J229" s="277"/>
      <c r="K229" s="270"/>
      <c r="M229" s="271" t="s">
        <v>424</v>
      </c>
      <c r="O229" s="260"/>
    </row>
    <row r="230" spans="1:80">
      <c r="A230" s="261">
        <v>92</v>
      </c>
      <c r="B230" s="262" t="s">
        <v>425</v>
      </c>
      <c r="C230" s="263" t="s">
        <v>426</v>
      </c>
      <c r="D230" s="264" t="s">
        <v>111</v>
      </c>
      <c r="E230" s="265">
        <v>59.6</v>
      </c>
      <c r="F230" s="265">
        <v>0</v>
      </c>
      <c r="G230" s="266">
        <f>E230*F230</f>
        <v>0</v>
      </c>
      <c r="H230" s="267">
        <v>0</v>
      </c>
      <c r="I230" s="268">
        <f>E230*H230</f>
        <v>0</v>
      </c>
      <c r="J230" s="267">
        <v>0</v>
      </c>
      <c r="K230" s="268">
        <f>E230*J230</f>
        <v>0</v>
      </c>
      <c r="O230" s="260">
        <v>2</v>
      </c>
      <c r="AA230" s="233">
        <v>1</v>
      </c>
      <c r="AB230" s="233">
        <v>7</v>
      </c>
      <c r="AC230" s="233">
        <v>7</v>
      </c>
      <c r="AZ230" s="233">
        <v>2</v>
      </c>
      <c r="BA230" s="233">
        <f>IF(AZ230=1,G230,0)</f>
        <v>0</v>
      </c>
      <c r="BB230" s="233">
        <f>IF(AZ230=2,G230,0)</f>
        <v>0</v>
      </c>
      <c r="BC230" s="233">
        <f>IF(AZ230=3,G230,0)</f>
        <v>0</v>
      </c>
      <c r="BD230" s="233">
        <f>IF(AZ230=4,G230,0)</f>
        <v>0</v>
      </c>
      <c r="BE230" s="233">
        <f>IF(AZ230=5,G230,0)</f>
        <v>0</v>
      </c>
      <c r="CA230" s="260">
        <v>1</v>
      </c>
      <c r="CB230" s="260">
        <v>7</v>
      </c>
    </row>
    <row r="231" spans="1:80">
      <c r="A231" s="269"/>
      <c r="B231" s="272"/>
      <c r="C231" s="328" t="s">
        <v>427</v>
      </c>
      <c r="D231" s="329"/>
      <c r="E231" s="273">
        <v>59.6</v>
      </c>
      <c r="F231" s="274"/>
      <c r="G231" s="275"/>
      <c r="H231" s="276"/>
      <c r="I231" s="270"/>
      <c r="J231" s="277"/>
      <c r="K231" s="270"/>
      <c r="M231" s="271" t="s">
        <v>427</v>
      </c>
      <c r="O231" s="260"/>
    </row>
    <row r="232" spans="1:80" ht="22.5">
      <c r="A232" s="261">
        <v>93</v>
      </c>
      <c r="B232" s="262" t="s">
        <v>428</v>
      </c>
      <c r="C232" s="263" t="s">
        <v>429</v>
      </c>
      <c r="D232" s="264" t="s">
        <v>156</v>
      </c>
      <c r="E232" s="265">
        <v>58.11</v>
      </c>
      <c r="F232" s="265">
        <v>0</v>
      </c>
      <c r="G232" s="266">
        <f>E232*F232</f>
        <v>0</v>
      </c>
      <c r="H232" s="267">
        <v>3.2000000000000003E-4</v>
      </c>
      <c r="I232" s="268">
        <f>E232*H232</f>
        <v>1.8595200000000003E-2</v>
      </c>
      <c r="J232" s="267">
        <v>0</v>
      </c>
      <c r="K232" s="268">
        <f>E232*J232</f>
        <v>0</v>
      </c>
      <c r="O232" s="260">
        <v>2</v>
      </c>
      <c r="AA232" s="233">
        <v>1</v>
      </c>
      <c r="AB232" s="233">
        <v>7</v>
      </c>
      <c r="AC232" s="233">
        <v>7</v>
      </c>
      <c r="AZ232" s="233">
        <v>2</v>
      </c>
      <c r="BA232" s="233">
        <f>IF(AZ232=1,G232,0)</f>
        <v>0</v>
      </c>
      <c r="BB232" s="233">
        <f>IF(AZ232=2,G232,0)</f>
        <v>0</v>
      </c>
      <c r="BC232" s="233">
        <f>IF(AZ232=3,G232,0)</f>
        <v>0</v>
      </c>
      <c r="BD232" s="233">
        <f>IF(AZ232=4,G232,0)</f>
        <v>0</v>
      </c>
      <c r="BE232" s="233">
        <f>IF(AZ232=5,G232,0)</f>
        <v>0</v>
      </c>
      <c r="CA232" s="260">
        <v>1</v>
      </c>
      <c r="CB232" s="260">
        <v>7</v>
      </c>
    </row>
    <row r="233" spans="1:80">
      <c r="A233" s="269"/>
      <c r="B233" s="272"/>
      <c r="C233" s="328" t="s">
        <v>430</v>
      </c>
      <c r="D233" s="329"/>
      <c r="E233" s="273">
        <v>68.55</v>
      </c>
      <c r="F233" s="274"/>
      <c r="G233" s="275"/>
      <c r="H233" s="276"/>
      <c r="I233" s="270"/>
      <c r="J233" s="277"/>
      <c r="K233" s="270"/>
      <c r="M233" s="271" t="s">
        <v>430</v>
      </c>
      <c r="O233" s="260"/>
    </row>
    <row r="234" spans="1:80">
      <c r="A234" s="269"/>
      <c r="B234" s="272"/>
      <c r="C234" s="328" t="s">
        <v>431</v>
      </c>
      <c r="D234" s="329"/>
      <c r="E234" s="273">
        <v>-10.44</v>
      </c>
      <c r="F234" s="274"/>
      <c r="G234" s="275"/>
      <c r="H234" s="276"/>
      <c r="I234" s="270"/>
      <c r="J234" s="277"/>
      <c r="K234" s="270"/>
      <c r="M234" s="271" t="s">
        <v>431</v>
      </c>
      <c r="O234" s="260"/>
    </row>
    <row r="235" spans="1:80">
      <c r="A235" s="261">
        <v>94</v>
      </c>
      <c r="B235" s="262" t="s">
        <v>432</v>
      </c>
      <c r="C235" s="263" t="s">
        <v>433</v>
      </c>
      <c r="D235" s="264" t="s">
        <v>111</v>
      </c>
      <c r="E235" s="265">
        <v>193.6</v>
      </c>
      <c r="F235" s="265">
        <v>0</v>
      </c>
      <c r="G235" s="266">
        <f>E235*F235</f>
        <v>0</v>
      </c>
      <c r="H235" s="267">
        <v>2E-3</v>
      </c>
      <c r="I235" s="268">
        <f>E235*H235</f>
        <v>0.38719999999999999</v>
      </c>
      <c r="J235" s="267">
        <v>0</v>
      </c>
      <c r="K235" s="268">
        <f>E235*J235</f>
        <v>0</v>
      </c>
      <c r="O235" s="260">
        <v>2</v>
      </c>
      <c r="AA235" s="233">
        <v>1</v>
      </c>
      <c r="AB235" s="233">
        <v>7</v>
      </c>
      <c r="AC235" s="233">
        <v>7</v>
      </c>
      <c r="AZ235" s="233">
        <v>2</v>
      </c>
      <c r="BA235" s="233">
        <f>IF(AZ235=1,G235,0)</f>
        <v>0</v>
      </c>
      <c r="BB235" s="233">
        <f>IF(AZ235=2,G235,0)</f>
        <v>0</v>
      </c>
      <c r="BC235" s="233">
        <f>IF(AZ235=3,G235,0)</f>
        <v>0</v>
      </c>
      <c r="BD235" s="233">
        <f>IF(AZ235=4,G235,0)</f>
        <v>0</v>
      </c>
      <c r="BE235" s="233">
        <f>IF(AZ235=5,G235,0)</f>
        <v>0</v>
      </c>
      <c r="CA235" s="260">
        <v>1</v>
      </c>
      <c r="CB235" s="260">
        <v>7</v>
      </c>
    </row>
    <row r="236" spans="1:80">
      <c r="A236" s="269"/>
      <c r="B236" s="272"/>
      <c r="C236" s="328" t="s">
        <v>434</v>
      </c>
      <c r="D236" s="329"/>
      <c r="E236" s="273">
        <v>193.6</v>
      </c>
      <c r="F236" s="274"/>
      <c r="G236" s="275"/>
      <c r="H236" s="276"/>
      <c r="I236" s="270"/>
      <c r="J236" s="277"/>
      <c r="K236" s="270"/>
      <c r="M236" s="271" t="s">
        <v>434</v>
      </c>
      <c r="O236" s="260"/>
    </row>
    <row r="237" spans="1:80">
      <c r="A237" s="261">
        <v>95</v>
      </c>
      <c r="B237" s="262" t="s">
        <v>435</v>
      </c>
      <c r="C237" s="263" t="s">
        <v>436</v>
      </c>
      <c r="D237" s="264" t="s">
        <v>111</v>
      </c>
      <c r="E237" s="265">
        <v>59.6</v>
      </c>
      <c r="F237" s="265">
        <v>0</v>
      </c>
      <c r="G237" s="266">
        <f>E237*F237</f>
        <v>0</v>
      </c>
      <c r="H237" s="267">
        <v>1.0000000000000001E-5</v>
      </c>
      <c r="I237" s="268">
        <f>E237*H237</f>
        <v>5.9600000000000007E-4</v>
      </c>
      <c r="J237" s="267">
        <v>0</v>
      </c>
      <c r="K237" s="268">
        <f>E237*J237</f>
        <v>0</v>
      </c>
      <c r="O237" s="260">
        <v>2</v>
      </c>
      <c r="AA237" s="233">
        <v>1</v>
      </c>
      <c r="AB237" s="233">
        <v>7</v>
      </c>
      <c r="AC237" s="233">
        <v>7</v>
      </c>
      <c r="AZ237" s="233">
        <v>2</v>
      </c>
      <c r="BA237" s="233">
        <f>IF(AZ237=1,G237,0)</f>
        <v>0</v>
      </c>
      <c r="BB237" s="233">
        <f>IF(AZ237=2,G237,0)</f>
        <v>0</v>
      </c>
      <c r="BC237" s="233">
        <f>IF(AZ237=3,G237,0)</f>
        <v>0</v>
      </c>
      <c r="BD237" s="233">
        <f>IF(AZ237=4,G237,0)</f>
        <v>0</v>
      </c>
      <c r="BE237" s="233">
        <f>IF(AZ237=5,G237,0)</f>
        <v>0</v>
      </c>
      <c r="CA237" s="260">
        <v>1</v>
      </c>
      <c r="CB237" s="260">
        <v>7</v>
      </c>
    </row>
    <row r="238" spans="1:80">
      <c r="A238" s="261">
        <v>96</v>
      </c>
      <c r="B238" s="262" t="s">
        <v>437</v>
      </c>
      <c r="C238" s="263" t="s">
        <v>438</v>
      </c>
      <c r="D238" s="264" t="s">
        <v>111</v>
      </c>
      <c r="E238" s="265">
        <v>8.64</v>
      </c>
      <c r="F238" s="265">
        <v>0</v>
      </c>
      <c r="G238" s="266">
        <f>E238*F238</f>
        <v>0</v>
      </c>
      <c r="H238" s="267">
        <v>1.9949999999999999E-2</v>
      </c>
      <c r="I238" s="268">
        <f>E238*H238</f>
        <v>0.17236799999999999</v>
      </c>
      <c r="J238" s="267">
        <v>0</v>
      </c>
      <c r="K238" s="268">
        <f>E238*J238</f>
        <v>0</v>
      </c>
      <c r="O238" s="260">
        <v>2</v>
      </c>
      <c r="AA238" s="233">
        <v>1</v>
      </c>
      <c r="AB238" s="233">
        <v>7</v>
      </c>
      <c r="AC238" s="233">
        <v>7</v>
      </c>
      <c r="AZ238" s="233">
        <v>2</v>
      </c>
      <c r="BA238" s="233">
        <f>IF(AZ238=1,G238,0)</f>
        <v>0</v>
      </c>
      <c r="BB238" s="233">
        <f>IF(AZ238=2,G238,0)</f>
        <v>0</v>
      </c>
      <c r="BC238" s="233">
        <f>IF(AZ238=3,G238,0)</f>
        <v>0</v>
      </c>
      <c r="BD238" s="233">
        <f>IF(AZ238=4,G238,0)</f>
        <v>0</v>
      </c>
      <c r="BE238" s="233">
        <f>IF(AZ238=5,G238,0)</f>
        <v>0</v>
      </c>
      <c r="CA238" s="260">
        <v>1</v>
      </c>
      <c r="CB238" s="260">
        <v>7</v>
      </c>
    </row>
    <row r="239" spans="1:80">
      <c r="A239" s="269"/>
      <c r="B239" s="272"/>
      <c r="C239" s="328" t="s">
        <v>439</v>
      </c>
      <c r="D239" s="329"/>
      <c r="E239" s="273">
        <v>8.64</v>
      </c>
      <c r="F239" s="274"/>
      <c r="G239" s="275"/>
      <c r="H239" s="276"/>
      <c r="I239" s="270"/>
      <c r="J239" s="277"/>
      <c r="K239" s="270"/>
      <c r="M239" s="271" t="s">
        <v>439</v>
      </c>
      <c r="O239" s="260"/>
    </row>
    <row r="240" spans="1:80">
      <c r="A240" s="261">
        <v>97</v>
      </c>
      <c r="B240" s="262" t="s">
        <v>440</v>
      </c>
      <c r="C240" s="263" t="s">
        <v>441</v>
      </c>
      <c r="D240" s="264" t="s">
        <v>111</v>
      </c>
      <c r="E240" s="265">
        <v>60.792000000000002</v>
      </c>
      <c r="F240" s="265">
        <v>0</v>
      </c>
      <c r="G240" s="266">
        <f>E240*F240</f>
        <v>0</v>
      </c>
      <c r="H240" s="267">
        <v>2E-3</v>
      </c>
      <c r="I240" s="268">
        <f>E240*H240</f>
        <v>0.12158400000000001</v>
      </c>
      <c r="J240" s="267"/>
      <c r="K240" s="268">
        <f>E240*J240</f>
        <v>0</v>
      </c>
      <c r="O240" s="260">
        <v>2</v>
      </c>
      <c r="AA240" s="233">
        <v>3</v>
      </c>
      <c r="AB240" s="233">
        <v>7</v>
      </c>
      <c r="AC240" s="233">
        <v>28375855</v>
      </c>
      <c r="AZ240" s="233">
        <v>2</v>
      </c>
      <c r="BA240" s="233">
        <f>IF(AZ240=1,G240,0)</f>
        <v>0</v>
      </c>
      <c r="BB240" s="233">
        <f>IF(AZ240=2,G240,0)</f>
        <v>0</v>
      </c>
      <c r="BC240" s="233">
        <f>IF(AZ240=3,G240,0)</f>
        <v>0</v>
      </c>
      <c r="BD240" s="233">
        <f>IF(AZ240=4,G240,0)</f>
        <v>0</v>
      </c>
      <c r="BE240" s="233">
        <f>IF(AZ240=5,G240,0)</f>
        <v>0</v>
      </c>
      <c r="CA240" s="260">
        <v>3</v>
      </c>
      <c r="CB240" s="260">
        <v>7</v>
      </c>
    </row>
    <row r="241" spans="1:80">
      <c r="A241" s="269"/>
      <c r="B241" s="272"/>
      <c r="C241" s="328" t="s">
        <v>442</v>
      </c>
      <c r="D241" s="329"/>
      <c r="E241" s="273">
        <v>60.792000000000002</v>
      </c>
      <c r="F241" s="274"/>
      <c r="G241" s="275"/>
      <c r="H241" s="276"/>
      <c r="I241" s="270"/>
      <c r="J241" s="277"/>
      <c r="K241" s="270"/>
      <c r="M241" s="271" t="s">
        <v>442</v>
      </c>
      <c r="O241" s="260"/>
    </row>
    <row r="242" spans="1:80">
      <c r="A242" s="261">
        <v>98</v>
      </c>
      <c r="B242" s="262" t="s">
        <v>443</v>
      </c>
      <c r="C242" s="263" t="s">
        <v>444</v>
      </c>
      <c r="D242" s="264" t="s">
        <v>116</v>
      </c>
      <c r="E242" s="265">
        <v>19.747199999999999</v>
      </c>
      <c r="F242" s="265">
        <v>0</v>
      </c>
      <c r="G242" s="266">
        <f>E242*F242</f>
        <v>0</v>
      </c>
      <c r="H242" s="267">
        <v>0.02</v>
      </c>
      <c r="I242" s="268">
        <f>E242*H242</f>
        <v>0.39494400000000002</v>
      </c>
      <c r="J242" s="267"/>
      <c r="K242" s="268">
        <f>E242*J242</f>
        <v>0</v>
      </c>
      <c r="O242" s="260">
        <v>2</v>
      </c>
      <c r="AA242" s="233">
        <v>3</v>
      </c>
      <c r="AB242" s="233">
        <v>7</v>
      </c>
      <c r="AC242" s="233">
        <v>28375976</v>
      </c>
      <c r="AZ242" s="233">
        <v>2</v>
      </c>
      <c r="BA242" s="233">
        <f>IF(AZ242=1,G242,0)</f>
        <v>0</v>
      </c>
      <c r="BB242" s="233">
        <f>IF(AZ242=2,G242,0)</f>
        <v>0</v>
      </c>
      <c r="BC242" s="233">
        <f>IF(AZ242=3,G242,0)</f>
        <v>0</v>
      </c>
      <c r="BD242" s="233">
        <f>IF(AZ242=4,G242,0)</f>
        <v>0</v>
      </c>
      <c r="BE242" s="233">
        <f>IF(AZ242=5,G242,0)</f>
        <v>0</v>
      </c>
      <c r="CA242" s="260">
        <v>3</v>
      </c>
      <c r="CB242" s="260">
        <v>7</v>
      </c>
    </row>
    <row r="243" spans="1:80">
      <c r="A243" s="269"/>
      <c r="B243" s="272"/>
      <c r="C243" s="328" t="s">
        <v>445</v>
      </c>
      <c r="D243" s="329"/>
      <c r="E243" s="273">
        <v>19.747199999999999</v>
      </c>
      <c r="F243" s="274"/>
      <c r="G243" s="275"/>
      <c r="H243" s="276"/>
      <c r="I243" s="270"/>
      <c r="J243" s="277"/>
      <c r="K243" s="270"/>
      <c r="M243" s="271" t="s">
        <v>445</v>
      </c>
      <c r="O243" s="260"/>
    </row>
    <row r="244" spans="1:80">
      <c r="A244" s="261">
        <v>99</v>
      </c>
      <c r="B244" s="262" t="s">
        <v>446</v>
      </c>
      <c r="C244" s="263" t="s">
        <v>447</v>
      </c>
      <c r="D244" s="264" t="s">
        <v>111</v>
      </c>
      <c r="E244" s="265">
        <v>98.736000000000004</v>
      </c>
      <c r="F244" s="265">
        <v>0</v>
      </c>
      <c r="G244" s="266">
        <f>E244*F244</f>
        <v>0</v>
      </c>
      <c r="H244" s="267">
        <v>3.5000000000000001E-3</v>
      </c>
      <c r="I244" s="268">
        <f>E244*H244</f>
        <v>0.34557599999999999</v>
      </c>
      <c r="J244" s="267"/>
      <c r="K244" s="268">
        <f>E244*J244</f>
        <v>0</v>
      </c>
      <c r="O244" s="260">
        <v>2</v>
      </c>
      <c r="AA244" s="233">
        <v>3</v>
      </c>
      <c r="AB244" s="233">
        <v>7</v>
      </c>
      <c r="AC244" s="233">
        <v>28376590</v>
      </c>
      <c r="AZ244" s="233">
        <v>2</v>
      </c>
      <c r="BA244" s="233">
        <f>IF(AZ244=1,G244,0)</f>
        <v>0</v>
      </c>
      <c r="BB244" s="233">
        <f>IF(AZ244=2,G244,0)</f>
        <v>0</v>
      </c>
      <c r="BC244" s="233">
        <f>IF(AZ244=3,G244,0)</f>
        <v>0</v>
      </c>
      <c r="BD244" s="233">
        <f>IF(AZ244=4,G244,0)</f>
        <v>0</v>
      </c>
      <c r="BE244" s="233">
        <f>IF(AZ244=5,G244,0)</f>
        <v>0</v>
      </c>
      <c r="CA244" s="260">
        <v>3</v>
      </c>
      <c r="CB244" s="260">
        <v>7</v>
      </c>
    </row>
    <row r="245" spans="1:80">
      <c r="A245" s="269"/>
      <c r="B245" s="272"/>
      <c r="C245" s="328" t="s">
        <v>448</v>
      </c>
      <c r="D245" s="329"/>
      <c r="E245" s="273">
        <v>98.736000000000004</v>
      </c>
      <c r="F245" s="274"/>
      <c r="G245" s="275"/>
      <c r="H245" s="276"/>
      <c r="I245" s="270"/>
      <c r="J245" s="277"/>
      <c r="K245" s="270"/>
      <c r="M245" s="271" t="s">
        <v>448</v>
      </c>
      <c r="O245" s="260"/>
    </row>
    <row r="246" spans="1:80">
      <c r="A246" s="261">
        <v>100</v>
      </c>
      <c r="B246" s="262" t="s">
        <v>449</v>
      </c>
      <c r="C246" s="263" t="s">
        <v>450</v>
      </c>
      <c r="D246" s="264" t="s">
        <v>111</v>
      </c>
      <c r="E246" s="265">
        <v>74.816999999999993</v>
      </c>
      <c r="F246" s="265">
        <v>0</v>
      </c>
      <c r="G246" s="266">
        <f>E246*F246</f>
        <v>0</v>
      </c>
      <c r="H246" s="267">
        <v>1.6000000000000001E-3</v>
      </c>
      <c r="I246" s="268">
        <f>E246*H246</f>
        <v>0.1197072</v>
      </c>
      <c r="J246" s="267"/>
      <c r="K246" s="268">
        <f>E246*J246</f>
        <v>0</v>
      </c>
      <c r="O246" s="260">
        <v>2</v>
      </c>
      <c r="AA246" s="233">
        <v>3</v>
      </c>
      <c r="AB246" s="233">
        <v>7</v>
      </c>
      <c r="AC246" s="233" t="s">
        <v>449</v>
      </c>
      <c r="AZ246" s="233">
        <v>2</v>
      </c>
      <c r="BA246" s="233">
        <f>IF(AZ246=1,G246,0)</f>
        <v>0</v>
      </c>
      <c r="BB246" s="233">
        <f>IF(AZ246=2,G246,0)</f>
        <v>0</v>
      </c>
      <c r="BC246" s="233">
        <f>IF(AZ246=3,G246,0)</f>
        <v>0</v>
      </c>
      <c r="BD246" s="233">
        <f>IF(AZ246=4,G246,0)</f>
        <v>0</v>
      </c>
      <c r="BE246" s="233">
        <f>IF(AZ246=5,G246,0)</f>
        <v>0</v>
      </c>
      <c r="CA246" s="260">
        <v>3</v>
      </c>
      <c r="CB246" s="260">
        <v>7</v>
      </c>
    </row>
    <row r="247" spans="1:80">
      <c r="A247" s="269"/>
      <c r="B247" s="272"/>
      <c r="C247" s="328" t="s">
        <v>451</v>
      </c>
      <c r="D247" s="329"/>
      <c r="E247" s="273">
        <v>74.816999999999993</v>
      </c>
      <c r="F247" s="274"/>
      <c r="G247" s="275"/>
      <c r="H247" s="276"/>
      <c r="I247" s="270"/>
      <c r="J247" s="277"/>
      <c r="K247" s="270"/>
      <c r="M247" s="271" t="s">
        <v>451</v>
      </c>
      <c r="O247" s="260"/>
    </row>
    <row r="248" spans="1:80">
      <c r="A248" s="261">
        <v>101</v>
      </c>
      <c r="B248" s="262" t="s">
        <v>452</v>
      </c>
      <c r="C248" s="263" t="s">
        <v>453</v>
      </c>
      <c r="D248" s="264" t="s">
        <v>12</v>
      </c>
      <c r="E248" s="265"/>
      <c r="F248" s="265">
        <v>0</v>
      </c>
      <c r="G248" s="266">
        <f>E248*F248</f>
        <v>0</v>
      </c>
      <c r="H248" s="267">
        <v>0</v>
      </c>
      <c r="I248" s="268">
        <f>E248*H248</f>
        <v>0</v>
      </c>
      <c r="J248" s="267"/>
      <c r="K248" s="268">
        <f>E248*J248</f>
        <v>0</v>
      </c>
      <c r="O248" s="260">
        <v>2</v>
      </c>
      <c r="AA248" s="233">
        <v>7</v>
      </c>
      <c r="AB248" s="233">
        <v>1002</v>
      </c>
      <c r="AC248" s="233">
        <v>5</v>
      </c>
      <c r="AZ248" s="233">
        <v>2</v>
      </c>
      <c r="BA248" s="233">
        <f>IF(AZ248=1,G248,0)</f>
        <v>0</v>
      </c>
      <c r="BB248" s="233">
        <f>IF(AZ248=2,G248,0)</f>
        <v>0</v>
      </c>
      <c r="BC248" s="233">
        <f>IF(AZ248=3,G248,0)</f>
        <v>0</v>
      </c>
      <c r="BD248" s="233">
        <f>IF(AZ248=4,G248,0)</f>
        <v>0</v>
      </c>
      <c r="BE248" s="233">
        <f>IF(AZ248=5,G248,0)</f>
        <v>0</v>
      </c>
      <c r="CA248" s="260">
        <v>7</v>
      </c>
      <c r="CB248" s="260">
        <v>1002</v>
      </c>
    </row>
    <row r="249" spans="1:80">
      <c r="A249" s="278"/>
      <c r="B249" s="279" t="s">
        <v>100</v>
      </c>
      <c r="C249" s="280" t="s">
        <v>421</v>
      </c>
      <c r="D249" s="281"/>
      <c r="E249" s="282"/>
      <c r="F249" s="283"/>
      <c r="G249" s="284">
        <f>SUM(G227:G248)</f>
        <v>0</v>
      </c>
      <c r="H249" s="285"/>
      <c r="I249" s="286">
        <f>SUM(I227:I248)</f>
        <v>1.5994458999999999</v>
      </c>
      <c r="J249" s="285"/>
      <c r="K249" s="286">
        <f>SUM(K227:K248)</f>
        <v>0</v>
      </c>
      <c r="O249" s="260">
        <v>4</v>
      </c>
      <c r="BA249" s="287">
        <f>SUM(BA227:BA248)</f>
        <v>0</v>
      </c>
      <c r="BB249" s="287">
        <f>SUM(BB227:BB248)</f>
        <v>0</v>
      </c>
      <c r="BC249" s="287">
        <f>SUM(BC227:BC248)</f>
        <v>0</v>
      </c>
      <c r="BD249" s="287">
        <f>SUM(BD227:BD248)</f>
        <v>0</v>
      </c>
      <c r="BE249" s="287">
        <f>SUM(BE227:BE248)</f>
        <v>0</v>
      </c>
    </row>
    <row r="250" spans="1:80">
      <c r="A250" s="250" t="s">
        <v>97</v>
      </c>
      <c r="B250" s="251" t="s">
        <v>454</v>
      </c>
      <c r="C250" s="252" t="s">
        <v>455</v>
      </c>
      <c r="D250" s="253"/>
      <c r="E250" s="254"/>
      <c r="F250" s="254"/>
      <c r="G250" s="255"/>
      <c r="H250" s="256"/>
      <c r="I250" s="257"/>
      <c r="J250" s="258"/>
      <c r="K250" s="259"/>
      <c r="O250" s="260">
        <v>1</v>
      </c>
    </row>
    <row r="251" spans="1:80">
      <c r="A251" s="261">
        <v>102</v>
      </c>
      <c r="B251" s="262" t="s">
        <v>457</v>
      </c>
      <c r="C251" s="263" t="s">
        <v>458</v>
      </c>
      <c r="D251" s="264" t="s">
        <v>123</v>
      </c>
      <c r="E251" s="265">
        <v>1</v>
      </c>
      <c r="F251" s="265">
        <v>0</v>
      </c>
      <c r="G251" s="266">
        <f t="shared" ref="G251:G258" si="0">E251*F251</f>
        <v>0</v>
      </c>
      <c r="H251" s="267">
        <v>0</v>
      </c>
      <c r="I251" s="268">
        <f t="shared" ref="I251:I258" si="1">E251*H251</f>
        <v>0</v>
      </c>
      <c r="J251" s="267"/>
      <c r="K251" s="268">
        <f t="shared" ref="K251:K258" si="2">E251*J251</f>
        <v>0</v>
      </c>
      <c r="O251" s="260">
        <v>2</v>
      </c>
      <c r="AA251" s="233">
        <v>12</v>
      </c>
      <c r="AB251" s="233">
        <v>0</v>
      </c>
      <c r="AC251" s="233">
        <v>36</v>
      </c>
      <c r="AZ251" s="233">
        <v>2</v>
      </c>
      <c r="BA251" s="233">
        <f t="shared" ref="BA251:BA258" si="3">IF(AZ251=1,G251,0)</f>
        <v>0</v>
      </c>
      <c r="BB251" s="233">
        <f t="shared" ref="BB251:BB258" si="4">IF(AZ251=2,G251,0)</f>
        <v>0</v>
      </c>
      <c r="BC251" s="233">
        <f t="shared" ref="BC251:BC258" si="5">IF(AZ251=3,G251,0)</f>
        <v>0</v>
      </c>
      <c r="BD251" s="233">
        <f t="shared" ref="BD251:BD258" si="6">IF(AZ251=4,G251,0)</f>
        <v>0</v>
      </c>
      <c r="BE251" s="233">
        <f t="shared" ref="BE251:BE258" si="7">IF(AZ251=5,G251,0)</f>
        <v>0</v>
      </c>
      <c r="CA251" s="260">
        <v>12</v>
      </c>
      <c r="CB251" s="260">
        <v>0</v>
      </c>
    </row>
    <row r="252" spans="1:80" ht="22.5">
      <c r="A252" s="261">
        <v>103</v>
      </c>
      <c r="B252" s="262" t="s">
        <v>459</v>
      </c>
      <c r="C252" s="263" t="s">
        <v>460</v>
      </c>
      <c r="D252" s="264" t="s">
        <v>123</v>
      </c>
      <c r="E252" s="265">
        <v>1</v>
      </c>
      <c r="F252" s="265">
        <v>0</v>
      </c>
      <c r="G252" s="266">
        <f t="shared" si="0"/>
        <v>0</v>
      </c>
      <c r="H252" s="267">
        <v>0</v>
      </c>
      <c r="I252" s="268">
        <f t="shared" si="1"/>
        <v>0</v>
      </c>
      <c r="J252" s="267"/>
      <c r="K252" s="268">
        <f t="shared" si="2"/>
        <v>0</v>
      </c>
      <c r="O252" s="260">
        <v>2</v>
      </c>
      <c r="AA252" s="233">
        <v>12</v>
      </c>
      <c r="AB252" s="233">
        <v>0</v>
      </c>
      <c r="AC252" s="233">
        <v>37</v>
      </c>
      <c r="AZ252" s="233">
        <v>2</v>
      </c>
      <c r="BA252" s="233">
        <f t="shared" si="3"/>
        <v>0</v>
      </c>
      <c r="BB252" s="233">
        <f t="shared" si="4"/>
        <v>0</v>
      </c>
      <c r="BC252" s="233">
        <f t="shared" si="5"/>
        <v>0</v>
      </c>
      <c r="BD252" s="233">
        <f t="shared" si="6"/>
        <v>0</v>
      </c>
      <c r="BE252" s="233">
        <f t="shared" si="7"/>
        <v>0</v>
      </c>
      <c r="CA252" s="260">
        <v>12</v>
      </c>
      <c r="CB252" s="260">
        <v>0</v>
      </c>
    </row>
    <row r="253" spans="1:80">
      <c r="A253" s="261">
        <v>104</v>
      </c>
      <c r="B253" s="262" t="s">
        <v>461</v>
      </c>
      <c r="C253" s="263" t="s">
        <v>462</v>
      </c>
      <c r="D253" s="264" t="s">
        <v>123</v>
      </c>
      <c r="E253" s="265">
        <v>1</v>
      </c>
      <c r="F253" s="265">
        <v>0</v>
      </c>
      <c r="G253" s="266">
        <f t="shared" si="0"/>
        <v>0</v>
      </c>
      <c r="H253" s="267">
        <v>0</v>
      </c>
      <c r="I253" s="268">
        <f t="shared" si="1"/>
        <v>0</v>
      </c>
      <c r="J253" s="267"/>
      <c r="K253" s="268">
        <f t="shared" si="2"/>
        <v>0</v>
      </c>
      <c r="O253" s="260">
        <v>2</v>
      </c>
      <c r="AA253" s="233">
        <v>12</v>
      </c>
      <c r="AB253" s="233">
        <v>0</v>
      </c>
      <c r="AC253" s="233">
        <v>38</v>
      </c>
      <c r="AZ253" s="233">
        <v>2</v>
      </c>
      <c r="BA253" s="233">
        <f t="shared" si="3"/>
        <v>0</v>
      </c>
      <c r="BB253" s="233">
        <f t="shared" si="4"/>
        <v>0</v>
      </c>
      <c r="BC253" s="233">
        <f t="shared" si="5"/>
        <v>0</v>
      </c>
      <c r="BD253" s="233">
        <f t="shared" si="6"/>
        <v>0</v>
      </c>
      <c r="BE253" s="233">
        <f t="shared" si="7"/>
        <v>0</v>
      </c>
      <c r="CA253" s="260">
        <v>12</v>
      </c>
      <c r="CB253" s="260">
        <v>0</v>
      </c>
    </row>
    <row r="254" spans="1:80">
      <c r="A254" s="261">
        <v>105</v>
      </c>
      <c r="B254" s="262" t="s">
        <v>463</v>
      </c>
      <c r="C254" s="263" t="s">
        <v>464</v>
      </c>
      <c r="D254" s="264" t="s">
        <v>123</v>
      </c>
      <c r="E254" s="265">
        <v>1</v>
      </c>
      <c r="F254" s="265">
        <v>0</v>
      </c>
      <c r="G254" s="266">
        <f t="shared" si="0"/>
        <v>0</v>
      </c>
      <c r="H254" s="267">
        <v>0</v>
      </c>
      <c r="I254" s="268">
        <f t="shared" si="1"/>
        <v>0</v>
      </c>
      <c r="J254" s="267"/>
      <c r="K254" s="268">
        <f t="shared" si="2"/>
        <v>0</v>
      </c>
      <c r="O254" s="260">
        <v>2</v>
      </c>
      <c r="AA254" s="233">
        <v>12</v>
      </c>
      <c r="AB254" s="233">
        <v>0</v>
      </c>
      <c r="AC254" s="233">
        <v>51</v>
      </c>
      <c r="AZ254" s="233">
        <v>2</v>
      </c>
      <c r="BA254" s="233">
        <f t="shared" si="3"/>
        <v>0</v>
      </c>
      <c r="BB254" s="233">
        <f t="shared" si="4"/>
        <v>0</v>
      </c>
      <c r="BC254" s="233">
        <f t="shared" si="5"/>
        <v>0</v>
      </c>
      <c r="BD254" s="233">
        <f t="shared" si="6"/>
        <v>0</v>
      </c>
      <c r="BE254" s="233">
        <f t="shared" si="7"/>
        <v>0</v>
      </c>
      <c r="CA254" s="260">
        <v>12</v>
      </c>
      <c r="CB254" s="260">
        <v>0</v>
      </c>
    </row>
    <row r="255" spans="1:80">
      <c r="A255" s="261">
        <v>106</v>
      </c>
      <c r="B255" s="262" t="s">
        <v>465</v>
      </c>
      <c r="C255" s="263" t="s">
        <v>466</v>
      </c>
      <c r="D255" s="264" t="s">
        <v>123</v>
      </c>
      <c r="E255" s="265">
        <v>1</v>
      </c>
      <c r="F255" s="265">
        <v>0</v>
      </c>
      <c r="G255" s="266">
        <f t="shared" si="0"/>
        <v>0</v>
      </c>
      <c r="H255" s="267">
        <v>0</v>
      </c>
      <c r="I255" s="268">
        <f t="shared" si="1"/>
        <v>0</v>
      </c>
      <c r="J255" s="267"/>
      <c r="K255" s="268">
        <f t="shared" si="2"/>
        <v>0</v>
      </c>
      <c r="O255" s="260">
        <v>2</v>
      </c>
      <c r="AA255" s="233">
        <v>12</v>
      </c>
      <c r="AB255" s="233">
        <v>0</v>
      </c>
      <c r="AC255" s="233">
        <v>52</v>
      </c>
      <c r="AZ255" s="233">
        <v>2</v>
      </c>
      <c r="BA255" s="233">
        <f t="shared" si="3"/>
        <v>0</v>
      </c>
      <c r="BB255" s="233">
        <f t="shared" si="4"/>
        <v>0</v>
      </c>
      <c r="BC255" s="233">
        <f t="shared" si="5"/>
        <v>0</v>
      </c>
      <c r="BD255" s="233">
        <f t="shared" si="6"/>
        <v>0</v>
      </c>
      <c r="BE255" s="233">
        <f t="shared" si="7"/>
        <v>0</v>
      </c>
      <c r="CA255" s="260">
        <v>12</v>
      </c>
      <c r="CB255" s="260">
        <v>0</v>
      </c>
    </row>
    <row r="256" spans="1:80" ht="22.5">
      <c r="A256" s="261">
        <v>107</v>
      </c>
      <c r="B256" s="262" t="s">
        <v>467</v>
      </c>
      <c r="C256" s="263" t="s">
        <v>468</v>
      </c>
      <c r="D256" s="264" t="s">
        <v>123</v>
      </c>
      <c r="E256" s="265">
        <v>1</v>
      </c>
      <c r="F256" s="265">
        <v>0</v>
      </c>
      <c r="G256" s="266">
        <f t="shared" si="0"/>
        <v>0</v>
      </c>
      <c r="H256" s="267">
        <v>0</v>
      </c>
      <c r="I256" s="268">
        <f t="shared" si="1"/>
        <v>0</v>
      </c>
      <c r="J256" s="267"/>
      <c r="K256" s="268">
        <f t="shared" si="2"/>
        <v>0</v>
      </c>
      <c r="O256" s="260">
        <v>2</v>
      </c>
      <c r="AA256" s="233">
        <v>12</v>
      </c>
      <c r="AB256" s="233">
        <v>0</v>
      </c>
      <c r="AC256" s="233">
        <v>39</v>
      </c>
      <c r="AZ256" s="233">
        <v>2</v>
      </c>
      <c r="BA256" s="233">
        <f t="shared" si="3"/>
        <v>0</v>
      </c>
      <c r="BB256" s="233">
        <f t="shared" si="4"/>
        <v>0</v>
      </c>
      <c r="BC256" s="233">
        <f t="shared" si="5"/>
        <v>0</v>
      </c>
      <c r="BD256" s="233">
        <f t="shared" si="6"/>
        <v>0</v>
      </c>
      <c r="BE256" s="233">
        <f t="shared" si="7"/>
        <v>0</v>
      </c>
      <c r="CA256" s="260">
        <v>12</v>
      </c>
      <c r="CB256" s="260">
        <v>0</v>
      </c>
    </row>
    <row r="257" spans="1:80" ht="22.5">
      <c r="A257" s="261">
        <v>108</v>
      </c>
      <c r="B257" s="262" t="s">
        <v>469</v>
      </c>
      <c r="C257" s="263" t="s">
        <v>470</v>
      </c>
      <c r="D257" s="264" t="s">
        <v>123</v>
      </c>
      <c r="E257" s="265">
        <v>1</v>
      </c>
      <c r="F257" s="265">
        <v>0</v>
      </c>
      <c r="G257" s="266">
        <f t="shared" si="0"/>
        <v>0</v>
      </c>
      <c r="H257" s="267">
        <v>0</v>
      </c>
      <c r="I257" s="268">
        <f t="shared" si="1"/>
        <v>0</v>
      </c>
      <c r="J257" s="267"/>
      <c r="K257" s="268">
        <f t="shared" si="2"/>
        <v>0</v>
      </c>
      <c r="O257" s="260">
        <v>2</v>
      </c>
      <c r="AA257" s="233">
        <v>12</v>
      </c>
      <c r="AB257" s="233">
        <v>0</v>
      </c>
      <c r="AC257" s="233">
        <v>40</v>
      </c>
      <c r="AZ257" s="233">
        <v>2</v>
      </c>
      <c r="BA257" s="233">
        <f t="shared" si="3"/>
        <v>0</v>
      </c>
      <c r="BB257" s="233">
        <f t="shared" si="4"/>
        <v>0</v>
      </c>
      <c r="BC257" s="233">
        <f t="shared" si="5"/>
        <v>0</v>
      </c>
      <c r="BD257" s="233">
        <f t="shared" si="6"/>
        <v>0</v>
      </c>
      <c r="BE257" s="233">
        <f t="shared" si="7"/>
        <v>0</v>
      </c>
      <c r="CA257" s="260">
        <v>12</v>
      </c>
      <c r="CB257" s="260">
        <v>0</v>
      </c>
    </row>
    <row r="258" spans="1:80">
      <c r="A258" s="261">
        <v>109</v>
      </c>
      <c r="B258" s="262" t="s">
        <v>471</v>
      </c>
      <c r="C258" s="263" t="s">
        <v>472</v>
      </c>
      <c r="D258" s="264" t="s">
        <v>12</v>
      </c>
      <c r="E258" s="265">
        <v>5</v>
      </c>
      <c r="F258" s="265">
        <v>0</v>
      </c>
      <c r="G258" s="266">
        <f t="shared" si="0"/>
        <v>0</v>
      </c>
      <c r="H258" s="267">
        <v>0</v>
      </c>
      <c r="I258" s="268">
        <f t="shared" si="1"/>
        <v>0</v>
      </c>
      <c r="J258" s="267"/>
      <c r="K258" s="268">
        <f t="shared" si="2"/>
        <v>0</v>
      </c>
      <c r="O258" s="260">
        <v>2</v>
      </c>
      <c r="AA258" s="233">
        <v>12</v>
      </c>
      <c r="AB258" s="233">
        <v>0</v>
      </c>
      <c r="AC258" s="233">
        <v>41</v>
      </c>
      <c r="AZ258" s="233">
        <v>2</v>
      </c>
      <c r="BA258" s="233">
        <f t="shared" si="3"/>
        <v>0</v>
      </c>
      <c r="BB258" s="233">
        <f t="shared" si="4"/>
        <v>0</v>
      </c>
      <c r="BC258" s="233">
        <f t="shared" si="5"/>
        <v>0</v>
      </c>
      <c r="BD258" s="233">
        <f t="shared" si="6"/>
        <v>0</v>
      </c>
      <c r="BE258" s="233">
        <f t="shared" si="7"/>
        <v>0</v>
      </c>
      <c r="CA258" s="260">
        <v>12</v>
      </c>
      <c r="CB258" s="260">
        <v>0</v>
      </c>
    </row>
    <row r="259" spans="1:80">
      <c r="A259" s="278"/>
      <c r="B259" s="279" t="s">
        <v>100</v>
      </c>
      <c r="C259" s="280" t="s">
        <v>456</v>
      </c>
      <c r="D259" s="281"/>
      <c r="E259" s="282"/>
      <c r="F259" s="283"/>
      <c r="G259" s="284">
        <f>SUM(G250:G258)</f>
        <v>0</v>
      </c>
      <c r="H259" s="285"/>
      <c r="I259" s="286">
        <f>SUM(I250:I258)</f>
        <v>0</v>
      </c>
      <c r="J259" s="285"/>
      <c r="K259" s="286">
        <f>SUM(K250:K258)</f>
        <v>0</v>
      </c>
      <c r="O259" s="260">
        <v>4</v>
      </c>
      <c r="BA259" s="287">
        <f>SUM(BA250:BA258)</f>
        <v>0</v>
      </c>
      <c r="BB259" s="287">
        <f>SUM(BB250:BB258)</f>
        <v>0</v>
      </c>
      <c r="BC259" s="287">
        <f>SUM(BC250:BC258)</f>
        <v>0</v>
      </c>
      <c r="BD259" s="287">
        <f>SUM(BD250:BD258)</f>
        <v>0</v>
      </c>
      <c r="BE259" s="287">
        <f>SUM(BE250:BE258)</f>
        <v>0</v>
      </c>
    </row>
    <row r="260" spans="1:80">
      <c r="A260" s="250" t="s">
        <v>97</v>
      </c>
      <c r="B260" s="251" t="s">
        <v>473</v>
      </c>
      <c r="C260" s="252" t="s">
        <v>474</v>
      </c>
      <c r="D260" s="253"/>
      <c r="E260" s="254"/>
      <c r="F260" s="254"/>
      <c r="G260" s="255"/>
      <c r="H260" s="256"/>
      <c r="I260" s="257"/>
      <c r="J260" s="258"/>
      <c r="K260" s="259"/>
      <c r="O260" s="260">
        <v>1</v>
      </c>
    </row>
    <row r="261" spans="1:80">
      <c r="A261" s="261">
        <v>110</v>
      </c>
      <c r="B261" s="262" t="s">
        <v>476</v>
      </c>
      <c r="C261" s="263" t="s">
        <v>477</v>
      </c>
      <c r="D261" s="264" t="s">
        <v>478</v>
      </c>
      <c r="E261" s="265">
        <v>2</v>
      </c>
      <c r="F261" s="265">
        <v>0</v>
      </c>
      <c r="G261" s="266">
        <f t="shared" ref="G261:G266" si="8">E261*F261</f>
        <v>0</v>
      </c>
      <c r="H261" s="267">
        <v>0</v>
      </c>
      <c r="I261" s="268">
        <f t="shared" ref="I261:I266" si="9">E261*H261</f>
        <v>0</v>
      </c>
      <c r="J261" s="267">
        <v>-1.933E-2</v>
      </c>
      <c r="K261" s="268">
        <f t="shared" ref="K261:K266" si="10">E261*J261</f>
        <v>-3.866E-2</v>
      </c>
      <c r="O261" s="260">
        <v>2</v>
      </c>
      <c r="AA261" s="233">
        <v>1</v>
      </c>
      <c r="AB261" s="233">
        <v>7</v>
      </c>
      <c r="AC261" s="233">
        <v>7</v>
      </c>
      <c r="AZ261" s="233">
        <v>2</v>
      </c>
      <c r="BA261" s="233">
        <f t="shared" ref="BA261:BA266" si="11">IF(AZ261=1,G261,0)</f>
        <v>0</v>
      </c>
      <c r="BB261" s="233">
        <f t="shared" ref="BB261:BB266" si="12">IF(AZ261=2,G261,0)</f>
        <v>0</v>
      </c>
      <c r="BC261" s="233">
        <f t="shared" ref="BC261:BC266" si="13">IF(AZ261=3,G261,0)</f>
        <v>0</v>
      </c>
      <c r="BD261" s="233">
        <f t="shared" ref="BD261:BD266" si="14">IF(AZ261=4,G261,0)</f>
        <v>0</v>
      </c>
      <c r="BE261" s="233">
        <f t="shared" ref="BE261:BE266" si="15">IF(AZ261=5,G261,0)</f>
        <v>0</v>
      </c>
      <c r="CA261" s="260">
        <v>1</v>
      </c>
      <c r="CB261" s="260">
        <v>7</v>
      </c>
    </row>
    <row r="262" spans="1:80">
      <c r="A262" s="261">
        <v>111</v>
      </c>
      <c r="B262" s="262" t="s">
        <v>479</v>
      </c>
      <c r="C262" s="263" t="s">
        <v>480</v>
      </c>
      <c r="D262" s="264" t="s">
        <v>478</v>
      </c>
      <c r="E262" s="265">
        <v>2</v>
      </c>
      <c r="F262" s="265">
        <v>0</v>
      </c>
      <c r="G262" s="266">
        <f t="shared" si="8"/>
        <v>0</v>
      </c>
      <c r="H262" s="267">
        <v>0</v>
      </c>
      <c r="I262" s="268">
        <f t="shared" si="9"/>
        <v>0</v>
      </c>
      <c r="J262" s="267">
        <v>-1.9460000000000002E-2</v>
      </c>
      <c r="K262" s="268">
        <f t="shared" si="10"/>
        <v>-3.8920000000000003E-2</v>
      </c>
      <c r="O262" s="260">
        <v>2</v>
      </c>
      <c r="AA262" s="233">
        <v>1</v>
      </c>
      <c r="AB262" s="233">
        <v>7</v>
      </c>
      <c r="AC262" s="233">
        <v>7</v>
      </c>
      <c r="AZ262" s="233">
        <v>2</v>
      </c>
      <c r="BA262" s="233">
        <f t="shared" si="11"/>
        <v>0</v>
      </c>
      <c r="BB262" s="233">
        <f t="shared" si="12"/>
        <v>0</v>
      </c>
      <c r="BC262" s="233">
        <f t="shared" si="13"/>
        <v>0</v>
      </c>
      <c r="BD262" s="233">
        <f t="shared" si="14"/>
        <v>0</v>
      </c>
      <c r="BE262" s="233">
        <f t="shared" si="15"/>
        <v>0</v>
      </c>
      <c r="CA262" s="260">
        <v>1</v>
      </c>
      <c r="CB262" s="260">
        <v>7</v>
      </c>
    </row>
    <row r="263" spans="1:80">
      <c r="A263" s="261">
        <v>112</v>
      </c>
      <c r="B263" s="262" t="s">
        <v>481</v>
      </c>
      <c r="C263" s="263" t="s">
        <v>482</v>
      </c>
      <c r="D263" s="264" t="s">
        <v>478</v>
      </c>
      <c r="E263" s="265">
        <v>1</v>
      </c>
      <c r="F263" s="265">
        <v>0</v>
      </c>
      <c r="G263" s="266">
        <f t="shared" si="8"/>
        <v>0</v>
      </c>
      <c r="H263" s="267">
        <v>0</v>
      </c>
      <c r="I263" s="268">
        <f t="shared" si="9"/>
        <v>0</v>
      </c>
      <c r="J263" s="267">
        <v>-8.7999999999999995E-2</v>
      </c>
      <c r="K263" s="268">
        <f t="shared" si="10"/>
        <v>-8.7999999999999995E-2</v>
      </c>
      <c r="O263" s="260">
        <v>2</v>
      </c>
      <c r="AA263" s="233">
        <v>1</v>
      </c>
      <c r="AB263" s="233">
        <v>7</v>
      </c>
      <c r="AC263" s="233">
        <v>7</v>
      </c>
      <c r="AZ263" s="233">
        <v>2</v>
      </c>
      <c r="BA263" s="233">
        <f t="shared" si="11"/>
        <v>0</v>
      </c>
      <c r="BB263" s="233">
        <f t="shared" si="12"/>
        <v>0</v>
      </c>
      <c r="BC263" s="233">
        <f t="shared" si="13"/>
        <v>0</v>
      </c>
      <c r="BD263" s="233">
        <f t="shared" si="14"/>
        <v>0</v>
      </c>
      <c r="BE263" s="233">
        <f t="shared" si="15"/>
        <v>0</v>
      </c>
      <c r="CA263" s="260">
        <v>1</v>
      </c>
      <c r="CB263" s="260">
        <v>7</v>
      </c>
    </row>
    <row r="264" spans="1:80">
      <c r="A264" s="261">
        <v>113</v>
      </c>
      <c r="B264" s="262" t="s">
        <v>483</v>
      </c>
      <c r="C264" s="263" t="s">
        <v>484</v>
      </c>
      <c r="D264" s="264" t="s">
        <v>478</v>
      </c>
      <c r="E264" s="265">
        <v>1</v>
      </c>
      <c r="F264" s="265">
        <v>0</v>
      </c>
      <c r="G264" s="266">
        <f t="shared" si="8"/>
        <v>0</v>
      </c>
      <c r="H264" s="267">
        <v>0</v>
      </c>
      <c r="I264" s="268">
        <f t="shared" si="9"/>
        <v>0</v>
      </c>
      <c r="J264" s="267">
        <v>-2.4500000000000001E-2</v>
      </c>
      <c r="K264" s="268">
        <f t="shared" si="10"/>
        <v>-2.4500000000000001E-2</v>
      </c>
      <c r="O264" s="260">
        <v>2</v>
      </c>
      <c r="AA264" s="233">
        <v>1</v>
      </c>
      <c r="AB264" s="233">
        <v>7</v>
      </c>
      <c r="AC264" s="233">
        <v>7</v>
      </c>
      <c r="AZ264" s="233">
        <v>2</v>
      </c>
      <c r="BA264" s="233">
        <f t="shared" si="11"/>
        <v>0</v>
      </c>
      <c r="BB264" s="233">
        <f t="shared" si="12"/>
        <v>0</v>
      </c>
      <c r="BC264" s="233">
        <f t="shared" si="13"/>
        <v>0</v>
      </c>
      <c r="BD264" s="233">
        <f t="shared" si="14"/>
        <v>0</v>
      </c>
      <c r="BE264" s="233">
        <f t="shared" si="15"/>
        <v>0</v>
      </c>
      <c r="CA264" s="260">
        <v>1</v>
      </c>
      <c r="CB264" s="260">
        <v>7</v>
      </c>
    </row>
    <row r="265" spans="1:80">
      <c r="A265" s="261">
        <v>114</v>
      </c>
      <c r="B265" s="262" t="s">
        <v>485</v>
      </c>
      <c r="C265" s="263" t="s">
        <v>486</v>
      </c>
      <c r="D265" s="264" t="s">
        <v>478</v>
      </c>
      <c r="E265" s="265">
        <v>3</v>
      </c>
      <c r="F265" s="265">
        <v>0</v>
      </c>
      <c r="G265" s="266">
        <f t="shared" si="8"/>
        <v>0</v>
      </c>
      <c r="H265" s="267">
        <v>0</v>
      </c>
      <c r="I265" s="268">
        <f t="shared" si="9"/>
        <v>0</v>
      </c>
      <c r="J265" s="267">
        <v>-1.56E-3</v>
      </c>
      <c r="K265" s="268">
        <f t="shared" si="10"/>
        <v>-4.6800000000000001E-3</v>
      </c>
      <c r="O265" s="260">
        <v>2</v>
      </c>
      <c r="AA265" s="233">
        <v>1</v>
      </c>
      <c r="AB265" s="233">
        <v>7</v>
      </c>
      <c r="AC265" s="233">
        <v>7</v>
      </c>
      <c r="AZ265" s="233">
        <v>2</v>
      </c>
      <c r="BA265" s="233">
        <f t="shared" si="11"/>
        <v>0</v>
      </c>
      <c r="BB265" s="233">
        <f t="shared" si="12"/>
        <v>0</v>
      </c>
      <c r="BC265" s="233">
        <f t="shared" si="13"/>
        <v>0</v>
      </c>
      <c r="BD265" s="233">
        <f t="shared" si="14"/>
        <v>0</v>
      </c>
      <c r="BE265" s="233">
        <f t="shared" si="15"/>
        <v>0</v>
      </c>
      <c r="CA265" s="260">
        <v>1</v>
      </c>
      <c r="CB265" s="260">
        <v>7</v>
      </c>
    </row>
    <row r="266" spans="1:80">
      <c r="A266" s="261">
        <v>115</v>
      </c>
      <c r="B266" s="262" t="s">
        <v>487</v>
      </c>
      <c r="C266" s="263" t="s">
        <v>488</v>
      </c>
      <c r="D266" s="264" t="s">
        <v>12</v>
      </c>
      <c r="E266" s="265"/>
      <c r="F266" s="265">
        <v>0</v>
      </c>
      <c r="G266" s="266">
        <f t="shared" si="8"/>
        <v>0</v>
      </c>
      <c r="H266" s="267">
        <v>0</v>
      </c>
      <c r="I266" s="268">
        <f t="shared" si="9"/>
        <v>0</v>
      </c>
      <c r="J266" s="267"/>
      <c r="K266" s="268">
        <f t="shared" si="10"/>
        <v>0</v>
      </c>
      <c r="O266" s="260">
        <v>2</v>
      </c>
      <c r="AA266" s="233">
        <v>7</v>
      </c>
      <c r="AB266" s="233">
        <v>1002</v>
      </c>
      <c r="AC266" s="233">
        <v>5</v>
      </c>
      <c r="AZ266" s="233">
        <v>2</v>
      </c>
      <c r="BA266" s="233">
        <f t="shared" si="11"/>
        <v>0</v>
      </c>
      <c r="BB266" s="233">
        <f t="shared" si="12"/>
        <v>0</v>
      </c>
      <c r="BC266" s="233">
        <f t="shared" si="13"/>
        <v>0</v>
      </c>
      <c r="BD266" s="233">
        <f t="shared" si="14"/>
        <v>0</v>
      </c>
      <c r="BE266" s="233">
        <f t="shared" si="15"/>
        <v>0</v>
      </c>
      <c r="CA266" s="260">
        <v>7</v>
      </c>
      <c r="CB266" s="260">
        <v>1002</v>
      </c>
    </row>
    <row r="267" spans="1:80">
      <c r="A267" s="278"/>
      <c r="B267" s="279" t="s">
        <v>100</v>
      </c>
      <c r="C267" s="280" t="s">
        <v>475</v>
      </c>
      <c r="D267" s="281"/>
      <c r="E267" s="282"/>
      <c r="F267" s="283"/>
      <c r="G267" s="284">
        <f>SUM(G260:G266)</f>
        <v>0</v>
      </c>
      <c r="H267" s="285"/>
      <c r="I267" s="286">
        <f>SUM(I260:I266)</f>
        <v>0</v>
      </c>
      <c r="J267" s="285"/>
      <c r="K267" s="286">
        <f>SUM(K260:K266)</f>
        <v>-0.19475999999999999</v>
      </c>
      <c r="O267" s="260">
        <v>4</v>
      </c>
      <c r="BA267" s="287">
        <f>SUM(BA260:BA266)</f>
        <v>0</v>
      </c>
      <c r="BB267" s="287">
        <f>SUM(BB260:BB266)</f>
        <v>0</v>
      </c>
      <c r="BC267" s="287">
        <f>SUM(BC260:BC266)</f>
        <v>0</v>
      </c>
      <c r="BD267" s="287">
        <f>SUM(BD260:BD266)</f>
        <v>0</v>
      </c>
      <c r="BE267" s="287">
        <f>SUM(BE260:BE266)</f>
        <v>0</v>
      </c>
    </row>
    <row r="268" spans="1:80">
      <c r="A268" s="250" t="s">
        <v>97</v>
      </c>
      <c r="B268" s="251" t="s">
        <v>489</v>
      </c>
      <c r="C268" s="252" t="s">
        <v>490</v>
      </c>
      <c r="D268" s="253"/>
      <c r="E268" s="254"/>
      <c r="F268" s="254"/>
      <c r="G268" s="255"/>
      <c r="H268" s="256"/>
      <c r="I268" s="257"/>
      <c r="J268" s="258"/>
      <c r="K268" s="259"/>
      <c r="O268" s="260">
        <v>1</v>
      </c>
    </row>
    <row r="269" spans="1:80">
      <c r="A269" s="261">
        <v>116</v>
      </c>
      <c r="B269" s="262" t="s">
        <v>492</v>
      </c>
      <c r="C269" s="263" t="s">
        <v>493</v>
      </c>
      <c r="D269" s="264" t="s">
        <v>123</v>
      </c>
      <c r="E269" s="265">
        <v>1</v>
      </c>
      <c r="F269" s="265">
        <v>0</v>
      </c>
      <c r="G269" s="266">
        <f>E269*F269</f>
        <v>0</v>
      </c>
      <c r="H269" s="267">
        <v>0</v>
      </c>
      <c r="I269" s="268">
        <f>E269*H269</f>
        <v>0</v>
      </c>
      <c r="J269" s="267"/>
      <c r="K269" s="268">
        <f>E269*J269</f>
        <v>0</v>
      </c>
      <c r="O269" s="260">
        <v>2</v>
      </c>
      <c r="AA269" s="233">
        <v>12</v>
      </c>
      <c r="AB269" s="233">
        <v>0</v>
      </c>
      <c r="AC269" s="233">
        <v>44</v>
      </c>
      <c r="AZ269" s="233">
        <v>2</v>
      </c>
      <c r="BA269" s="233">
        <f>IF(AZ269=1,G269,0)</f>
        <v>0</v>
      </c>
      <c r="BB269" s="233">
        <f>IF(AZ269=2,G269,0)</f>
        <v>0</v>
      </c>
      <c r="BC269" s="233">
        <f>IF(AZ269=3,G269,0)</f>
        <v>0</v>
      </c>
      <c r="BD269" s="233">
        <f>IF(AZ269=4,G269,0)</f>
        <v>0</v>
      </c>
      <c r="BE269" s="233">
        <f>IF(AZ269=5,G269,0)</f>
        <v>0</v>
      </c>
      <c r="CA269" s="260">
        <v>12</v>
      </c>
      <c r="CB269" s="260">
        <v>0</v>
      </c>
    </row>
    <row r="270" spans="1:80">
      <c r="A270" s="261">
        <v>117</v>
      </c>
      <c r="B270" s="262" t="s">
        <v>494</v>
      </c>
      <c r="C270" s="263" t="s">
        <v>472</v>
      </c>
      <c r="D270" s="264" t="s">
        <v>12</v>
      </c>
      <c r="E270" s="265">
        <v>5</v>
      </c>
      <c r="F270" s="265">
        <v>0</v>
      </c>
      <c r="G270" s="266">
        <f>E270*F270</f>
        <v>0</v>
      </c>
      <c r="H270" s="267">
        <v>0</v>
      </c>
      <c r="I270" s="268">
        <f>E270*H270</f>
        <v>0</v>
      </c>
      <c r="J270" s="267"/>
      <c r="K270" s="268">
        <f>E270*J270</f>
        <v>0</v>
      </c>
      <c r="O270" s="260">
        <v>2</v>
      </c>
      <c r="AA270" s="233">
        <v>12</v>
      </c>
      <c r="AB270" s="233">
        <v>0</v>
      </c>
      <c r="AC270" s="233">
        <v>45</v>
      </c>
      <c r="AZ270" s="233">
        <v>2</v>
      </c>
      <c r="BA270" s="233">
        <f>IF(AZ270=1,G270,0)</f>
        <v>0</v>
      </c>
      <c r="BB270" s="233">
        <f>IF(AZ270=2,G270,0)</f>
        <v>0</v>
      </c>
      <c r="BC270" s="233">
        <f>IF(AZ270=3,G270,0)</f>
        <v>0</v>
      </c>
      <c r="BD270" s="233">
        <f>IF(AZ270=4,G270,0)</f>
        <v>0</v>
      </c>
      <c r="BE270" s="233">
        <f>IF(AZ270=5,G270,0)</f>
        <v>0</v>
      </c>
      <c r="CA270" s="260">
        <v>12</v>
      </c>
      <c r="CB270" s="260">
        <v>0</v>
      </c>
    </row>
    <row r="271" spans="1:80">
      <c r="A271" s="278"/>
      <c r="B271" s="279" t="s">
        <v>100</v>
      </c>
      <c r="C271" s="280" t="s">
        <v>491</v>
      </c>
      <c r="D271" s="281"/>
      <c r="E271" s="282"/>
      <c r="F271" s="283"/>
      <c r="G271" s="284">
        <f>SUM(G268:G270)</f>
        <v>0</v>
      </c>
      <c r="H271" s="285"/>
      <c r="I271" s="286">
        <f>SUM(I268:I270)</f>
        <v>0</v>
      </c>
      <c r="J271" s="285"/>
      <c r="K271" s="286">
        <f>SUM(K268:K270)</f>
        <v>0</v>
      </c>
      <c r="O271" s="260">
        <v>4</v>
      </c>
      <c r="BA271" s="287">
        <f>SUM(BA268:BA270)</f>
        <v>0</v>
      </c>
      <c r="BB271" s="287">
        <f>SUM(BB268:BB270)</f>
        <v>0</v>
      </c>
      <c r="BC271" s="287">
        <f>SUM(BC268:BC270)</f>
        <v>0</v>
      </c>
      <c r="BD271" s="287">
        <f>SUM(BD268:BD270)</f>
        <v>0</v>
      </c>
      <c r="BE271" s="287">
        <f>SUM(BE268:BE270)</f>
        <v>0</v>
      </c>
    </row>
    <row r="272" spans="1:80">
      <c r="A272" s="250" t="s">
        <v>97</v>
      </c>
      <c r="B272" s="251" t="s">
        <v>495</v>
      </c>
      <c r="C272" s="252" t="s">
        <v>496</v>
      </c>
      <c r="D272" s="253"/>
      <c r="E272" s="254"/>
      <c r="F272" s="254"/>
      <c r="G272" s="255"/>
      <c r="H272" s="256"/>
      <c r="I272" s="257"/>
      <c r="J272" s="258"/>
      <c r="K272" s="259"/>
      <c r="O272" s="260">
        <v>1</v>
      </c>
    </row>
    <row r="273" spans="1:80">
      <c r="A273" s="261">
        <v>118</v>
      </c>
      <c r="B273" s="262" t="s">
        <v>498</v>
      </c>
      <c r="C273" s="263" t="s">
        <v>499</v>
      </c>
      <c r="D273" s="264" t="s">
        <v>156</v>
      </c>
      <c r="E273" s="265">
        <v>21.6</v>
      </c>
      <c r="F273" s="265">
        <v>0</v>
      </c>
      <c r="G273" s="266">
        <f>E273*F273</f>
        <v>0</v>
      </c>
      <c r="H273" s="267">
        <v>1.6000000000000001E-4</v>
      </c>
      <c r="I273" s="268">
        <f>E273*H273</f>
        <v>3.4560000000000003E-3</v>
      </c>
      <c r="J273" s="267">
        <v>0</v>
      </c>
      <c r="K273" s="268">
        <f>E273*J273</f>
        <v>0</v>
      </c>
      <c r="O273" s="260">
        <v>2</v>
      </c>
      <c r="AA273" s="233">
        <v>1</v>
      </c>
      <c r="AB273" s="233">
        <v>7</v>
      </c>
      <c r="AC273" s="233">
        <v>7</v>
      </c>
      <c r="AZ273" s="233">
        <v>2</v>
      </c>
      <c r="BA273" s="233">
        <f>IF(AZ273=1,G273,0)</f>
        <v>0</v>
      </c>
      <c r="BB273" s="233">
        <f>IF(AZ273=2,G273,0)</f>
        <v>0</v>
      </c>
      <c r="BC273" s="233">
        <f>IF(AZ273=3,G273,0)</f>
        <v>0</v>
      </c>
      <c r="BD273" s="233">
        <f>IF(AZ273=4,G273,0)</f>
        <v>0</v>
      </c>
      <c r="BE273" s="233">
        <f>IF(AZ273=5,G273,0)</f>
        <v>0</v>
      </c>
      <c r="CA273" s="260">
        <v>1</v>
      </c>
      <c r="CB273" s="260">
        <v>7</v>
      </c>
    </row>
    <row r="274" spans="1:80">
      <c r="A274" s="269"/>
      <c r="B274" s="272"/>
      <c r="C274" s="328" t="s">
        <v>500</v>
      </c>
      <c r="D274" s="329"/>
      <c r="E274" s="273">
        <v>21.6</v>
      </c>
      <c r="F274" s="274"/>
      <c r="G274" s="275"/>
      <c r="H274" s="276"/>
      <c r="I274" s="270"/>
      <c r="J274" s="277"/>
      <c r="K274" s="270"/>
      <c r="M274" s="271" t="s">
        <v>500</v>
      </c>
      <c r="O274" s="260"/>
    </row>
    <row r="275" spans="1:80">
      <c r="A275" s="261">
        <v>119</v>
      </c>
      <c r="B275" s="262" t="s">
        <v>501</v>
      </c>
      <c r="C275" s="263" t="s">
        <v>502</v>
      </c>
      <c r="D275" s="264" t="s">
        <v>12</v>
      </c>
      <c r="E275" s="265"/>
      <c r="F275" s="265">
        <v>0</v>
      </c>
      <c r="G275" s="266">
        <f>E275*F275</f>
        <v>0</v>
      </c>
      <c r="H275" s="267">
        <v>0</v>
      </c>
      <c r="I275" s="268">
        <f>E275*H275</f>
        <v>0</v>
      </c>
      <c r="J275" s="267"/>
      <c r="K275" s="268">
        <f>E275*J275</f>
        <v>0</v>
      </c>
      <c r="O275" s="260">
        <v>2</v>
      </c>
      <c r="AA275" s="233">
        <v>7</v>
      </c>
      <c r="AB275" s="233">
        <v>1002</v>
      </c>
      <c r="AC275" s="233">
        <v>5</v>
      </c>
      <c r="AZ275" s="233">
        <v>2</v>
      </c>
      <c r="BA275" s="233">
        <f>IF(AZ275=1,G275,0)</f>
        <v>0</v>
      </c>
      <c r="BB275" s="233">
        <f>IF(AZ275=2,G275,0)</f>
        <v>0</v>
      </c>
      <c r="BC275" s="233">
        <f>IF(AZ275=3,G275,0)</f>
        <v>0</v>
      </c>
      <c r="BD275" s="233">
        <f>IF(AZ275=4,G275,0)</f>
        <v>0</v>
      </c>
      <c r="BE275" s="233">
        <f>IF(AZ275=5,G275,0)</f>
        <v>0</v>
      </c>
      <c r="CA275" s="260">
        <v>7</v>
      </c>
      <c r="CB275" s="260">
        <v>1002</v>
      </c>
    </row>
    <row r="276" spans="1:80">
      <c r="A276" s="278"/>
      <c r="B276" s="279" t="s">
        <v>100</v>
      </c>
      <c r="C276" s="280" t="s">
        <v>497</v>
      </c>
      <c r="D276" s="281"/>
      <c r="E276" s="282"/>
      <c r="F276" s="283"/>
      <c r="G276" s="284">
        <f>SUM(G272:G275)</f>
        <v>0</v>
      </c>
      <c r="H276" s="285"/>
      <c r="I276" s="286">
        <f>SUM(I272:I275)</f>
        <v>3.4560000000000003E-3</v>
      </c>
      <c r="J276" s="285"/>
      <c r="K276" s="286">
        <f>SUM(K272:K275)</f>
        <v>0</v>
      </c>
      <c r="O276" s="260">
        <v>4</v>
      </c>
      <c r="BA276" s="287">
        <f>SUM(BA272:BA275)</f>
        <v>0</v>
      </c>
      <c r="BB276" s="287">
        <f>SUM(BB272:BB275)</f>
        <v>0</v>
      </c>
      <c r="BC276" s="287">
        <f>SUM(BC272:BC275)</f>
        <v>0</v>
      </c>
      <c r="BD276" s="287">
        <f>SUM(BD272:BD275)</f>
        <v>0</v>
      </c>
      <c r="BE276" s="287">
        <f>SUM(BE272:BE275)</f>
        <v>0</v>
      </c>
    </row>
    <row r="277" spans="1:80">
      <c r="A277" s="250" t="s">
        <v>97</v>
      </c>
      <c r="B277" s="251" t="s">
        <v>503</v>
      </c>
      <c r="C277" s="252" t="s">
        <v>504</v>
      </c>
      <c r="D277" s="253"/>
      <c r="E277" s="254"/>
      <c r="F277" s="254"/>
      <c r="G277" s="255"/>
      <c r="H277" s="256"/>
      <c r="I277" s="257"/>
      <c r="J277" s="258"/>
      <c r="K277" s="259"/>
      <c r="O277" s="260">
        <v>1</v>
      </c>
    </row>
    <row r="278" spans="1:80" ht="22.5">
      <c r="A278" s="261">
        <v>120</v>
      </c>
      <c r="B278" s="262" t="s">
        <v>382</v>
      </c>
      <c r="C278" s="263" t="s">
        <v>506</v>
      </c>
      <c r="D278" s="264"/>
      <c r="E278" s="265">
        <v>0</v>
      </c>
      <c r="F278" s="265">
        <v>0</v>
      </c>
      <c r="G278" s="266">
        <f>E278*F278</f>
        <v>0</v>
      </c>
      <c r="H278" s="267">
        <v>0</v>
      </c>
      <c r="I278" s="268">
        <f>E278*H278</f>
        <v>0</v>
      </c>
      <c r="J278" s="267">
        <v>0</v>
      </c>
      <c r="K278" s="268">
        <f>E278*J278</f>
        <v>0</v>
      </c>
      <c r="O278" s="260">
        <v>2</v>
      </c>
      <c r="AA278" s="233">
        <v>1</v>
      </c>
      <c r="AB278" s="233">
        <v>0</v>
      </c>
      <c r="AC278" s="233">
        <v>0</v>
      </c>
      <c r="AZ278" s="233">
        <v>2</v>
      </c>
      <c r="BA278" s="233">
        <f>IF(AZ278=1,G278,0)</f>
        <v>0</v>
      </c>
      <c r="BB278" s="233">
        <f>IF(AZ278=2,G278,0)</f>
        <v>0</v>
      </c>
      <c r="BC278" s="233">
        <f>IF(AZ278=3,G278,0)</f>
        <v>0</v>
      </c>
      <c r="BD278" s="233">
        <f>IF(AZ278=4,G278,0)</f>
        <v>0</v>
      </c>
      <c r="BE278" s="233">
        <f>IF(AZ278=5,G278,0)</f>
        <v>0</v>
      </c>
      <c r="CA278" s="260">
        <v>1</v>
      </c>
      <c r="CB278" s="260">
        <v>0</v>
      </c>
    </row>
    <row r="279" spans="1:80">
      <c r="A279" s="261">
        <v>121</v>
      </c>
      <c r="B279" s="262" t="s">
        <v>507</v>
      </c>
      <c r="C279" s="263" t="s">
        <v>508</v>
      </c>
      <c r="D279" s="264" t="s">
        <v>156</v>
      </c>
      <c r="E279" s="265">
        <v>10.4</v>
      </c>
      <c r="F279" s="265">
        <v>0</v>
      </c>
      <c r="G279" s="266">
        <f>E279*F279</f>
        <v>0</v>
      </c>
      <c r="H279" s="267">
        <v>0</v>
      </c>
      <c r="I279" s="268">
        <f>E279*H279</f>
        <v>0</v>
      </c>
      <c r="J279" s="267">
        <v>-2.3E-3</v>
      </c>
      <c r="K279" s="268">
        <f>E279*J279</f>
        <v>-2.392E-2</v>
      </c>
      <c r="O279" s="260">
        <v>2</v>
      </c>
      <c r="AA279" s="233">
        <v>1</v>
      </c>
      <c r="AB279" s="233">
        <v>7</v>
      </c>
      <c r="AC279" s="233">
        <v>7</v>
      </c>
      <c r="AZ279" s="233">
        <v>2</v>
      </c>
      <c r="BA279" s="233">
        <f>IF(AZ279=1,G279,0)</f>
        <v>0</v>
      </c>
      <c r="BB279" s="233">
        <f>IF(AZ279=2,G279,0)</f>
        <v>0</v>
      </c>
      <c r="BC279" s="233">
        <f>IF(AZ279=3,G279,0)</f>
        <v>0</v>
      </c>
      <c r="BD279" s="233">
        <f>IF(AZ279=4,G279,0)</f>
        <v>0</v>
      </c>
      <c r="BE279" s="233">
        <f>IF(AZ279=5,G279,0)</f>
        <v>0</v>
      </c>
      <c r="CA279" s="260">
        <v>1</v>
      </c>
      <c r="CB279" s="260">
        <v>7</v>
      </c>
    </row>
    <row r="280" spans="1:80">
      <c r="A280" s="269"/>
      <c r="B280" s="272"/>
      <c r="C280" s="328" t="s">
        <v>509</v>
      </c>
      <c r="D280" s="329"/>
      <c r="E280" s="273">
        <v>0</v>
      </c>
      <c r="F280" s="274"/>
      <c r="G280" s="275"/>
      <c r="H280" s="276"/>
      <c r="I280" s="270"/>
      <c r="J280" s="277"/>
      <c r="K280" s="270"/>
      <c r="M280" s="271" t="s">
        <v>509</v>
      </c>
      <c r="O280" s="260"/>
    </row>
    <row r="281" spans="1:80">
      <c r="A281" s="269"/>
      <c r="B281" s="272"/>
      <c r="C281" s="328" t="s">
        <v>510</v>
      </c>
      <c r="D281" s="329"/>
      <c r="E281" s="273">
        <v>10.4</v>
      </c>
      <c r="F281" s="274"/>
      <c r="G281" s="275"/>
      <c r="H281" s="276"/>
      <c r="I281" s="270"/>
      <c r="J281" s="277"/>
      <c r="K281" s="270"/>
      <c r="M281" s="271" t="s">
        <v>510</v>
      </c>
      <c r="O281" s="260"/>
    </row>
    <row r="282" spans="1:80">
      <c r="A282" s="261">
        <v>122</v>
      </c>
      <c r="B282" s="262" t="s">
        <v>511</v>
      </c>
      <c r="C282" s="263" t="s">
        <v>512</v>
      </c>
      <c r="D282" s="264" t="s">
        <v>156</v>
      </c>
      <c r="E282" s="265">
        <v>3</v>
      </c>
      <c r="F282" s="265">
        <v>0</v>
      </c>
      <c r="G282" s="266">
        <f>E282*F282</f>
        <v>0</v>
      </c>
      <c r="H282" s="267">
        <v>3.3500000000000001E-3</v>
      </c>
      <c r="I282" s="268">
        <f>E282*H282</f>
        <v>1.005E-2</v>
      </c>
      <c r="J282" s="267">
        <v>0</v>
      </c>
      <c r="K282" s="268">
        <f>E282*J282</f>
        <v>0</v>
      </c>
      <c r="O282" s="260">
        <v>2</v>
      </c>
      <c r="AA282" s="233">
        <v>1</v>
      </c>
      <c r="AB282" s="233">
        <v>7</v>
      </c>
      <c r="AC282" s="233">
        <v>7</v>
      </c>
      <c r="AZ282" s="233">
        <v>2</v>
      </c>
      <c r="BA282" s="233">
        <f>IF(AZ282=1,G282,0)</f>
        <v>0</v>
      </c>
      <c r="BB282" s="233">
        <f>IF(AZ282=2,G282,0)</f>
        <v>0</v>
      </c>
      <c r="BC282" s="233">
        <f>IF(AZ282=3,G282,0)</f>
        <v>0</v>
      </c>
      <c r="BD282" s="233">
        <f>IF(AZ282=4,G282,0)</f>
        <v>0</v>
      </c>
      <c r="BE282" s="233">
        <f>IF(AZ282=5,G282,0)</f>
        <v>0</v>
      </c>
      <c r="CA282" s="260">
        <v>1</v>
      </c>
      <c r="CB282" s="260">
        <v>7</v>
      </c>
    </row>
    <row r="283" spans="1:80">
      <c r="A283" s="269"/>
      <c r="B283" s="272"/>
      <c r="C283" s="328" t="s">
        <v>513</v>
      </c>
      <c r="D283" s="329"/>
      <c r="E283" s="273">
        <v>0</v>
      </c>
      <c r="F283" s="274"/>
      <c r="G283" s="275"/>
      <c r="H283" s="276"/>
      <c r="I283" s="270"/>
      <c r="J283" s="277"/>
      <c r="K283" s="270"/>
      <c r="M283" s="271" t="s">
        <v>513</v>
      </c>
      <c r="O283" s="260"/>
    </row>
    <row r="284" spans="1:80">
      <c r="A284" s="269"/>
      <c r="B284" s="272"/>
      <c r="C284" s="328" t="s">
        <v>124</v>
      </c>
      <c r="D284" s="329"/>
      <c r="E284" s="273">
        <v>3</v>
      </c>
      <c r="F284" s="274"/>
      <c r="G284" s="275"/>
      <c r="H284" s="276"/>
      <c r="I284" s="270"/>
      <c r="J284" s="277"/>
      <c r="K284" s="270"/>
      <c r="M284" s="271">
        <v>3</v>
      </c>
      <c r="O284" s="260"/>
    </row>
    <row r="285" spans="1:80">
      <c r="A285" s="261">
        <v>123</v>
      </c>
      <c r="B285" s="262" t="s">
        <v>514</v>
      </c>
      <c r="C285" s="263" t="s">
        <v>515</v>
      </c>
      <c r="D285" s="264" t="s">
        <v>156</v>
      </c>
      <c r="E285" s="265">
        <v>1.7</v>
      </c>
      <c r="F285" s="265">
        <v>0</v>
      </c>
      <c r="G285" s="266">
        <f>E285*F285</f>
        <v>0</v>
      </c>
      <c r="H285" s="267">
        <v>0</v>
      </c>
      <c r="I285" s="268">
        <f>E285*H285</f>
        <v>0</v>
      </c>
      <c r="J285" s="267"/>
      <c r="K285" s="268">
        <f>E285*J285</f>
        <v>0</v>
      </c>
      <c r="O285" s="260">
        <v>2</v>
      </c>
      <c r="AA285" s="233">
        <v>12</v>
      </c>
      <c r="AB285" s="233">
        <v>0</v>
      </c>
      <c r="AC285" s="233">
        <v>136</v>
      </c>
      <c r="AZ285" s="233">
        <v>2</v>
      </c>
      <c r="BA285" s="233">
        <f>IF(AZ285=1,G285,0)</f>
        <v>0</v>
      </c>
      <c r="BB285" s="233">
        <f>IF(AZ285=2,G285,0)</f>
        <v>0</v>
      </c>
      <c r="BC285" s="233">
        <f>IF(AZ285=3,G285,0)</f>
        <v>0</v>
      </c>
      <c r="BD285" s="233">
        <f>IF(AZ285=4,G285,0)</f>
        <v>0</v>
      </c>
      <c r="BE285" s="233">
        <f>IF(AZ285=5,G285,0)</f>
        <v>0</v>
      </c>
      <c r="CA285" s="260">
        <v>12</v>
      </c>
      <c r="CB285" s="260">
        <v>0</v>
      </c>
    </row>
    <row r="286" spans="1:80">
      <c r="A286" s="261">
        <v>124</v>
      </c>
      <c r="B286" s="262" t="s">
        <v>516</v>
      </c>
      <c r="C286" s="263" t="s">
        <v>517</v>
      </c>
      <c r="D286" s="264" t="s">
        <v>156</v>
      </c>
      <c r="E286" s="265">
        <v>39.5</v>
      </c>
      <c r="F286" s="265">
        <v>0</v>
      </c>
      <c r="G286" s="266">
        <f>E286*F286</f>
        <v>0</v>
      </c>
      <c r="H286" s="267">
        <v>0</v>
      </c>
      <c r="I286" s="268">
        <f>E286*H286</f>
        <v>0</v>
      </c>
      <c r="J286" s="267"/>
      <c r="K286" s="268">
        <f>E286*J286</f>
        <v>0</v>
      </c>
      <c r="O286" s="260">
        <v>2</v>
      </c>
      <c r="AA286" s="233">
        <v>12</v>
      </c>
      <c r="AB286" s="233">
        <v>0</v>
      </c>
      <c r="AC286" s="233">
        <v>137</v>
      </c>
      <c r="AZ286" s="233">
        <v>2</v>
      </c>
      <c r="BA286" s="233">
        <f>IF(AZ286=1,G286,0)</f>
        <v>0</v>
      </c>
      <c r="BB286" s="233">
        <f>IF(AZ286=2,G286,0)</f>
        <v>0</v>
      </c>
      <c r="BC286" s="233">
        <f>IF(AZ286=3,G286,0)</f>
        <v>0</v>
      </c>
      <c r="BD286" s="233">
        <f>IF(AZ286=4,G286,0)</f>
        <v>0</v>
      </c>
      <c r="BE286" s="233">
        <f>IF(AZ286=5,G286,0)</f>
        <v>0</v>
      </c>
      <c r="CA286" s="260">
        <v>12</v>
      </c>
      <c r="CB286" s="260">
        <v>0</v>
      </c>
    </row>
    <row r="287" spans="1:80">
      <c r="A287" s="261">
        <v>125</v>
      </c>
      <c r="B287" s="262" t="s">
        <v>518</v>
      </c>
      <c r="C287" s="263" t="s">
        <v>519</v>
      </c>
      <c r="D287" s="264" t="s">
        <v>156</v>
      </c>
      <c r="E287" s="265">
        <v>10.4</v>
      </c>
      <c r="F287" s="265">
        <v>0</v>
      </c>
      <c r="G287" s="266">
        <f>E287*F287</f>
        <v>0</v>
      </c>
      <c r="H287" s="267">
        <v>4.28E-3</v>
      </c>
      <c r="I287" s="268">
        <f>E287*H287</f>
        <v>4.4512000000000003E-2</v>
      </c>
      <c r="J287" s="267"/>
      <c r="K287" s="268">
        <f>E287*J287</f>
        <v>0</v>
      </c>
      <c r="O287" s="260">
        <v>2</v>
      </c>
      <c r="AA287" s="233">
        <v>12</v>
      </c>
      <c r="AB287" s="233">
        <v>0</v>
      </c>
      <c r="AC287" s="233">
        <v>135</v>
      </c>
      <c r="AZ287" s="233">
        <v>2</v>
      </c>
      <c r="BA287" s="233">
        <f>IF(AZ287=1,G287,0)</f>
        <v>0</v>
      </c>
      <c r="BB287" s="233">
        <f>IF(AZ287=2,G287,0)</f>
        <v>0</v>
      </c>
      <c r="BC287" s="233">
        <f>IF(AZ287=3,G287,0)</f>
        <v>0</v>
      </c>
      <c r="BD287" s="233">
        <f>IF(AZ287=4,G287,0)</f>
        <v>0</v>
      </c>
      <c r="BE287" s="233">
        <f>IF(AZ287=5,G287,0)</f>
        <v>0</v>
      </c>
      <c r="CA287" s="260">
        <v>12</v>
      </c>
      <c r="CB287" s="260">
        <v>0</v>
      </c>
    </row>
    <row r="288" spans="1:80">
      <c r="A288" s="261">
        <v>126</v>
      </c>
      <c r="B288" s="262" t="s">
        <v>520</v>
      </c>
      <c r="C288" s="263" t="s">
        <v>521</v>
      </c>
      <c r="D288" s="264" t="s">
        <v>12</v>
      </c>
      <c r="E288" s="265"/>
      <c r="F288" s="265">
        <v>0</v>
      </c>
      <c r="G288" s="266">
        <f>E288*F288</f>
        <v>0</v>
      </c>
      <c r="H288" s="267">
        <v>0</v>
      </c>
      <c r="I288" s="268">
        <f>E288*H288</f>
        <v>0</v>
      </c>
      <c r="J288" s="267"/>
      <c r="K288" s="268">
        <f>E288*J288</f>
        <v>0</v>
      </c>
      <c r="O288" s="260">
        <v>2</v>
      </c>
      <c r="AA288" s="233">
        <v>7</v>
      </c>
      <c r="AB288" s="233">
        <v>1002</v>
      </c>
      <c r="AC288" s="233">
        <v>5</v>
      </c>
      <c r="AZ288" s="233">
        <v>2</v>
      </c>
      <c r="BA288" s="233">
        <f>IF(AZ288=1,G288,0)</f>
        <v>0</v>
      </c>
      <c r="BB288" s="233">
        <f>IF(AZ288=2,G288,0)</f>
        <v>0</v>
      </c>
      <c r="BC288" s="233">
        <f>IF(AZ288=3,G288,0)</f>
        <v>0</v>
      </c>
      <c r="BD288" s="233">
        <f>IF(AZ288=4,G288,0)</f>
        <v>0</v>
      </c>
      <c r="BE288" s="233">
        <f>IF(AZ288=5,G288,0)</f>
        <v>0</v>
      </c>
      <c r="CA288" s="260">
        <v>7</v>
      </c>
      <c r="CB288" s="260">
        <v>1002</v>
      </c>
    </row>
    <row r="289" spans="1:80">
      <c r="A289" s="278"/>
      <c r="B289" s="279" t="s">
        <v>100</v>
      </c>
      <c r="C289" s="280" t="s">
        <v>505</v>
      </c>
      <c r="D289" s="281"/>
      <c r="E289" s="282"/>
      <c r="F289" s="283"/>
      <c r="G289" s="284">
        <f>SUM(G277:G288)</f>
        <v>0</v>
      </c>
      <c r="H289" s="285"/>
      <c r="I289" s="286">
        <f>SUM(I277:I288)</f>
        <v>5.4561999999999999E-2</v>
      </c>
      <c r="J289" s="285"/>
      <c r="K289" s="286">
        <f>SUM(K277:K288)</f>
        <v>-2.392E-2</v>
      </c>
      <c r="O289" s="260">
        <v>4</v>
      </c>
      <c r="BA289" s="287">
        <f>SUM(BA277:BA288)</f>
        <v>0</v>
      </c>
      <c r="BB289" s="287">
        <f>SUM(BB277:BB288)</f>
        <v>0</v>
      </c>
      <c r="BC289" s="287">
        <f>SUM(BC277:BC288)</f>
        <v>0</v>
      </c>
      <c r="BD289" s="287">
        <f>SUM(BD277:BD288)</f>
        <v>0</v>
      </c>
      <c r="BE289" s="287">
        <f>SUM(BE277:BE288)</f>
        <v>0</v>
      </c>
    </row>
    <row r="290" spans="1:80">
      <c r="A290" s="250" t="s">
        <v>97</v>
      </c>
      <c r="B290" s="251" t="s">
        <v>522</v>
      </c>
      <c r="C290" s="252" t="s">
        <v>523</v>
      </c>
      <c r="D290" s="253"/>
      <c r="E290" s="254"/>
      <c r="F290" s="254"/>
      <c r="G290" s="255"/>
      <c r="H290" s="256"/>
      <c r="I290" s="257"/>
      <c r="J290" s="258"/>
      <c r="K290" s="259"/>
      <c r="O290" s="260">
        <v>1</v>
      </c>
    </row>
    <row r="291" spans="1:80" ht="22.5">
      <c r="A291" s="261">
        <v>127</v>
      </c>
      <c r="B291" s="262" t="s">
        <v>525</v>
      </c>
      <c r="C291" s="263" t="s">
        <v>526</v>
      </c>
      <c r="D291" s="264"/>
      <c r="E291" s="265">
        <v>0</v>
      </c>
      <c r="F291" s="265">
        <v>0</v>
      </c>
      <c r="G291" s="266">
        <f>E291*F291</f>
        <v>0</v>
      </c>
      <c r="H291" s="267">
        <v>0</v>
      </c>
      <c r="I291" s="268">
        <f>E291*H291</f>
        <v>0</v>
      </c>
      <c r="J291" s="267">
        <v>0</v>
      </c>
      <c r="K291" s="268">
        <f>E291*J291</f>
        <v>0</v>
      </c>
      <c r="O291" s="260">
        <v>2</v>
      </c>
      <c r="AA291" s="233">
        <v>1</v>
      </c>
      <c r="AB291" s="233">
        <v>7</v>
      </c>
      <c r="AC291" s="233">
        <v>7</v>
      </c>
      <c r="AZ291" s="233">
        <v>2</v>
      </c>
      <c r="BA291" s="233">
        <f>IF(AZ291=1,G291,0)</f>
        <v>0</v>
      </c>
      <c r="BB291" s="233">
        <f>IF(AZ291=2,G291,0)</f>
        <v>0</v>
      </c>
      <c r="BC291" s="233">
        <f>IF(AZ291=3,G291,0)</f>
        <v>0</v>
      </c>
      <c r="BD291" s="233">
        <f>IF(AZ291=4,G291,0)</f>
        <v>0</v>
      </c>
      <c r="BE291" s="233">
        <f>IF(AZ291=5,G291,0)</f>
        <v>0</v>
      </c>
      <c r="CA291" s="260">
        <v>1</v>
      </c>
      <c r="CB291" s="260">
        <v>7</v>
      </c>
    </row>
    <row r="292" spans="1:80">
      <c r="A292" s="261">
        <v>128</v>
      </c>
      <c r="B292" s="262" t="s">
        <v>527</v>
      </c>
      <c r="C292" s="263" t="s">
        <v>528</v>
      </c>
      <c r="D292" s="264" t="s">
        <v>111</v>
      </c>
      <c r="E292" s="265">
        <v>7.3680000000000003</v>
      </c>
      <c r="F292" s="265">
        <v>0</v>
      </c>
      <c r="G292" s="266">
        <f>E292*F292</f>
        <v>0</v>
      </c>
      <c r="H292" s="267">
        <v>0</v>
      </c>
      <c r="I292" s="268">
        <f>E292*H292</f>
        <v>0</v>
      </c>
      <c r="J292" s="267">
        <v>-1.098E-2</v>
      </c>
      <c r="K292" s="268">
        <f>E292*J292</f>
        <v>-8.090064000000001E-2</v>
      </c>
      <c r="O292" s="260">
        <v>2</v>
      </c>
      <c r="AA292" s="233">
        <v>1</v>
      </c>
      <c r="AB292" s="233">
        <v>7</v>
      </c>
      <c r="AC292" s="233">
        <v>7</v>
      </c>
      <c r="AZ292" s="233">
        <v>2</v>
      </c>
      <c r="BA292" s="233">
        <f>IF(AZ292=1,G292,0)</f>
        <v>0</v>
      </c>
      <c r="BB292" s="233">
        <f>IF(AZ292=2,G292,0)</f>
        <v>0</v>
      </c>
      <c r="BC292" s="233">
        <f>IF(AZ292=3,G292,0)</f>
        <v>0</v>
      </c>
      <c r="BD292" s="233">
        <f>IF(AZ292=4,G292,0)</f>
        <v>0</v>
      </c>
      <c r="BE292" s="233">
        <f>IF(AZ292=5,G292,0)</f>
        <v>0</v>
      </c>
      <c r="CA292" s="260">
        <v>1</v>
      </c>
      <c r="CB292" s="260">
        <v>7</v>
      </c>
    </row>
    <row r="293" spans="1:80">
      <c r="A293" s="269"/>
      <c r="B293" s="272"/>
      <c r="C293" s="328" t="s">
        <v>529</v>
      </c>
      <c r="D293" s="329"/>
      <c r="E293" s="273">
        <v>7.3680000000000003</v>
      </c>
      <c r="F293" s="274"/>
      <c r="G293" s="275"/>
      <c r="H293" s="276"/>
      <c r="I293" s="270"/>
      <c r="J293" s="277"/>
      <c r="K293" s="270"/>
      <c r="M293" s="271" t="s">
        <v>529</v>
      </c>
      <c r="O293" s="260"/>
    </row>
    <row r="294" spans="1:80">
      <c r="A294" s="261">
        <v>129</v>
      </c>
      <c r="B294" s="262" t="s">
        <v>530</v>
      </c>
      <c r="C294" s="263" t="s">
        <v>531</v>
      </c>
      <c r="D294" s="264" t="s">
        <v>111</v>
      </c>
      <c r="E294" s="265">
        <v>14.736000000000001</v>
      </c>
      <c r="F294" s="265">
        <v>0</v>
      </c>
      <c r="G294" s="266">
        <f>E294*F294</f>
        <v>0</v>
      </c>
      <c r="H294" s="267">
        <v>0</v>
      </c>
      <c r="I294" s="268">
        <f>E294*H294</f>
        <v>0</v>
      </c>
      <c r="J294" s="267">
        <v>-8.0000000000000002E-3</v>
      </c>
      <c r="K294" s="268">
        <f>E294*J294</f>
        <v>-0.11788800000000001</v>
      </c>
      <c r="O294" s="260">
        <v>2</v>
      </c>
      <c r="AA294" s="233">
        <v>1</v>
      </c>
      <c r="AB294" s="233">
        <v>7</v>
      </c>
      <c r="AC294" s="233">
        <v>7</v>
      </c>
      <c r="AZ294" s="233">
        <v>2</v>
      </c>
      <c r="BA294" s="233">
        <f>IF(AZ294=1,G294,0)</f>
        <v>0</v>
      </c>
      <c r="BB294" s="233">
        <f>IF(AZ294=2,G294,0)</f>
        <v>0</v>
      </c>
      <c r="BC294" s="233">
        <f>IF(AZ294=3,G294,0)</f>
        <v>0</v>
      </c>
      <c r="BD294" s="233">
        <f>IF(AZ294=4,G294,0)</f>
        <v>0</v>
      </c>
      <c r="BE294" s="233">
        <f>IF(AZ294=5,G294,0)</f>
        <v>0</v>
      </c>
      <c r="CA294" s="260">
        <v>1</v>
      </c>
      <c r="CB294" s="260">
        <v>7</v>
      </c>
    </row>
    <row r="295" spans="1:80">
      <c r="A295" s="269"/>
      <c r="B295" s="272"/>
      <c r="C295" s="328" t="s">
        <v>532</v>
      </c>
      <c r="D295" s="329"/>
      <c r="E295" s="273">
        <v>14.736000000000001</v>
      </c>
      <c r="F295" s="274"/>
      <c r="G295" s="275"/>
      <c r="H295" s="276"/>
      <c r="I295" s="270"/>
      <c r="J295" s="277"/>
      <c r="K295" s="270"/>
      <c r="M295" s="271" t="s">
        <v>532</v>
      </c>
      <c r="O295" s="260"/>
    </row>
    <row r="296" spans="1:80">
      <c r="A296" s="261">
        <v>130</v>
      </c>
      <c r="B296" s="262" t="s">
        <v>533</v>
      </c>
      <c r="C296" s="263" t="s">
        <v>534</v>
      </c>
      <c r="D296" s="264" t="s">
        <v>257</v>
      </c>
      <c r="E296" s="265">
        <v>8</v>
      </c>
      <c r="F296" s="265">
        <v>0</v>
      </c>
      <c r="G296" s="266">
        <f>E296*F296</f>
        <v>0</v>
      </c>
      <c r="H296" s="267">
        <v>0</v>
      </c>
      <c r="I296" s="268">
        <f>E296*H296</f>
        <v>0</v>
      </c>
      <c r="J296" s="267">
        <v>0</v>
      </c>
      <c r="K296" s="268">
        <f>E296*J296</f>
        <v>0</v>
      </c>
      <c r="O296" s="260">
        <v>2</v>
      </c>
      <c r="AA296" s="233">
        <v>1</v>
      </c>
      <c r="AB296" s="233">
        <v>7</v>
      </c>
      <c r="AC296" s="233">
        <v>7</v>
      </c>
      <c r="AZ296" s="233">
        <v>2</v>
      </c>
      <c r="BA296" s="233">
        <f>IF(AZ296=1,G296,0)</f>
        <v>0</v>
      </c>
      <c r="BB296" s="233">
        <f>IF(AZ296=2,G296,0)</f>
        <v>0</v>
      </c>
      <c r="BC296" s="233">
        <f>IF(AZ296=3,G296,0)</f>
        <v>0</v>
      </c>
      <c r="BD296" s="233">
        <f>IF(AZ296=4,G296,0)</f>
        <v>0</v>
      </c>
      <c r="BE296" s="233">
        <f>IF(AZ296=5,G296,0)</f>
        <v>0</v>
      </c>
      <c r="CA296" s="260">
        <v>1</v>
      </c>
      <c r="CB296" s="260">
        <v>7</v>
      </c>
    </row>
    <row r="297" spans="1:80">
      <c r="A297" s="261">
        <v>131</v>
      </c>
      <c r="B297" s="262" t="s">
        <v>535</v>
      </c>
      <c r="C297" s="263" t="s">
        <v>536</v>
      </c>
      <c r="D297" s="264" t="s">
        <v>257</v>
      </c>
      <c r="E297" s="265">
        <v>1</v>
      </c>
      <c r="F297" s="265">
        <v>0</v>
      </c>
      <c r="G297" s="266">
        <f>E297*F297</f>
        <v>0</v>
      </c>
      <c r="H297" s="267">
        <v>0</v>
      </c>
      <c r="I297" s="268">
        <f>E297*H297</f>
        <v>0</v>
      </c>
      <c r="J297" s="267">
        <v>0</v>
      </c>
      <c r="K297" s="268">
        <f>E297*J297</f>
        <v>0</v>
      </c>
      <c r="O297" s="260">
        <v>2</v>
      </c>
      <c r="AA297" s="233">
        <v>1</v>
      </c>
      <c r="AB297" s="233">
        <v>7</v>
      </c>
      <c r="AC297" s="233">
        <v>7</v>
      </c>
      <c r="AZ297" s="233">
        <v>2</v>
      </c>
      <c r="BA297" s="233">
        <f>IF(AZ297=1,G297,0)</f>
        <v>0</v>
      </c>
      <c r="BB297" s="233">
        <f>IF(AZ297=2,G297,0)</f>
        <v>0</v>
      </c>
      <c r="BC297" s="233">
        <f>IF(AZ297=3,G297,0)</f>
        <v>0</v>
      </c>
      <c r="BD297" s="233">
        <f>IF(AZ297=4,G297,0)</f>
        <v>0</v>
      </c>
      <c r="BE297" s="233">
        <f>IF(AZ297=5,G297,0)</f>
        <v>0</v>
      </c>
      <c r="CA297" s="260">
        <v>1</v>
      </c>
      <c r="CB297" s="260">
        <v>7</v>
      </c>
    </row>
    <row r="298" spans="1:80">
      <c r="A298" s="261">
        <v>132</v>
      </c>
      <c r="B298" s="262" t="s">
        <v>537</v>
      </c>
      <c r="C298" s="263" t="s">
        <v>538</v>
      </c>
      <c r="D298" s="264" t="s">
        <v>257</v>
      </c>
      <c r="E298" s="265">
        <v>8</v>
      </c>
      <c r="F298" s="265">
        <v>0</v>
      </c>
      <c r="G298" s="266">
        <f>E298*F298</f>
        <v>0</v>
      </c>
      <c r="H298" s="267">
        <v>0</v>
      </c>
      <c r="I298" s="268">
        <f>E298*H298</f>
        <v>0</v>
      </c>
      <c r="J298" s="267">
        <v>0</v>
      </c>
      <c r="K298" s="268">
        <f>E298*J298</f>
        <v>0</v>
      </c>
      <c r="O298" s="260">
        <v>2</v>
      </c>
      <c r="AA298" s="233">
        <v>1</v>
      </c>
      <c r="AB298" s="233">
        <v>7</v>
      </c>
      <c r="AC298" s="233">
        <v>7</v>
      </c>
      <c r="AZ298" s="233">
        <v>2</v>
      </c>
      <c r="BA298" s="233">
        <f>IF(AZ298=1,G298,0)</f>
        <v>0</v>
      </c>
      <c r="BB298" s="233">
        <f>IF(AZ298=2,G298,0)</f>
        <v>0</v>
      </c>
      <c r="BC298" s="233">
        <f>IF(AZ298=3,G298,0)</f>
        <v>0</v>
      </c>
      <c r="BD298" s="233">
        <f>IF(AZ298=4,G298,0)</f>
        <v>0</v>
      </c>
      <c r="BE298" s="233">
        <f>IF(AZ298=5,G298,0)</f>
        <v>0</v>
      </c>
      <c r="CA298" s="260">
        <v>1</v>
      </c>
      <c r="CB298" s="260">
        <v>7</v>
      </c>
    </row>
    <row r="299" spans="1:80">
      <c r="A299" s="261">
        <v>133</v>
      </c>
      <c r="B299" s="262" t="s">
        <v>539</v>
      </c>
      <c r="C299" s="263" t="s">
        <v>540</v>
      </c>
      <c r="D299" s="264" t="s">
        <v>257</v>
      </c>
      <c r="E299" s="265">
        <v>8</v>
      </c>
      <c r="F299" s="265">
        <v>0</v>
      </c>
      <c r="G299" s="266">
        <f>E299*F299</f>
        <v>0</v>
      </c>
      <c r="H299" s="267">
        <v>0</v>
      </c>
      <c r="I299" s="268">
        <f>E299*H299</f>
        <v>0</v>
      </c>
      <c r="J299" s="267">
        <v>0</v>
      </c>
      <c r="K299" s="268">
        <f>E299*J299</f>
        <v>0</v>
      </c>
      <c r="O299" s="260">
        <v>2</v>
      </c>
      <c r="AA299" s="233">
        <v>1</v>
      </c>
      <c r="AB299" s="233">
        <v>7</v>
      </c>
      <c r="AC299" s="233">
        <v>7</v>
      </c>
      <c r="AZ299" s="233">
        <v>2</v>
      </c>
      <c r="BA299" s="233">
        <f>IF(AZ299=1,G299,0)</f>
        <v>0</v>
      </c>
      <c r="BB299" s="233">
        <f>IF(AZ299=2,G299,0)</f>
        <v>0</v>
      </c>
      <c r="BC299" s="233">
        <f>IF(AZ299=3,G299,0)</f>
        <v>0</v>
      </c>
      <c r="BD299" s="233">
        <f>IF(AZ299=4,G299,0)</f>
        <v>0</v>
      </c>
      <c r="BE299" s="233">
        <f>IF(AZ299=5,G299,0)</f>
        <v>0</v>
      </c>
      <c r="CA299" s="260">
        <v>1</v>
      </c>
      <c r="CB299" s="260">
        <v>7</v>
      </c>
    </row>
    <row r="300" spans="1:80">
      <c r="A300" s="261">
        <v>134</v>
      </c>
      <c r="B300" s="262" t="s">
        <v>541</v>
      </c>
      <c r="C300" s="263" t="s">
        <v>542</v>
      </c>
      <c r="D300" s="264" t="s">
        <v>156</v>
      </c>
      <c r="E300" s="265">
        <v>7.88</v>
      </c>
      <c r="F300" s="265">
        <v>0</v>
      </c>
      <c r="G300" s="266">
        <f>E300*F300</f>
        <v>0</v>
      </c>
      <c r="H300" s="267">
        <v>1.0000000000000001E-5</v>
      </c>
      <c r="I300" s="268">
        <f>E300*H300</f>
        <v>7.8800000000000004E-5</v>
      </c>
      <c r="J300" s="267">
        <v>0</v>
      </c>
      <c r="K300" s="268">
        <f>E300*J300</f>
        <v>0</v>
      </c>
      <c r="O300" s="260">
        <v>2</v>
      </c>
      <c r="AA300" s="233">
        <v>1</v>
      </c>
      <c r="AB300" s="233">
        <v>7</v>
      </c>
      <c r="AC300" s="233">
        <v>7</v>
      </c>
      <c r="AZ300" s="233">
        <v>2</v>
      </c>
      <c r="BA300" s="233">
        <f>IF(AZ300=1,G300,0)</f>
        <v>0</v>
      </c>
      <c r="BB300" s="233">
        <f>IF(AZ300=2,G300,0)</f>
        <v>0</v>
      </c>
      <c r="BC300" s="233">
        <f>IF(AZ300=3,G300,0)</f>
        <v>0</v>
      </c>
      <c r="BD300" s="233">
        <f>IF(AZ300=4,G300,0)</f>
        <v>0</v>
      </c>
      <c r="BE300" s="233">
        <f>IF(AZ300=5,G300,0)</f>
        <v>0</v>
      </c>
      <c r="CA300" s="260">
        <v>1</v>
      </c>
      <c r="CB300" s="260">
        <v>7</v>
      </c>
    </row>
    <row r="301" spans="1:80">
      <c r="A301" s="269"/>
      <c r="B301" s="272"/>
      <c r="C301" s="328" t="s">
        <v>543</v>
      </c>
      <c r="D301" s="329"/>
      <c r="E301" s="273">
        <v>0</v>
      </c>
      <c r="F301" s="274"/>
      <c r="G301" s="275"/>
      <c r="H301" s="276"/>
      <c r="I301" s="270"/>
      <c r="J301" s="277"/>
      <c r="K301" s="270"/>
      <c r="M301" s="271" t="s">
        <v>543</v>
      </c>
      <c r="O301" s="260"/>
    </row>
    <row r="302" spans="1:80">
      <c r="A302" s="269"/>
      <c r="B302" s="272"/>
      <c r="C302" s="328" t="s">
        <v>544</v>
      </c>
      <c r="D302" s="329"/>
      <c r="E302" s="273">
        <v>3.1</v>
      </c>
      <c r="F302" s="274"/>
      <c r="G302" s="275"/>
      <c r="H302" s="276"/>
      <c r="I302" s="270"/>
      <c r="J302" s="277"/>
      <c r="K302" s="270"/>
      <c r="M302" s="271" t="s">
        <v>544</v>
      </c>
      <c r="O302" s="260"/>
    </row>
    <row r="303" spans="1:80">
      <c r="A303" s="269"/>
      <c r="B303" s="272"/>
      <c r="C303" s="328" t="s">
        <v>545</v>
      </c>
      <c r="D303" s="329"/>
      <c r="E303" s="273">
        <v>0</v>
      </c>
      <c r="F303" s="274"/>
      <c r="G303" s="275"/>
      <c r="H303" s="276"/>
      <c r="I303" s="270"/>
      <c r="J303" s="277"/>
      <c r="K303" s="270"/>
      <c r="M303" s="271" t="s">
        <v>545</v>
      </c>
      <c r="O303" s="260"/>
    </row>
    <row r="304" spans="1:80">
      <c r="A304" s="269"/>
      <c r="B304" s="272"/>
      <c r="C304" s="328" t="s">
        <v>546</v>
      </c>
      <c r="D304" s="329"/>
      <c r="E304" s="273">
        <v>4.78</v>
      </c>
      <c r="F304" s="274"/>
      <c r="G304" s="275"/>
      <c r="H304" s="276"/>
      <c r="I304" s="270"/>
      <c r="J304" s="277"/>
      <c r="K304" s="270"/>
      <c r="M304" s="271" t="s">
        <v>546</v>
      </c>
      <c r="O304" s="260"/>
    </row>
    <row r="305" spans="1:80">
      <c r="A305" s="261">
        <v>135</v>
      </c>
      <c r="B305" s="262" t="s">
        <v>547</v>
      </c>
      <c r="C305" s="263" t="s">
        <v>548</v>
      </c>
      <c r="D305" s="264" t="s">
        <v>257</v>
      </c>
      <c r="E305" s="265">
        <v>1</v>
      </c>
      <c r="F305" s="265">
        <v>0</v>
      </c>
      <c r="G305" s="266">
        <f t="shared" ref="G305:G313" si="16">E305*F305</f>
        <v>0</v>
      </c>
      <c r="H305" s="267">
        <v>0</v>
      </c>
      <c r="I305" s="268">
        <f t="shared" ref="I305:I313" si="17">E305*H305</f>
        <v>0</v>
      </c>
      <c r="J305" s="267">
        <v>-0.17399999999999999</v>
      </c>
      <c r="K305" s="268">
        <f t="shared" ref="K305:K313" si="18">E305*J305</f>
        <v>-0.17399999999999999</v>
      </c>
      <c r="O305" s="260">
        <v>2</v>
      </c>
      <c r="AA305" s="233">
        <v>1</v>
      </c>
      <c r="AB305" s="233">
        <v>7</v>
      </c>
      <c r="AC305" s="233">
        <v>7</v>
      </c>
      <c r="AZ305" s="233">
        <v>2</v>
      </c>
      <c r="BA305" s="233">
        <f t="shared" ref="BA305:BA313" si="19">IF(AZ305=1,G305,0)</f>
        <v>0</v>
      </c>
      <c r="BB305" s="233">
        <f t="shared" ref="BB305:BB313" si="20">IF(AZ305=2,G305,0)</f>
        <v>0</v>
      </c>
      <c r="BC305" s="233">
        <f t="shared" ref="BC305:BC313" si="21">IF(AZ305=3,G305,0)</f>
        <v>0</v>
      </c>
      <c r="BD305" s="233">
        <f t="shared" ref="BD305:BD313" si="22">IF(AZ305=4,G305,0)</f>
        <v>0</v>
      </c>
      <c r="BE305" s="233">
        <f t="shared" ref="BE305:BE313" si="23">IF(AZ305=5,G305,0)</f>
        <v>0</v>
      </c>
      <c r="CA305" s="260">
        <v>1</v>
      </c>
      <c r="CB305" s="260">
        <v>7</v>
      </c>
    </row>
    <row r="306" spans="1:80" ht="22.5">
      <c r="A306" s="261">
        <v>136</v>
      </c>
      <c r="B306" s="262" t="s">
        <v>549</v>
      </c>
      <c r="C306" s="263" t="s">
        <v>550</v>
      </c>
      <c r="D306" s="264" t="s">
        <v>257</v>
      </c>
      <c r="E306" s="265">
        <v>1</v>
      </c>
      <c r="F306" s="265">
        <v>0</v>
      </c>
      <c r="G306" s="266">
        <f t="shared" si="16"/>
        <v>0</v>
      </c>
      <c r="H306" s="267">
        <v>0</v>
      </c>
      <c r="I306" s="268">
        <f t="shared" si="17"/>
        <v>0</v>
      </c>
      <c r="J306" s="267"/>
      <c r="K306" s="268">
        <f t="shared" si="18"/>
        <v>0</v>
      </c>
      <c r="O306" s="260">
        <v>2</v>
      </c>
      <c r="AA306" s="233">
        <v>12</v>
      </c>
      <c r="AB306" s="233">
        <v>0</v>
      </c>
      <c r="AC306" s="233">
        <v>119</v>
      </c>
      <c r="AZ306" s="233">
        <v>2</v>
      </c>
      <c r="BA306" s="233">
        <f t="shared" si="19"/>
        <v>0</v>
      </c>
      <c r="BB306" s="233">
        <f t="shared" si="20"/>
        <v>0</v>
      </c>
      <c r="BC306" s="233">
        <f t="shared" si="21"/>
        <v>0</v>
      </c>
      <c r="BD306" s="233">
        <f t="shared" si="22"/>
        <v>0</v>
      </c>
      <c r="BE306" s="233">
        <f t="shared" si="23"/>
        <v>0</v>
      </c>
      <c r="CA306" s="260">
        <v>12</v>
      </c>
      <c r="CB306" s="260">
        <v>0</v>
      </c>
    </row>
    <row r="307" spans="1:80" ht="22.5">
      <c r="A307" s="261">
        <v>137</v>
      </c>
      <c r="B307" s="262" t="s">
        <v>551</v>
      </c>
      <c r="C307" s="263" t="s">
        <v>552</v>
      </c>
      <c r="D307" s="264" t="s">
        <v>257</v>
      </c>
      <c r="E307" s="265">
        <v>1</v>
      </c>
      <c r="F307" s="265">
        <v>0</v>
      </c>
      <c r="G307" s="266">
        <f t="shared" si="16"/>
        <v>0</v>
      </c>
      <c r="H307" s="267">
        <v>0</v>
      </c>
      <c r="I307" s="268">
        <f t="shared" si="17"/>
        <v>0</v>
      </c>
      <c r="J307" s="267"/>
      <c r="K307" s="268">
        <f t="shared" si="18"/>
        <v>0</v>
      </c>
      <c r="O307" s="260">
        <v>2</v>
      </c>
      <c r="AA307" s="233">
        <v>12</v>
      </c>
      <c r="AB307" s="233">
        <v>0</v>
      </c>
      <c r="AC307" s="233">
        <v>132</v>
      </c>
      <c r="AZ307" s="233">
        <v>2</v>
      </c>
      <c r="BA307" s="233">
        <f t="shared" si="19"/>
        <v>0</v>
      </c>
      <c r="BB307" s="233">
        <f t="shared" si="20"/>
        <v>0</v>
      </c>
      <c r="BC307" s="233">
        <f t="shared" si="21"/>
        <v>0</v>
      </c>
      <c r="BD307" s="233">
        <f t="shared" si="22"/>
        <v>0</v>
      </c>
      <c r="BE307" s="233">
        <f t="shared" si="23"/>
        <v>0</v>
      </c>
      <c r="CA307" s="260">
        <v>12</v>
      </c>
      <c r="CB307" s="260">
        <v>0</v>
      </c>
    </row>
    <row r="308" spans="1:80" ht="22.5">
      <c r="A308" s="261">
        <v>138</v>
      </c>
      <c r="B308" s="262" t="s">
        <v>553</v>
      </c>
      <c r="C308" s="263" t="s">
        <v>554</v>
      </c>
      <c r="D308" s="264" t="s">
        <v>257</v>
      </c>
      <c r="E308" s="265">
        <v>1</v>
      </c>
      <c r="F308" s="265">
        <v>0</v>
      </c>
      <c r="G308" s="266">
        <f t="shared" si="16"/>
        <v>0</v>
      </c>
      <c r="H308" s="267">
        <v>0</v>
      </c>
      <c r="I308" s="268">
        <f t="shared" si="17"/>
        <v>0</v>
      </c>
      <c r="J308" s="267"/>
      <c r="K308" s="268">
        <f t="shared" si="18"/>
        <v>0</v>
      </c>
      <c r="O308" s="260">
        <v>2</v>
      </c>
      <c r="AA308" s="233">
        <v>12</v>
      </c>
      <c r="AB308" s="233">
        <v>0</v>
      </c>
      <c r="AC308" s="233">
        <v>133</v>
      </c>
      <c r="AZ308" s="233">
        <v>2</v>
      </c>
      <c r="BA308" s="233">
        <f t="shared" si="19"/>
        <v>0</v>
      </c>
      <c r="BB308" s="233">
        <f t="shared" si="20"/>
        <v>0</v>
      </c>
      <c r="BC308" s="233">
        <f t="shared" si="21"/>
        <v>0</v>
      </c>
      <c r="BD308" s="233">
        <f t="shared" si="22"/>
        <v>0</v>
      </c>
      <c r="BE308" s="233">
        <f t="shared" si="23"/>
        <v>0</v>
      </c>
      <c r="CA308" s="260">
        <v>12</v>
      </c>
      <c r="CB308" s="260">
        <v>0</v>
      </c>
    </row>
    <row r="309" spans="1:80">
      <c r="A309" s="261">
        <v>139</v>
      </c>
      <c r="B309" s="262" t="s">
        <v>555</v>
      </c>
      <c r="C309" s="263" t="s">
        <v>556</v>
      </c>
      <c r="D309" s="264" t="s">
        <v>257</v>
      </c>
      <c r="E309" s="265">
        <v>6</v>
      </c>
      <c r="F309" s="265">
        <v>0</v>
      </c>
      <c r="G309" s="266">
        <f t="shared" si="16"/>
        <v>0</v>
      </c>
      <c r="H309" s="267">
        <v>7.5000000000000002E-4</v>
      </c>
      <c r="I309" s="268">
        <f t="shared" si="17"/>
        <v>4.5000000000000005E-3</v>
      </c>
      <c r="J309" s="267"/>
      <c r="K309" s="268">
        <f t="shared" si="18"/>
        <v>0</v>
      </c>
      <c r="O309" s="260">
        <v>2</v>
      </c>
      <c r="AA309" s="233">
        <v>3</v>
      </c>
      <c r="AB309" s="233">
        <v>0</v>
      </c>
      <c r="AC309" s="233">
        <v>54914592</v>
      </c>
      <c r="AZ309" s="233">
        <v>2</v>
      </c>
      <c r="BA309" s="233">
        <f t="shared" si="19"/>
        <v>0</v>
      </c>
      <c r="BB309" s="233">
        <f t="shared" si="20"/>
        <v>0</v>
      </c>
      <c r="BC309" s="233">
        <f t="shared" si="21"/>
        <v>0</v>
      </c>
      <c r="BD309" s="233">
        <f t="shared" si="22"/>
        <v>0</v>
      </c>
      <c r="BE309" s="233">
        <f t="shared" si="23"/>
        <v>0</v>
      </c>
      <c r="CA309" s="260">
        <v>3</v>
      </c>
      <c r="CB309" s="260">
        <v>0</v>
      </c>
    </row>
    <row r="310" spans="1:80">
      <c r="A310" s="261">
        <v>140</v>
      </c>
      <c r="B310" s="262" t="s">
        <v>557</v>
      </c>
      <c r="C310" s="263" t="s">
        <v>558</v>
      </c>
      <c r="D310" s="264" t="s">
        <v>257</v>
      </c>
      <c r="E310" s="265">
        <v>2</v>
      </c>
      <c r="F310" s="265">
        <v>0</v>
      </c>
      <c r="G310" s="266">
        <f t="shared" si="16"/>
        <v>0</v>
      </c>
      <c r="H310" s="267">
        <v>7.5000000000000002E-4</v>
      </c>
      <c r="I310" s="268">
        <f t="shared" si="17"/>
        <v>1.5E-3</v>
      </c>
      <c r="J310" s="267"/>
      <c r="K310" s="268">
        <f t="shared" si="18"/>
        <v>0</v>
      </c>
      <c r="O310" s="260">
        <v>2</v>
      </c>
      <c r="AA310" s="233">
        <v>3</v>
      </c>
      <c r="AB310" s="233">
        <v>0</v>
      </c>
      <c r="AC310" s="233">
        <v>54914597</v>
      </c>
      <c r="AZ310" s="233">
        <v>2</v>
      </c>
      <c r="BA310" s="233">
        <f t="shared" si="19"/>
        <v>0</v>
      </c>
      <c r="BB310" s="233">
        <f t="shared" si="20"/>
        <v>0</v>
      </c>
      <c r="BC310" s="233">
        <f t="shared" si="21"/>
        <v>0</v>
      </c>
      <c r="BD310" s="233">
        <f t="shared" si="22"/>
        <v>0</v>
      </c>
      <c r="BE310" s="233">
        <f t="shared" si="23"/>
        <v>0</v>
      </c>
      <c r="CA310" s="260">
        <v>3</v>
      </c>
      <c r="CB310" s="260">
        <v>0</v>
      </c>
    </row>
    <row r="311" spans="1:80">
      <c r="A311" s="261">
        <v>141</v>
      </c>
      <c r="B311" s="262" t="s">
        <v>559</v>
      </c>
      <c r="C311" s="263" t="s">
        <v>560</v>
      </c>
      <c r="D311" s="264" t="s">
        <v>257</v>
      </c>
      <c r="E311" s="265">
        <v>1</v>
      </c>
      <c r="F311" s="265">
        <v>0</v>
      </c>
      <c r="G311" s="266">
        <f t="shared" si="16"/>
        <v>0</v>
      </c>
      <c r="H311" s="267">
        <v>3.0699999999999998E-3</v>
      </c>
      <c r="I311" s="268">
        <f t="shared" si="17"/>
        <v>3.0699999999999998E-3</v>
      </c>
      <c r="J311" s="267"/>
      <c r="K311" s="268">
        <f t="shared" si="18"/>
        <v>0</v>
      </c>
      <c r="O311" s="260">
        <v>2</v>
      </c>
      <c r="AA311" s="233">
        <v>3</v>
      </c>
      <c r="AB311" s="233">
        <v>7</v>
      </c>
      <c r="AC311" s="233">
        <v>54917015</v>
      </c>
      <c r="AZ311" s="233">
        <v>2</v>
      </c>
      <c r="BA311" s="233">
        <f t="shared" si="19"/>
        <v>0</v>
      </c>
      <c r="BB311" s="233">
        <f t="shared" si="20"/>
        <v>0</v>
      </c>
      <c r="BC311" s="233">
        <f t="shared" si="21"/>
        <v>0</v>
      </c>
      <c r="BD311" s="233">
        <f t="shared" si="22"/>
        <v>0</v>
      </c>
      <c r="BE311" s="233">
        <f t="shared" si="23"/>
        <v>0</v>
      </c>
      <c r="CA311" s="260">
        <v>3</v>
      </c>
      <c r="CB311" s="260">
        <v>7</v>
      </c>
    </row>
    <row r="312" spans="1:80">
      <c r="A312" s="261">
        <v>142</v>
      </c>
      <c r="B312" s="262" t="s">
        <v>561</v>
      </c>
      <c r="C312" s="263" t="s">
        <v>562</v>
      </c>
      <c r="D312" s="264" t="s">
        <v>257</v>
      </c>
      <c r="E312" s="265">
        <v>6</v>
      </c>
      <c r="F312" s="265">
        <v>0</v>
      </c>
      <c r="G312" s="266">
        <f t="shared" si="16"/>
        <v>0</v>
      </c>
      <c r="H312" s="267">
        <v>4.4999999999999999E-4</v>
      </c>
      <c r="I312" s="268">
        <f t="shared" si="17"/>
        <v>2.7000000000000001E-3</v>
      </c>
      <c r="J312" s="267"/>
      <c r="K312" s="268">
        <f t="shared" si="18"/>
        <v>0</v>
      </c>
      <c r="O312" s="260">
        <v>2</v>
      </c>
      <c r="AA312" s="233">
        <v>3</v>
      </c>
      <c r="AB312" s="233">
        <v>0</v>
      </c>
      <c r="AC312" s="233">
        <v>54926043</v>
      </c>
      <c r="AZ312" s="233">
        <v>2</v>
      </c>
      <c r="BA312" s="233">
        <f t="shared" si="19"/>
        <v>0</v>
      </c>
      <c r="BB312" s="233">
        <f t="shared" si="20"/>
        <v>0</v>
      </c>
      <c r="BC312" s="233">
        <f t="shared" si="21"/>
        <v>0</v>
      </c>
      <c r="BD312" s="233">
        <f t="shared" si="22"/>
        <v>0</v>
      </c>
      <c r="BE312" s="233">
        <f t="shared" si="23"/>
        <v>0</v>
      </c>
      <c r="CA312" s="260">
        <v>3</v>
      </c>
      <c r="CB312" s="260">
        <v>0</v>
      </c>
    </row>
    <row r="313" spans="1:80">
      <c r="A313" s="261">
        <v>143</v>
      </c>
      <c r="B313" s="262" t="s">
        <v>563</v>
      </c>
      <c r="C313" s="263" t="s">
        <v>564</v>
      </c>
      <c r="D313" s="264" t="s">
        <v>156</v>
      </c>
      <c r="E313" s="265">
        <v>8.6679999999999993</v>
      </c>
      <c r="F313" s="265">
        <v>0</v>
      </c>
      <c r="G313" s="266">
        <f t="shared" si="16"/>
        <v>0</v>
      </c>
      <c r="H313" s="267">
        <v>3.3999999999999998E-3</v>
      </c>
      <c r="I313" s="268">
        <f t="shared" si="17"/>
        <v>2.9471199999999996E-2</v>
      </c>
      <c r="J313" s="267"/>
      <c r="K313" s="268">
        <f t="shared" si="18"/>
        <v>0</v>
      </c>
      <c r="O313" s="260">
        <v>2</v>
      </c>
      <c r="AA313" s="233">
        <v>3</v>
      </c>
      <c r="AB313" s="233">
        <v>7</v>
      </c>
      <c r="AC313" s="233">
        <v>60775432</v>
      </c>
      <c r="AZ313" s="233">
        <v>2</v>
      </c>
      <c r="BA313" s="233">
        <f t="shared" si="19"/>
        <v>0</v>
      </c>
      <c r="BB313" s="233">
        <f t="shared" si="20"/>
        <v>0</v>
      </c>
      <c r="BC313" s="233">
        <f t="shared" si="21"/>
        <v>0</v>
      </c>
      <c r="BD313" s="233">
        <f t="shared" si="22"/>
        <v>0</v>
      </c>
      <c r="BE313" s="233">
        <f t="shared" si="23"/>
        <v>0</v>
      </c>
      <c r="CA313" s="260">
        <v>3</v>
      </c>
      <c r="CB313" s="260">
        <v>7</v>
      </c>
    </row>
    <row r="314" spans="1:80">
      <c r="A314" s="269"/>
      <c r="B314" s="272"/>
      <c r="C314" s="328" t="s">
        <v>565</v>
      </c>
      <c r="D314" s="329"/>
      <c r="E314" s="273">
        <v>8.6679999999999993</v>
      </c>
      <c r="F314" s="274"/>
      <c r="G314" s="275"/>
      <c r="H314" s="276"/>
      <c r="I314" s="270"/>
      <c r="J314" s="277"/>
      <c r="K314" s="270"/>
      <c r="M314" s="271" t="s">
        <v>565</v>
      </c>
      <c r="O314" s="260"/>
    </row>
    <row r="315" spans="1:80">
      <c r="A315" s="261">
        <v>144</v>
      </c>
      <c r="B315" s="262" t="s">
        <v>566</v>
      </c>
      <c r="C315" s="263" t="s">
        <v>567</v>
      </c>
      <c r="D315" s="264" t="s">
        <v>257</v>
      </c>
      <c r="E315" s="265">
        <v>4</v>
      </c>
      <c r="F315" s="265">
        <v>0</v>
      </c>
      <c r="G315" s="266">
        <f>E315*F315</f>
        <v>0</v>
      </c>
      <c r="H315" s="267">
        <v>2.0000000000000002E-5</v>
      </c>
      <c r="I315" s="268">
        <f>E315*H315</f>
        <v>8.0000000000000007E-5</v>
      </c>
      <c r="J315" s="267"/>
      <c r="K315" s="268">
        <f>E315*J315</f>
        <v>0</v>
      </c>
      <c r="O315" s="260">
        <v>2</v>
      </c>
      <c r="AA315" s="233">
        <v>3</v>
      </c>
      <c r="AB315" s="233">
        <v>7</v>
      </c>
      <c r="AC315" s="233">
        <v>60775452</v>
      </c>
      <c r="AZ315" s="233">
        <v>2</v>
      </c>
      <c r="BA315" s="233">
        <f>IF(AZ315=1,G315,0)</f>
        <v>0</v>
      </c>
      <c r="BB315" s="233">
        <f>IF(AZ315=2,G315,0)</f>
        <v>0</v>
      </c>
      <c r="BC315" s="233">
        <f>IF(AZ315=3,G315,0)</f>
        <v>0</v>
      </c>
      <c r="BD315" s="233">
        <f>IF(AZ315=4,G315,0)</f>
        <v>0</v>
      </c>
      <c r="BE315" s="233">
        <f>IF(AZ315=5,G315,0)</f>
        <v>0</v>
      </c>
      <c r="CA315" s="260">
        <v>3</v>
      </c>
      <c r="CB315" s="260">
        <v>7</v>
      </c>
    </row>
    <row r="316" spans="1:80">
      <c r="A316" s="261">
        <v>145</v>
      </c>
      <c r="B316" s="262" t="s">
        <v>568</v>
      </c>
      <c r="C316" s="263" t="s">
        <v>569</v>
      </c>
      <c r="D316" s="264" t="s">
        <v>257</v>
      </c>
      <c r="E316" s="265">
        <v>2</v>
      </c>
      <c r="F316" s="265">
        <v>0</v>
      </c>
      <c r="G316" s="266">
        <f>E316*F316</f>
        <v>0</v>
      </c>
      <c r="H316" s="267">
        <v>1.6E-2</v>
      </c>
      <c r="I316" s="268">
        <f>E316*H316</f>
        <v>3.2000000000000001E-2</v>
      </c>
      <c r="J316" s="267"/>
      <c r="K316" s="268">
        <f>E316*J316</f>
        <v>0</v>
      </c>
      <c r="O316" s="260">
        <v>2</v>
      </c>
      <c r="AA316" s="233">
        <v>3</v>
      </c>
      <c r="AB316" s="233">
        <v>0</v>
      </c>
      <c r="AC316" s="233">
        <v>61161713</v>
      </c>
      <c r="AZ316" s="233">
        <v>2</v>
      </c>
      <c r="BA316" s="233">
        <f>IF(AZ316=1,G316,0)</f>
        <v>0</v>
      </c>
      <c r="BB316" s="233">
        <f>IF(AZ316=2,G316,0)</f>
        <v>0</v>
      </c>
      <c r="BC316" s="233">
        <f>IF(AZ316=3,G316,0)</f>
        <v>0</v>
      </c>
      <c r="BD316" s="233">
        <f>IF(AZ316=4,G316,0)</f>
        <v>0</v>
      </c>
      <c r="BE316" s="233">
        <f>IF(AZ316=5,G316,0)</f>
        <v>0</v>
      </c>
      <c r="CA316" s="260">
        <v>3</v>
      </c>
      <c r="CB316" s="260">
        <v>0</v>
      </c>
    </row>
    <row r="317" spans="1:80">
      <c r="A317" s="261">
        <v>146</v>
      </c>
      <c r="B317" s="262" t="s">
        <v>570</v>
      </c>
      <c r="C317" s="263" t="s">
        <v>571</v>
      </c>
      <c r="D317" s="264" t="s">
        <v>257</v>
      </c>
      <c r="E317" s="265">
        <v>2</v>
      </c>
      <c r="F317" s="265">
        <v>0</v>
      </c>
      <c r="G317" s="266">
        <f>E317*F317</f>
        <v>0</v>
      </c>
      <c r="H317" s="267">
        <v>1.7999999999999999E-2</v>
      </c>
      <c r="I317" s="268">
        <f>E317*H317</f>
        <v>3.5999999999999997E-2</v>
      </c>
      <c r="J317" s="267"/>
      <c r="K317" s="268">
        <f>E317*J317</f>
        <v>0</v>
      </c>
      <c r="O317" s="260">
        <v>2</v>
      </c>
      <c r="AA317" s="233">
        <v>3</v>
      </c>
      <c r="AB317" s="233">
        <v>0</v>
      </c>
      <c r="AC317" s="233">
        <v>61161717</v>
      </c>
      <c r="AZ317" s="233">
        <v>2</v>
      </c>
      <c r="BA317" s="233">
        <f>IF(AZ317=1,G317,0)</f>
        <v>0</v>
      </c>
      <c r="BB317" s="233">
        <f>IF(AZ317=2,G317,0)</f>
        <v>0</v>
      </c>
      <c r="BC317" s="233">
        <f>IF(AZ317=3,G317,0)</f>
        <v>0</v>
      </c>
      <c r="BD317" s="233">
        <f>IF(AZ317=4,G317,0)</f>
        <v>0</v>
      </c>
      <c r="BE317" s="233">
        <f>IF(AZ317=5,G317,0)</f>
        <v>0</v>
      </c>
      <c r="CA317" s="260">
        <v>3</v>
      </c>
      <c r="CB317" s="260">
        <v>0</v>
      </c>
    </row>
    <row r="318" spans="1:80">
      <c r="A318" s="261">
        <v>147</v>
      </c>
      <c r="B318" s="262" t="s">
        <v>572</v>
      </c>
      <c r="C318" s="263" t="s">
        <v>573</v>
      </c>
      <c r="D318" s="264" t="s">
        <v>257</v>
      </c>
      <c r="E318" s="265">
        <v>2</v>
      </c>
      <c r="F318" s="265">
        <v>0</v>
      </c>
      <c r="G318" s="266">
        <f>E318*F318</f>
        <v>0</v>
      </c>
      <c r="H318" s="267">
        <v>0.02</v>
      </c>
      <c r="I318" s="268">
        <f>E318*H318</f>
        <v>0.04</v>
      </c>
      <c r="J318" s="267"/>
      <c r="K318" s="268">
        <f>E318*J318</f>
        <v>0</v>
      </c>
      <c r="O318" s="260">
        <v>2</v>
      </c>
      <c r="AA318" s="233">
        <v>3</v>
      </c>
      <c r="AB318" s="233">
        <v>0</v>
      </c>
      <c r="AC318" s="233">
        <v>61161721</v>
      </c>
      <c r="AZ318" s="233">
        <v>2</v>
      </c>
      <c r="BA318" s="233">
        <f>IF(AZ318=1,G318,0)</f>
        <v>0</v>
      </c>
      <c r="BB318" s="233">
        <f>IF(AZ318=2,G318,0)</f>
        <v>0</v>
      </c>
      <c r="BC318" s="233">
        <f>IF(AZ318=3,G318,0)</f>
        <v>0</v>
      </c>
      <c r="BD318" s="233">
        <f>IF(AZ318=4,G318,0)</f>
        <v>0</v>
      </c>
      <c r="BE318" s="233">
        <f>IF(AZ318=5,G318,0)</f>
        <v>0</v>
      </c>
      <c r="CA318" s="260">
        <v>3</v>
      </c>
      <c r="CB318" s="260">
        <v>0</v>
      </c>
    </row>
    <row r="319" spans="1:80">
      <c r="A319" s="261">
        <v>148</v>
      </c>
      <c r="B319" s="262" t="s">
        <v>574</v>
      </c>
      <c r="C319" s="263" t="s">
        <v>575</v>
      </c>
      <c r="D319" s="264" t="s">
        <v>12</v>
      </c>
      <c r="E319" s="265"/>
      <c r="F319" s="265">
        <v>0</v>
      </c>
      <c r="G319" s="266">
        <f>E319*F319</f>
        <v>0</v>
      </c>
      <c r="H319" s="267">
        <v>0</v>
      </c>
      <c r="I319" s="268">
        <f>E319*H319</f>
        <v>0</v>
      </c>
      <c r="J319" s="267"/>
      <c r="K319" s="268">
        <f>E319*J319</f>
        <v>0</v>
      </c>
      <c r="O319" s="260">
        <v>2</v>
      </c>
      <c r="AA319" s="233">
        <v>7</v>
      </c>
      <c r="AB319" s="233">
        <v>1002</v>
      </c>
      <c r="AC319" s="233">
        <v>5</v>
      </c>
      <c r="AZ319" s="233">
        <v>2</v>
      </c>
      <c r="BA319" s="233">
        <f>IF(AZ319=1,G319,0)</f>
        <v>0</v>
      </c>
      <c r="BB319" s="233">
        <f>IF(AZ319=2,G319,0)</f>
        <v>0</v>
      </c>
      <c r="BC319" s="233">
        <f>IF(AZ319=3,G319,0)</f>
        <v>0</v>
      </c>
      <c r="BD319" s="233">
        <f>IF(AZ319=4,G319,0)</f>
        <v>0</v>
      </c>
      <c r="BE319" s="233">
        <f>IF(AZ319=5,G319,0)</f>
        <v>0</v>
      </c>
      <c r="CA319" s="260">
        <v>7</v>
      </c>
      <c r="CB319" s="260">
        <v>1002</v>
      </c>
    </row>
    <row r="320" spans="1:80">
      <c r="A320" s="278"/>
      <c r="B320" s="279" t="s">
        <v>100</v>
      </c>
      <c r="C320" s="280" t="s">
        <v>524</v>
      </c>
      <c r="D320" s="281"/>
      <c r="E320" s="282"/>
      <c r="F320" s="283"/>
      <c r="G320" s="284">
        <f>SUM(G290:G319)</f>
        <v>0</v>
      </c>
      <c r="H320" s="285"/>
      <c r="I320" s="286">
        <f>SUM(I290:I319)</f>
        <v>0.14940000000000001</v>
      </c>
      <c r="J320" s="285"/>
      <c r="K320" s="286">
        <f>SUM(K290:K319)</f>
        <v>-0.37278864</v>
      </c>
      <c r="O320" s="260">
        <v>4</v>
      </c>
      <c r="BA320" s="287">
        <f>SUM(BA290:BA319)</f>
        <v>0</v>
      </c>
      <c r="BB320" s="287">
        <f>SUM(BB290:BB319)</f>
        <v>0</v>
      </c>
      <c r="BC320" s="287">
        <f>SUM(BC290:BC319)</f>
        <v>0</v>
      </c>
      <c r="BD320" s="287">
        <f>SUM(BD290:BD319)</f>
        <v>0</v>
      </c>
      <c r="BE320" s="287">
        <f>SUM(BE290:BE319)</f>
        <v>0</v>
      </c>
    </row>
    <row r="321" spans="1:80">
      <c r="A321" s="250" t="s">
        <v>97</v>
      </c>
      <c r="B321" s="251" t="s">
        <v>576</v>
      </c>
      <c r="C321" s="252" t="s">
        <v>577</v>
      </c>
      <c r="D321" s="253"/>
      <c r="E321" s="254"/>
      <c r="F321" s="254"/>
      <c r="G321" s="255"/>
      <c r="H321" s="256"/>
      <c r="I321" s="257"/>
      <c r="J321" s="258"/>
      <c r="K321" s="259"/>
      <c r="O321" s="260">
        <v>1</v>
      </c>
    </row>
    <row r="322" spans="1:80">
      <c r="A322" s="261">
        <v>149</v>
      </c>
      <c r="B322" s="262" t="s">
        <v>579</v>
      </c>
      <c r="C322" s="263" t="s">
        <v>580</v>
      </c>
      <c r="D322" s="264" t="s">
        <v>111</v>
      </c>
      <c r="E322" s="265">
        <v>8.58</v>
      </c>
      <c r="F322" s="265">
        <v>0</v>
      </c>
      <c r="G322" s="266">
        <f>E322*F322</f>
        <v>0</v>
      </c>
      <c r="H322" s="267">
        <v>0</v>
      </c>
      <c r="I322" s="268">
        <f>E322*H322</f>
        <v>0</v>
      </c>
      <c r="J322" s="267">
        <v>-4.0000000000000001E-3</v>
      </c>
      <c r="K322" s="268">
        <f>E322*J322</f>
        <v>-3.4320000000000003E-2</v>
      </c>
      <c r="O322" s="260">
        <v>2</v>
      </c>
      <c r="AA322" s="233">
        <v>1</v>
      </c>
      <c r="AB322" s="233">
        <v>7</v>
      </c>
      <c r="AC322" s="233">
        <v>7</v>
      </c>
      <c r="AZ322" s="233">
        <v>2</v>
      </c>
      <c r="BA322" s="233">
        <f>IF(AZ322=1,G322,0)</f>
        <v>0</v>
      </c>
      <c r="BB322" s="233">
        <f>IF(AZ322=2,G322,0)</f>
        <v>0</v>
      </c>
      <c r="BC322" s="233">
        <f>IF(AZ322=3,G322,0)</f>
        <v>0</v>
      </c>
      <c r="BD322" s="233">
        <f>IF(AZ322=4,G322,0)</f>
        <v>0</v>
      </c>
      <c r="BE322" s="233">
        <f>IF(AZ322=5,G322,0)</f>
        <v>0</v>
      </c>
      <c r="CA322" s="260">
        <v>1</v>
      </c>
      <c r="CB322" s="260">
        <v>7</v>
      </c>
    </row>
    <row r="323" spans="1:80">
      <c r="A323" s="269"/>
      <c r="B323" s="272"/>
      <c r="C323" s="328" t="s">
        <v>581</v>
      </c>
      <c r="D323" s="329"/>
      <c r="E323" s="273">
        <v>8.58</v>
      </c>
      <c r="F323" s="274"/>
      <c r="G323" s="275"/>
      <c r="H323" s="276"/>
      <c r="I323" s="270"/>
      <c r="J323" s="277"/>
      <c r="K323" s="270"/>
      <c r="M323" s="271" t="s">
        <v>581</v>
      </c>
      <c r="O323" s="260"/>
    </row>
    <row r="324" spans="1:80">
      <c r="A324" s="261">
        <v>150</v>
      </c>
      <c r="B324" s="262" t="s">
        <v>582</v>
      </c>
      <c r="C324" s="263" t="s">
        <v>583</v>
      </c>
      <c r="D324" s="264" t="s">
        <v>111</v>
      </c>
      <c r="E324" s="265">
        <v>8.58</v>
      </c>
      <c r="F324" s="265">
        <v>0</v>
      </c>
      <c r="G324" s="266">
        <f>E324*F324</f>
        <v>0</v>
      </c>
      <c r="H324" s="267">
        <v>0</v>
      </c>
      <c r="I324" s="268">
        <f>E324*H324</f>
        <v>0</v>
      </c>
      <c r="J324" s="267">
        <v>-2E-3</v>
      </c>
      <c r="K324" s="268">
        <f>E324*J324</f>
        <v>-1.7160000000000002E-2</v>
      </c>
      <c r="O324" s="260">
        <v>2</v>
      </c>
      <c r="AA324" s="233">
        <v>1</v>
      </c>
      <c r="AB324" s="233">
        <v>7</v>
      </c>
      <c r="AC324" s="233">
        <v>7</v>
      </c>
      <c r="AZ324" s="233">
        <v>2</v>
      </c>
      <c r="BA324" s="233">
        <f>IF(AZ324=1,G324,0)</f>
        <v>0</v>
      </c>
      <c r="BB324" s="233">
        <f>IF(AZ324=2,G324,0)</f>
        <v>0</v>
      </c>
      <c r="BC324" s="233">
        <f>IF(AZ324=3,G324,0)</f>
        <v>0</v>
      </c>
      <c r="BD324" s="233">
        <f>IF(AZ324=4,G324,0)</f>
        <v>0</v>
      </c>
      <c r="BE324" s="233">
        <f>IF(AZ324=5,G324,0)</f>
        <v>0</v>
      </c>
      <c r="CA324" s="260">
        <v>1</v>
      </c>
      <c r="CB324" s="260">
        <v>7</v>
      </c>
    </row>
    <row r="325" spans="1:80">
      <c r="A325" s="269"/>
      <c r="B325" s="272"/>
      <c r="C325" s="328" t="s">
        <v>581</v>
      </c>
      <c r="D325" s="329"/>
      <c r="E325" s="273">
        <v>8.58</v>
      </c>
      <c r="F325" s="274"/>
      <c r="G325" s="275"/>
      <c r="H325" s="276"/>
      <c r="I325" s="270"/>
      <c r="J325" s="277"/>
      <c r="K325" s="270"/>
      <c r="M325" s="271" t="s">
        <v>581</v>
      </c>
      <c r="O325" s="260"/>
    </row>
    <row r="326" spans="1:80" ht="22.5">
      <c r="A326" s="261">
        <v>151</v>
      </c>
      <c r="B326" s="262" t="s">
        <v>584</v>
      </c>
      <c r="C326" s="263" t="s">
        <v>585</v>
      </c>
      <c r="D326" s="264" t="s">
        <v>257</v>
      </c>
      <c r="E326" s="265">
        <v>4</v>
      </c>
      <c r="F326" s="265">
        <v>0</v>
      </c>
      <c r="G326" s="266">
        <f>E326*F326</f>
        <v>0</v>
      </c>
      <c r="H326" s="267">
        <v>3.3599999999999998E-2</v>
      </c>
      <c r="I326" s="268">
        <f>E326*H326</f>
        <v>0.13439999999999999</v>
      </c>
      <c r="J326" s="267">
        <v>0</v>
      </c>
      <c r="K326" s="268">
        <f>E326*J326</f>
        <v>0</v>
      </c>
      <c r="O326" s="260">
        <v>2</v>
      </c>
      <c r="AA326" s="233">
        <v>2</v>
      </c>
      <c r="AB326" s="233">
        <v>7</v>
      </c>
      <c r="AC326" s="233">
        <v>7</v>
      </c>
      <c r="AZ326" s="233">
        <v>2</v>
      </c>
      <c r="BA326" s="233">
        <f>IF(AZ326=1,G326,0)</f>
        <v>0</v>
      </c>
      <c r="BB326" s="233">
        <f>IF(AZ326=2,G326,0)</f>
        <v>0</v>
      </c>
      <c r="BC326" s="233">
        <f>IF(AZ326=3,G326,0)</f>
        <v>0</v>
      </c>
      <c r="BD326" s="233">
        <f>IF(AZ326=4,G326,0)</f>
        <v>0</v>
      </c>
      <c r="BE326" s="233">
        <f>IF(AZ326=5,G326,0)</f>
        <v>0</v>
      </c>
      <c r="CA326" s="260">
        <v>2</v>
      </c>
      <c r="CB326" s="260">
        <v>7</v>
      </c>
    </row>
    <row r="327" spans="1:80">
      <c r="A327" s="261">
        <v>152</v>
      </c>
      <c r="B327" s="262" t="s">
        <v>586</v>
      </c>
      <c r="C327" s="263" t="s">
        <v>587</v>
      </c>
      <c r="D327" s="264" t="s">
        <v>257</v>
      </c>
      <c r="E327" s="265">
        <v>1</v>
      </c>
      <c r="F327" s="265">
        <v>0</v>
      </c>
      <c r="G327" s="266">
        <f>E327*F327</f>
        <v>0</v>
      </c>
      <c r="H327" s="267">
        <v>0</v>
      </c>
      <c r="I327" s="268">
        <f>E327*H327</f>
        <v>0</v>
      </c>
      <c r="J327" s="267"/>
      <c r="K327" s="268">
        <f>E327*J327</f>
        <v>0</v>
      </c>
      <c r="O327" s="260">
        <v>2</v>
      </c>
      <c r="AA327" s="233">
        <v>12</v>
      </c>
      <c r="AB327" s="233">
        <v>0</v>
      </c>
      <c r="AC327" s="233">
        <v>194</v>
      </c>
      <c r="AZ327" s="233">
        <v>2</v>
      </c>
      <c r="BA327" s="233">
        <f>IF(AZ327=1,G327,0)</f>
        <v>0</v>
      </c>
      <c r="BB327" s="233">
        <f>IF(AZ327=2,G327,0)</f>
        <v>0</v>
      </c>
      <c r="BC327" s="233">
        <f>IF(AZ327=3,G327,0)</f>
        <v>0</v>
      </c>
      <c r="BD327" s="233">
        <f>IF(AZ327=4,G327,0)</f>
        <v>0</v>
      </c>
      <c r="BE327" s="233">
        <f>IF(AZ327=5,G327,0)</f>
        <v>0</v>
      </c>
      <c r="CA327" s="260">
        <v>12</v>
      </c>
      <c r="CB327" s="260">
        <v>0</v>
      </c>
    </row>
    <row r="328" spans="1:80">
      <c r="A328" s="261">
        <v>153</v>
      </c>
      <c r="B328" s="262" t="s">
        <v>588</v>
      </c>
      <c r="C328" s="263" t="s">
        <v>589</v>
      </c>
      <c r="D328" s="264" t="s">
        <v>12</v>
      </c>
      <c r="E328" s="265"/>
      <c r="F328" s="265">
        <v>0</v>
      </c>
      <c r="G328" s="266">
        <f>E328*F328</f>
        <v>0</v>
      </c>
      <c r="H328" s="267">
        <v>0</v>
      </c>
      <c r="I328" s="268">
        <f>E328*H328</f>
        <v>0</v>
      </c>
      <c r="J328" s="267"/>
      <c r="K328" s="268">
        <f>E328*J328</f>
        <v>0</v>
      </c>
      <c r="O328" s="260">
        <v>2</v>
      </c>
      <c r="AA328" s="233">
        <v>7</v>
      </c>
      <c r="AB328" s="233">
        <v>1002</v>
      </c>
      <c r="AC328" s="233">
        <v>5</v>
      </c>
      <c r="AZ328" s="233">
        <v>2</v>
      </c>
      <c r="BA328" s="233">
        <f>IF(AZ328=1,G328,0)</f>
        <v>0</v>
      </c>
      <c r="BB328" s="233">
        <f>IF(AZ328=2,G328,0)</f>
        <v>0</v>
      </c>
      <c r="BC328" s="233">
        <f>IF(AZ328=3,G328,0)</f>
        <v>0</v>
      </c>
      <c r="BD328" s="233">
        <f>IF(AZ328=4,G328,0)</f>
        <v>0</v>
      </c>
      <c r="BE328" s="233">
        <f>IF(AZ328=5,G328,0)</f>
        <v>0</v>
      </c>
      <c r="CA328" s="260">
        <v>7</v>
      </c>
      <c r="CB328" s="260">
        <v>1002</v>
      </c>
    </row>
    <row r="329" spans="1:80">
      <c r="A329" s="278"/>
      <c r="B329" s="279" t="s">
        <v>100</v>
      </c>
      <c r="C329" s="280" t="s">
        <v>578</v>
      </c>
      <c r="D329" s="281"/>
      <c r="E329" s="282"/>
      <c r="F329" s="283"/>
      <c r="G329" s="284">
        <f>SUM(G321:G328)</f>
        <v>0</v>
      </c>
      <c r="H329" s="285"/>
      <c r="I329" s="286">
        <f>SUM(I321:I328)</f>
        <v>0.13439999999999999</v>
      </c>
      <c r="J329" s="285"/>
      <c r="K329" s="286">
        <f>SUM(K321:K328)</f>
        <v>-5.1480000000000005E-2</v>
      </c>
      <c r="O329" s="260">
        <v>4</v>
      </c>
      <c r="BA329" s="287">
        <f>SUM(BA321:BA328)</f>
        <v>0</v>
      </c>
      <c r="BB329" s="287">
        <f>SUM(BB321:BB328)</f>
        <v>0</v>
      </c>
      <c r="BC329" s="287">
        <f>SUM(BC321:BC328)</f>
        <v>0</v>
      </c>
      <c r="BD329" s="287">
        <f>SUM(BD321:BD328)</f>
        <v>0</v>
      </c>
      <c r="BE329" s="287">
        <f>SUM(BE321:BE328)</f>
        <v>0</v>
      </c>
    </row>
    <row r="330" spans="1:80">
      <c r="A330" s="250" t="s">
        <v>97</v>
      </c>
      <c r="B330" s="251" t="s">
        <v>590</v>
      </c>
      <c r="C330" s="252" t="s">
        <v>591</v>
      </c>
      <c r="D330" s="253"/>
      <c r="E330" s="254"/>
      <c r="F330" s="254"/>
      <c r="G330" s="255"/>
      <c r="H330" s="256"/>
      <c r="I330" s="257"/>
      <c r="J330" s="258"/>
      <c r="K330" s="259"/>
      <c r="O330" s="260">
        <v>1</v>
      </c>
    </row>
    <row r="331" spans="1:80">
      <c r="A331" s="261">
        <v>154</v>
      </c>
      <c r="B331" s="262" t="s">
        <v>593</v>
      </c>
      <c r="C331" s="263" t="s">
        <v>594</v>
      </c>
      <c r="D331" s="264" t="s">
        <v>111</v>
      </c>
      <c r="E331" s="265">
        <v>8.0500000000000007</v>
      </c>
      <c r="F331" s="265">
        <v>0</v>
      </c>
      <c r="G331" s="266">
        <f>E331*F331</f>
        <v>0</v>
      </c>
      <c r="H331" s="267">
        <v>2.1000000000000001E-4</v>
      </c>
      <c r="I331" s="268">
        <f>E331*H331</f>
        <v>1.6905000000000002E-3</v>
      </c>
      <c r="J331" s="267">
        <v>0</v>
      </c>
      <c r="K331" s="268">
        <f>E331*J331</f>
        <v>0</v>
      </c>
      <c r="O331" s="260">
        <v>2</v>
      </c>
      <c r="AA331" s="233">
        <v>1</v>
      </c>
      <c r="AB331" s="233">
        <v>7</v>
      </c>
      <c r="AC331" s="233">
        <v>7</v>
      </c>
      <c r="AZ331" s="233">
        <v>2</v>
      </c>
      <c r="BA331" s="233">
        <f>IF(AZ331=1,G331,0)</f>
        <v>0</v>
      </c>
      <c r="BB331" s="233">
        <f>IF(AZ331=2,G331,0)</f>
        <v>0</v>
      </c>
      <c r="BC331" s="233">
        <f>IF(AZ331=3,G331,0)</f>
        <v>0</v>
      </c>
      <c r="BD331" s="233">
        <f>IF(AZ331=4,G331,0)</f>
        <v>0</v>
      </c>
      <c r="BE331" s="233">
        <f>IF(AZ331=5,G331,0)</f>
        <v>0</v>
      </c>
      <c r="CA331" s="260">
        <v>1</v>
      </c>
      <c r="CB331" s="260">
        <v>7</v>
      </c>
    </row>
    <row r="332" spans="1:80">
      <c r="A332" s="269"/>
      <c r="B332" s="272"/>
      <c r="C332" s="328" t="s">
        <v>595</v>
      </c>
      <c r="D332" s="329"/>
      <c r="E332" s="273">
        <v>0</v>
      </c>
      <c r="F332" s="274"/>
      <c r="G332" s="275"/>
      <c r="H332" s="276"/>
      <c r="I332" s="270"/>
      <c r="J332" s="277"/>
      <c r="K332" s="270"/>
      <c r="M332" s="271" t="s">
        <v>595</v>
      </c>
      <c r="O332" s="260"/>
    </row>
    <row r="333" spans="1:80">
      <c r="A333" s="269"/>
      <c r="B333" s="272"/>
      <c r="C333" s="328" t="s">
        <v>143</v>
      </c>
      <c r="D333" s="329"/>
      <c r="E333" s="273">
        <v>8.0500000000000007</v>
      </c>
      <c r="F333" s="274"/>
      <c r="G333" s="275"/>
      <c r="H333" s="276"/>
      <c r="I333" s="270"/>
      <c r="J333" s="277"/>
      <c r="K333" s="270"/>
      <c r="M333" s="271" t="s">
        <v>143</v>
      </c>
      <c r="O333" s="260"/>
    </row>
    <row r="334" spans="1:80" ht="22.5">
      <c r="A334" s="261">
        <v>155</v>
      </c>
      <c r="B334" s="262" t="s">
        <v>596</v>
      </c>
      <c r="C334" s="263" t="s">
        <v>597</v>
      </c>
      <c r="D334" s="264" t="s">
        <v>111</v>
      </c>
      <c r="E334" s="265">
        <v>8.0500000000000007</v>
      </c>
      <c r="F334" s="265">
        <v>0</v>
      </c>
      <c r="G334" s="266">
        <f>E334*F334</f>
        <v>0</v>
      </c>
      <c r="H334" s="267">
        <v>4.7499999999999999E-3</v>
      </c>
      <c r="I334" s="268">
        <f>E334*H334</f>
        <v>3.8237500000000001E-2</v>
      </c>
      <c r="J334" s="267">
        <v>0</v>
      </c>
      <c r="K334" s="268">
        <f>E334*J334</f>
        <v>0</v>
      </c>
      <c r="O334" s="260">
        <v>2</v>
      </c>
      <c r="AA334" s="233">
        <v>1</v>
      </c>
      <c r="AB334" s="233">
        <v>7</v>
      </c>
      <c r="AC334" s="233">
        <v>7</v>
      </c>
      <c r="AZ334" s="233">
        <v>2</v>
      </c>
      <c r="BA334" s="233">
        <f>IF(AZ334=1,G334,0)</f>
        <v>0</v>
      </c>
      <c r="BB334" s="233">
        <f>IF(AZ334=2,G334,0)</f>
        <v>0</v>
      </c>
      <c r="BC334" s="233">
        <f>IF(AZ334=3,G334,0)</f>
        <v>0</v>
      </c>
      <c r="BD334" s="233">
        <f>IF(AZ334=4,G334,0)</f>
        <v>0</v>
      </c>
      <c r="BE334" s="233">
        <f>IF(AZ334=5,G334,0)</f>
        <v>0</v>
      </c>
      <c r="CA334" s="260">
        <v>1</v>
      </c>
      <c r="CB334" s="260">
        <v>7</v>
      </c>
    </row>
    <row r="335" spans="1:80">
      <c r="A335" s="269"/>
      <c r="B335" s="272"/>
      <c r="C335" s="328" t="s">
        <v>143</v>
      </c>
      <c r="D335" s="329"/>
      <c r="E335" s="273">
        <v>8.0500000000000007</v>
      </c>
      <c r="F335" s="274"/>
      <c r="G335" s="275"/>
      <c r="H335" s="276"/>
      <c r="I335" s="270"/>
      <c r="J335" s="277"/>
      <c r="K335" s="270"/>
      <c r="M335" s="271" t="s">
        <v>143</v>
      </c>
      <c r="O335" s="260"/>
    </row>
    <row r="336" spans="1:80">
      <c r="A336" s="261">
        <v>156</v>
      </c>
      <c r="B336" s="262" t="s">
        <v>598</v>
      </c>
      <c r="C336" s="263" t="s">
        <v>599</v>
      </c>
      <c r="D336" s="264" t="s">
        <v>156</v>
      </c>
      <c r="E336" s="265">
        <v>2.8</v>
      </c>
      <c r="F336" s="265">
        <v>0</v>
      </c>
      <c r="G336" s="266">
        <f>E336*F336</f>
        <v>0</v>
      </c>
      <c r="H336" s="267">
        <v>1E-4</v>
      </c>
      <c r="I336" s="268">
        <f>E336*H336</f>
        <v>2.7999999999999998E-4</v>
      </c>
      <c r="J336" s="267">
        <v>0</v>
      </c>
      <c r="K336" s="268">
        <f>E336*J336</f>
        <v>0</v>
      </c>
      <c r="O336" s="260">
        <v>2</v>
      </c>
      <c r="AA336" s="233">
        <v>1</v>
      </c>
      <c r="AB336" s="233">
        <v>7</v>
      </c>
      <c r="AC336" s="233">
        <v>7</v>
      </c>
      <c r="AZ336" s="233">
        <v>2</v>
      </c>
      <c r="BA336" s="233">
        <f>IF(AZ336=1,G336,0)</f>
        <v>0</v>
      </c>
      <c r="BB336" s="233">
        <f>IF(AZ336=2,G336,0)</f>
        <v>0</v>
      </c>
      <c r="BC336" s="233">
        <f>IF(AZ336=3,G336,0)</f>
        <v>0</v>
      </c>
      <c r="BD336" s="233">
        <f>IF(AZ336=4,G336,0)</f>
        <v>0</v>
      </c>
      <c r="BE336" s="233">
        <f>IF(AZ336=5,G336,0)</f>
        <v>0</v>
      </c>
      <c r="CA336" s="260">
        <v>1</v>
      </c>
      <c r="CB336" s="260">
        <v>7</v>
      </c>
    </row>
    <row r="337" spans="1:80">
      <c r="A337" s="269"/>
      <c r="B337" s="272"/>
      <c r="C337" s="328" t="s">
        <v>600</v>
      </c>
      <c r="D337" s="329"/>
      <c r="E337" s="273">
        <v>2.8</v>
      </c>
      <c r="F337" s="274"/>
      <c r="G337" s="275"/>
      <c r="H337" s="276"/>
      <c r="I337" s="270"/>
      <c r="J337" s="277"/>
      <c r="K337" s="270"/>
      <c r="M337" s="271" t="s">
        <v>600</v>
      </c>
      <c r="O337" s="260"/>
    </row>
    <row r="338" spans="1:80">
      <c r="A338" s="261">
        <v>157</v>
      </c>
      <c r="B338" s="262" t="s">
        <v>601</v>
      </c>
      <c r="C338" s="263" t="s">
        <v>602</v>
      </c>
      <c r="D338" s="264" t="s">
        <v>156</v>
      </c>
      <c r="E338" s="265">
        <v>0.8</v>
      </c>
      <c r="F338" s="265">
        <v>0</v>
      </c>
      <c r="G338" s="266">
        <f>E338*F338</f>
        <v>0</v>
      </c>
      <c r="H338" s="267">
        <v>1.3999999999999999E-4</v>
      </c>
      <c r="I338" s="268">
        <f>E338*H338</f>
        <v>1.12E-4</v>
      </c>
      <c r="J338" s="267">
        <v>0</v>
      </c>
      <c r="K338" s="268">
        <f>E338*J338</f>
        <v>0</v>
      </c>
      <c r="O338" s="260">
        <v>2</v>
      </c>
      <c r="AA338" s="233">
        <v>1</v>
      </c>
      <c r="AB338" s="233">
        <v>7</v>
      </c>
      <c r="AC338" s="233">
        <v>7</v>
      </c>
      <c r="AZ338" s="233">
        <v>2</v>
      </c>
      <c r="BA338" s="233">
        <f>IF(AZ338=1,G338,0)</f>
        <v>0</v>
      </c>
      <c r="BB338" s="233">
        <f>IF(AZ338=2,G338,0)</f>
        <v>0</v>
      </c>
      <c r="BC338" s="233">
        <f>IF(AZ338=3,G338,0)</f>
        <v>0</v>
      </c>
      <c r="BD338" s="233">
        <f>IF(AZ338=4,G338,0)</f>
        <v>0</v>
      </c>
      <c r="BE338" s="233">
        <f>IF(AZ338=5,G338,0)</f>
        <v>0</v>
      </c>
      <c r="CA338" s="260">
        <v>1</v>
      </c>
      <c r="CB338" s="260">
        <v>7</v>
      </c>
    </row>
    <row r="339" spans="1:80">
      <c r="A339" s="269"/>
      <c r="B339" s="272"/>
      <c r="C339" s="328" t="s">
        <v>603</v>
      </c>
      <c r="D339" s="329"/>
      <c r="E339" s="273">
        <v>0.8</v>
      </c>
      <c r="F339" s="274"/>
      <c r="G339" s="275"/>
      <c r="H339" s="276"/>
      <c r="I339" s="270"/>
      <c r="J339" s="277"/>
      <c r="K339" s="270"/>
      <c r="M339" s="271" t="s">
        <v>603</v>
      </c>
      <c r="O339" s="260"/>
    </row>
    <row r="340" spans="1:80">
      <c r="A340" s="261">
        <v>158</v>
      </c>
      <c r="B340" s="262" t="s">
        <v>604</v>
      </c>
      <c r="C340" s="263" t="s">
        <v>605</v>
      </c>
      <c r="D340" s="264" t="s">
        <v>156</v>
      </c>
      <c r="E340" s="265">
        <v>3.4</v>
      </c>
      <c r="F340" s="265">
        <v>0</v>
      </c>
      <c r="G340" s="266">
        <f>E340*F340</f>
        <v>0</v>
      </c>
      <c r="H340" s="267">
        <v>4.6000000000000001E-4</v>
      </c>
      <c r="I340" s="268">
        <f>E340*H340</f>
        <v>1.5640000000000001E-3</v>
      </c>
      <c r="J340" s="267">
        <v>0</v>
      </c>
      <c r="K340" s="268">
        <f>E340*J340</f>
        <v>0</v>
      </c>
      <c r="O340" s="260">
        <v>2</v>
      </c>
      <c r="AA340" s="233">
        <v>1</v>
      </c>
      <c r="AB340" s="233">
        <v>7</v>
      </c>
      <c r="AC340" s="233">
        <v>7</v>
      </c>
      <c r="AZ340" s="233">
        <v>2</v>
      </c>
      <c r="BA340" s="233">
        <f>IF(AZ340=1,G340,0)</f>
        <v>0</v>
      </c>
      <c r="BB340" s="233">
        <f>IF(AZ340=2,G340,0)</f>
        <v>0</v>
      </c>
      <c r="BC340" s="233">
        <f>IF(AZ340=3,G340,0)</f>
        <v>0</v>
      </c>
      <c r="BD340" s="233">
        <f>IF(AZ340=4,G340,0)</f>
        <v>0</v>
      </c>
      <c r="BE340" s="233">
        <f>IF(AZ340=5,G340,0)</f>
        <v>0</v>
      </c>
      <c r="CA340" s="260">
        <v>1</v>
      </c>
      <c r="CB340" s="260">
        <v>7</v>
      </c>
    </row>
    <row r="341" spans="1:80">
      <c r="A341" s="269"/>
      <c r="B341" s="272"/>
      <c r="C341" s="328" t="s">
        <v>606</v>
      </c>
      <c r="D341" s="329"/>
      <c r="E341" s="273">
        <v>3.4</v>
      </c>
      <c r="F341" s="274"/>
      <c r="G341" s="275"/>
      <c r="H341" s="276"/>
      <c r="I341" s="270"/>
      <c r="J341" s="277"/>
      <c r="K341" s="270"/>
      <c r="M341" s="271" t="s">
        <v>606</v>
      </c>
      <c r="O341" s="260"/>
    </row>
    <row r="342" spans="1:80" ht="22.5">
      <c r="A342" s="261">
        <v>159</v>
      </c>
      <c r="B342" s="262" t="s">
        <v>607</v>
      </c>
      <c r="C342" s="263" t="s">
        <v>608</v>
      </c>
      <c r="D342" s="264" t="s">
        <v>156</v>
      </c>
      <c r="E342" s="265">
        <v>2.8</v>
      </c>
      <c r="F342" s="265">
        <v>0</v>
      </c>
      <c r="G342" s="266">
        <f>E342*F342</f>
        <v>0</v>
      </c>
      <c r="H342" s="267">
        <v>1.2279999999999999E-2</v>
      </c>
      <c r="I342" s="268">
        <f>E342*H342</f>
        <v>3.4383999999999998E-2</v>
      </c>
      <c r="J342" s="267">
        <v>0</v>
      </c>
      <c r="K342" s="268">
        <f>E342*J342</f>
        <v>0</v>
      </c>
      <c r="O342" s="260">
        <v>2</v>
      </c>
      <c r="AA342" s="233">
        <v>2</v>
      </c>
      <c r="AB342" s="233">
        <v>7</v>
      </c>
      <c r="AC342" s="233">
        <v>7</v>
      </c>
      <c r="AZ342" s="233">
        <v>2</v>
      </c>
      <c r="BA342" s="233">
        <f>IF(AZ342=1,G342,0)</f>
        <v>0</v>
      </c>
      <c r="BB342" s="233">
        <f>IF(AZ342=2,G342,0)</f>
        <v>0</v>
      </c>
      <c r="BC342" s="233">
        <f>IF(AZ342=3,G342,0)</f>
        <v>0</v>
      </c>
      <c r="BD342" s="233">
        <f>IF(AZ342=4,G342,0)</f>
        <v>0</v>
      </c>
      <c r="BE342" s="233">
        <f>IF(AZ342=5,G342,0)</f>
        <v>0</v>
      </c>
      <c r="CA342" s="260">
        <v>2</v>
      </c>
      <c r="CB342" s="260">
        <v>7</v>
      </c>
    </row>
    <row r="343" spans="1:80">
      <c r="A343" s="269"/>
      <c r="B343" s="272"/>
      <c r="C343" s="328" t="s">
        <v>600</v>
      </c>
      <c r="D343" s="329"/>
      <c r="E343" s="273">
        <v>2.8</v>
      </c>
      <c r="F343" s="274"/>
      <c r="G343" s="275"/>
      <c r="H343" s="276"/>
      <c r="I343" s="270"/>
      <c r="J343" s="277"/>
      <c r="K343" s="270"/>
      <c r="M343" s="271" t="s">
        <v>600</v>
      </c>
      <c r="O343" s="260"/>
    </row>
    <row r="344" spans="1:80">
      <c r="A344" s="261">
        <v>160</v>
      </c>
      <c r="B344" s="262" t="s">
        <v>609</v>
      </c>
      <c r="C344" s="263" t="s">
        <v>610</v>
      </c>
      <c r="D344" s="264" t="s">
        <v>111</v>
      </c>
      <c r="E344" s="265">
        <v>8.8550000000000004</v>
      </c>
      <c r="F344" s="265">
        <v>0</v>
      </c>
      <c r="G344" s="266">
        <f>E344*F344</f>
        <v>0</v>
      </c>
      <c r="H344" s="267">
        <v>1.9199999999999998E-2</v>
      </c>
      <c r="I344" s="268">
        <f>E344*H344</f>
        <v>0.170016</v>
      </c>
      <c r="J344" s="267"/>
      <c r="K344" s="268">
        <f>E344*J344</f>
        <v>0</v>
      </c>
      <c r="O344" s="260">
        <v>2</v>
      </c>
      <c r="AA344" s="233">
        <v>12</v>
      </c>
      <c r="AB344" s="233">
        <v>0</v>
      </c>
      <c r="AC344" s="233">
        <v>82</v>
      </c>
      <c r="AZ344" s="233">
        <v>2</v>
      </c>
      <c r="BA344" s="233">
        <f>IF(AZ344=1,G344,0)</f>
        <v>0</v>
      </c>
      <c r="BB344" s="233">
        <f>IF(AZ344=2,G344,0)</f>
        <v>0</v>
      </c>
      <c r="BC344" s="233">
        <f>IF(AZ344=3,G344,0)</f>
        <v>0</v>
      </c>
      <c r="BD344" s="233">
        <f>IF(AZ344=4,G344,0)</f>
        <v>0</v>
      </c>
      <c r="BE344" s="233">
        <f>IF(AZ344=5,G344,0)</f>
        <v>0</v>
      </c>
      <c r="CA344" s="260">
        <v>12</v>
      </c>
      <c r="CB344" s="260">
        <v>0</v>
      </c>
    </row>
    <row r="345" spans="1:80">
      <c r="A345" s="269"/>
      <c r="B345" s="272"/>
      <c r="C345" s="328" t="s">
        <v>611</v>
      </c>
      <c r="D345" s="329"/>
      <c r="E345" s="273">
        <v>8.8550000000000004</v>
      </c>
      <c r="F345" s="274"/>
      <c r="G345" s="275"/>
      <c r="H345" s="276"/>
      <c r="I345" s="270"/>
      <c r="J345" s="277"/>
      <c r="K345" s="270"/>
      <c r="M345" s="271" t="s">
        <v>611</v>
      </c>
      <c r="O345" s="260"/>
    </row>
    <row r="346" spans="1:80">
      <c r="A346" s="261">
        <v>161</v>
      </c>
      <c r="B346" s="262" t="s">
        <v>612</v>
      </c>
      <c r="C346" s="263" t="s">
        <v>613</v>
      </c>
      <c r="D346" s="264" t="s">
        <v>12</v>
      </c>
      <c r="E346" s="265"/>
      <c r="F346" s="265">
        <v>0</v>
      </c>
      <c r="G346" s="266">
        <f>E346*F346</f>
        <v>0</v>
      </c>
      <c r="H346" s="267">
        <v>0</v>
      </c>
      <c r="I346" s="268">
        <f>E346*H346</f>
        <v>0</v>
      </c>
      <c r="J346" s="267"/>
      <c r="K346" s="268">
        <f>E346*J346</f>
        <v>0</v>
      </c>
      <c r="O346" s="260">
        <v>2</v>
      </c>
      <c r="AA346" s="233">
        <v>7</v>
      </c>
      <c r="AB346" s="233">
        <v>1002</v>
      </c>
      <c r="AC346" s="233">
        <v>5</v>
      </c>
      <c r="AZ346" s="233">
        <v>2</v>
      </c>
      <c r="BA346" s="233">
        <f>IF(AZ346=1,G346,0)</f>
        <v>0</v>
      </c>
      <c r="BB346" s="233">
        <f>IF(AZ346=2,G346,0)</f>
        <v>0</v>
      </c>
      <c r="BC346" s="233">
        <f>IF(AZ346=3,G346,0)</f>
        <v>0</v>
      </c>
      <c r="BD346" s="233">
        <f>IF(AZ346=4,G346,0)</f>
        <v>0</v>
      </c>
      <c r="BE346" s="233">
        <f>IF(AZ346=5,G346,0)</f>
        <v>0</v>
      </c>
      <c r="CA346" s="260">
        <v>7</v>
      </c>
      <c r="CB346" s="260">
        <v>1002</v>
      </c>
    </row>
    <row r="347" spans="1:80">
      <c r="A347" s="278"/>
      <c r="B347" s="279" t="s">
        <v>100</v>
      </c>
      <c r="C347" s="280" t="s">
        <v>592</v>
      </c>
      <c r="D347" s="281"/>
      <c r="E347" s="282"/>
      <c r="F347" s="283"/>
      <c r="G347" s="284">
        <f>SUM(G330:G346)</f>
        <v>0</v>
      </c>
      <c r="H347" s="285"/>
      <c r="I347" s="286">
        <f>SUM(I330:I346)</f>
        <v>0.246284</v>
      </c>
      <c r="J347" s="285"/>
      <c r="K347" s="286">
        <f>SUM(K330:K346)</f>
        <v>0</v>
      </c>
      <c r="O347" s="260">
        <v>4</v>
      </c>
      <c r="BA347" s="287">
        <f>SUM(BA330:BA346)</f>
        <v>0</v>
      </c>
      <c r="BB347" s="287">
        <f>SUM(BB330:BB346)</f>
        <v>0</v>
      </c>
      <c r="BC347" s="287">
        <f>SUM(BC330:BC346)</f>
        <v>0</v>
      </c>
      <c r="BD347" s="287">
        <f>SUM(BD330:BD346)</f>
        <v>0</v>
      </c>
      <c r="BE347" s="287">
        <f>SUM(BE330:BE346)</f>
        <v>0</v>
      </c>
    </row>
    <row r="348" spans="1:80">
      <c r="A348" s="250" t="s">
        <v>97</v>
      </c>
      <c r="B348" s="251" t="s">
        <v>614</v>
      </c>
      <c r="C348" s="252" t="s">
        <v>615</v>
      </c>
      <c r="D348" s="253"/>
      <c r="E348" s="254"/>
      <c r="F348" s="254"/>
      <c r="G348" s="255"/>
      <c r="H348" s="256"/>
      <c r="I348" s="257"/>
      <c r="J348" s="258"/>
      <c r="K348" s="259"/>
      <c r="O348" s="260">
        <v>1</v>
      </c>
    </row>
    <row r="349" spans="1:80">
      <c r="A349" s="261">
        <v>162</v>
      </c>
      <c r="B349" s="262" t="s">
        <v>617</v>
      </c>
      <c r="C349" s="263" t="s">
        <v>618</v>
      </c>
      <c r="D349" s="264" t="s">
        <v>156</v>
      </c>
      <c r="E349" s="265">
        <v>47.12</v>
      </c>
      <c r="F349" s="265">
        <v>0</v>
      </c>
      <c r="G349" s="266">
        <f>E349*F349</f>
        <v>0</v>
      </c>
      <c r="H349" s="267">
        <v>0</v>
      </c>
      <c r="I349" s="268">
        <f>E349*H349</f>
        <v>0</v>
      </c>
      <c r="J349" s="267">
        <v>0</v>
      </c>
      <c r="K349" s="268">
        <f>E349*J349</f>
        <v>0</v>
      </c>
      <c r="O349" s="260">
        <v>2</v>
      </c>
      <c r="AA349" s="233">
        <v>1</v>
      </c>
      <c r="AB349" s="233">
        <v>7</v>
      </c>
      <c r="AC349" s="233">
        <v>7</v>
      </c>
      <c r="AZ349" s="233">
        <v>2</v>
      </c>
      <c r="BA349" s="233">
        <f>IF(AZ349=1,G349,0)</f>
        <v>0</v>
      </c>
      <c r="BB349" s="233">
        <f>IF(AZ349=2,G349,0)</f>
        <v>0</v>
      </c>
      <c r="BC349" s="233">
        <f>IF(AZ349=3,G349,0)</f>
        <v>0</v>
      </c>
      <c r="BD349" s="233">
        <f>IF(AZ349=4,G349,0)</f>
        <v>0</v>
      </c>
      <c r="BE349" s="233">
        <f>IF(AZ349=5,G349,0)</f>
        <v>0</v>
      </c>
      <c r="CA349" s="260">
        <v>1</v>
      </c>
      <c r="CB349" s="260">
        <v>7</v>
      </c>
    </row>
    <row r="350" spans="1:80">
      <c r="A350" s="269"/>
      <c r="B350" s="272"/>
      <c r="C350" s="328" t="s">
        <v>619</v>
      </c>
      <c r="D350" s="329"/>
      <c r="E350" s="273">
        <v>47.12</v>
      </c>
      <c r="F350" s="274"/>
      <c r="G350" s="275"/>
      <c r="H350" s="276"/>
      <c r="I350" s="270"/>
      <c r="J350" s="277"/>
      <c r="K350" s="270"/>
      <c r="M350" s="271" t="s">
        <v>619</v>
      </c>
      <c r="O350" s="260"/>
    </row>
    <row r="351" spans="1:80">
      <c r="A351" s="261">
        <v>163</v>
      </c>
      <c r="B351" s="262" t="s">
        <v>620</v>
      </c>
      <c r="C351" s="263" t="s">
        <v>621</v>
      </c>
      <c r="D351" s="264" t="s">
        <v>111</v>
      </c>
      <c r="E351" s="265">
        <v>44.57</v>
      </c>
      <c r="F351" s="265">
        <v>0</v>
      </c>
      <c r="G351" s="266">
        <f>E351*F351</f>
        <v>0</v>
      </c>
      <c r="H351" s="267">
        <v>0</v>
      </c>
      <c r="I351" s="268">
        <f>E351*H351</f>
        <v>0</v>
      </c>
      <c r="J351" s="267">
        <v>-1E-3</v>
      </c>
      <c r="K351" s="268">
        <f>E351*J351</f>
        <v>-4.4569999999999999E-2</v>
      </c>
      <c r="O351" s="260">
        <v>2</v>
      </c>
      <c r="AA351" s="233">
        <v>1</v>
      </c>
      <c r="AB351" s="233">
        <v>7</v>
      </c>
      <c r="AC351" s="233">
        <v>7</v>
      </c>
      <c r="AZ351" s="233">
        <v>2</v>
      </c>
      <c r="BA351" s="233">
        <f>IF(AZ351=1,G351,0)</f>
        <v>0</v>
      </c>
      <c r="BB351" s="233">
        <f>IF(AZ351=2,G351,0)</f>
        <v>0</v>
      </c>
      <c r="BC351" s="233">
        <f>IF(AZ351=3,G351,0)</f>
        <v>0</v>
      </c>
      <c r="BD351" s="233">
        <f>IF(AZ351=4,G351,0)</f>
        <v>0</v>
      </c>
      <c r="BE351" s="233">
        <f>IF(AZ351=5,G351,0)</f>
        <v>0</v>
      </c>
      <c r="CA351" s="260">
        <v>1</v>
      </c>
      <c r="CB351" s="260">
        <v>7</v>
      </c>
    </row>
    <row r="352" spans="1:80">
      <c r="A352" s="269"/>
      <c r="B352" s="272"/>
      <c r="C352" s="328" t="s">
        <v>622</v>
      </c>
      <c r="D352" s="329"/>
      <c r="E352" s="273">
        <v>44.57</v>
      </c>
      <c r="F352" s="274"/>
      <c r="G352" s="275"/>
      <c r="H352" s="276"/>
      <c r="I352" s="270"/>
      <c r="J352" s="277"/>
      <c r="K352" s="270"/>
      <c r="M352" s="271" t="s">
        <v>622</v>
      </c>
      <c r="O352" s="260"/>
    </row>
    <row r="353" spans="1:80" ht="22.5">
      <c r="A353" s="261">
        <v>164</v>
      </c>
      <c r="B353" s="262" t="s">
        <v>623</v>
      </c>
      <c r="C353" s="263" t="s">
        <v>624</v>
      </c>
      <c r="D353" s="264" t="s">
        <v>111</v>
      </c>
      <c r="E353" s="265">
        <v>51.55</v>
      </c>
      <c r="F353" s="265">
        <v>0</v>
      </c>
      <c r="G353" s="266">
        <f>E353*F353</f>
        <v>0</v>
      </c>
      <c r="H353" s="267">
        <v>4.0000000000000001E-3</v>
      </c>
      <c r="I353" s="268">
        <f>E353*H353</f>
        <v>0.20619999999999999</v>
      </c>
      <c r="J353" s="267">
        <v>0</v>
      </c>
      <c r="K353" s="268">
        <f>E353*J353</f>
        <v>0</v>
      </c>
      <c r="O353" s="260">
        <v>2</v>
      </c>
      <c r="AA353" s="233">
        <v>2</v>
      </c>
      <c r="AB353" s="233">
        <v>7</v>
      </c>
      <c r="AC353" s="233">
        <v>7</v>
      </c>
      <c r="AZ353" s="233">
        <v>2</v>
      </c>
      <c r="BA353" s="233">
        <f>IF(AZ353=1,G353,0)</f>
        <v>0</v>
      </c>
      <c r="BB353" s="233">
        <f>IF(AZ353=2,G353,0)</f>
        <v>0</v>
      </c>
      <c r="BC353" s="233">
        <f>IF(AZ353=3,G353,0)</f>
        <v>0</v>
      </c>
      <c r="BD353" s="233">
        <f>IF(AZ353=4,G353,0)</f>
        <v>0</v>
      </c>
      <c r="BE353" s="233">
        <f>IF(AZ353=5,G353,0)</f>
        <v>0</v>
      </c>
      <c r="CA353" s="260">
        <v>2</v>
      </c>
      <c r="CB353" s="260">
        <v>7</v>
      </c>
    </row>
    <row r="354" spans="1:80">
      <c r="A354" s="269"/>
      <c r="B354" s="272"/>
      <c r="C354" s="328" t="s">
        <v>625</v>
      </c>
      <c r="D354" s="329"/>
      <c r="E354" s="273">
        <v>51.55</v>
      </c>
      <c r="F354" s="274"/>
      <c r="G354" s="275"/>
      <c r="H354" s="276"/>
      <c r="I354" s="270"/>
      <c r="J354" s="277"/>
      <c r="K354" s="270"/>
      <c r="M354" s="271" t="s">
        <v>625</v>
      </c>
      <c r="O354" s="260"/>
    </row>
    <row r="355" spans="1:80">
      <c r="A355" s="261">
        <v>165</v>
      </c>
      <c r="B355" s="262" t="s">
        <v>626</v>
      </c>
      <c r="C355" s="263" t="s">
        <v>627</v>
      </c>
      <c r="D355" s="264" t="s">
        <v>12</v>
      </c>
      <c r="E355" s="265"/>
      <c r="F355" s="265">
        <v>0</v>
      </c>
      <c r="G355" s="266">
        <f>E355*F355</f>
        <v>0</v>
      </c>
      <c r="H355" s="267">
        <v>0</v>
      </c>
      <c r="I355" s="268">
        <f>E355*H355</f>
        <v>0</v>
      </c>
      <c r="J355" s="267"/>
      <c r="K355" s="268">
        <f>E355*J355</f>
        <v>0</v>
      </c>
      <c r="O355" s="260">
        <v>2</v>
      </c>
      <c r="AA355" s="233">
        <v>7</v>
      </c>
      <c r="AB355" s="233">
        <v>1002</v>
      </c>
      <c r="AC355" s="233">
        <v>5</v>
      </c>
      <c r="AZ355" s="233">
        <v>2</v>
      </c>
      <c r="BA355" s="233">
        <f>IF(AZ355=1,G355,0)</f>
        <v>0</v>
      </c>
      <c r="BB355" s="233">
        <f>IF(AZ355=2,G355,0)</f>
        <v>0</v>
      </c>
      <c r="BC355" s="233">
        <f>IF(AZ355=3,G355,0)</f>
        <v>0</v>
      </c>
      <c r="BD355" s="233">
        <f>IF(AZ355=4,G355,0)</f>
        <v>0</v>
      </c>
      <c r="BE355" s="233">
        <f>IF(AZ355=5,G355,0)</f>
        <v>0</v>
      </c>
      <c r="CA355" s="260">
        <v>7</v>
      </c>
      <c r="CB355" s="260">
        <v>1002</v>
      </c>
    </row>
    <row r="356" spans="1:80">
      <c r="A356" s="278"/>
      <c r="B356" s="279" t="s">
        <v>100</v>
      </c>
      <c r="C356" s="280" t="s">
        <v>616</v>
      </c>
      <c r="D356" s="281"/>
      <c r="E356" s="282"/>
      <c r="F356" s="283"/>
      <c r="G356" s="284">
        <f>SUM(G348:G355)</f>
        <v>0</v>
      </c>
      <c r="H356" s="285"/>
      <c r="I356" s="286">
        <f>SUM(I348:I355)</f>
        <v>0.20619999999999999</v>
      </c>
      <c r="J356" s="285"/>
      <c r="K356" s="286">
        <f>SUM(K348:K355)</f>
        <v>-4.4569999999999999E-2</v>
      </c>
      <c r="O356" s="260">
        <v>4</v>
      </c>
      <c r="BA356" s="287">
        <f>SUM(BA348:BA355)</f>
        <v>0</v>
      </c>
      <c r="BB356" s="287">
        <f>SUM(BB348:BB355)</f>
        <v>0</v>
      </c>
      <c r="BC356" s="287">
        <f>SUM(BC348:BC355)</f>
        <v>0</v>
      </c>
      <c r="BD356" s="287">
        <f>SUM(BD348:BD355)</f>
        <v>0</v>
      </c>
      <c r="BE356" s="287">
        <f>SUM(BE348:BE355)</f>
        <v>0</v>
      </c>
    </row>
    <row r="357" spans="1:80">
      <c r="A357" s="250" t="s">
        <v>97</v>
      </c>
      <c r="B357" s="251" t="s">
        <v>628</v>
      </c>
      <c r="C357" s="252" t="s">
        <v>629</v>
      </c>
      <c r="D357" s="253"/>
      <c r="E357" s="254"/>
      <c r="F357" s="254"/>
      <c r="G357" s="255"/>
      <c r="H357" s="256"/>
      <c r="I357" s="257"/>
      <c r="J357" s="258"/>
      <c r="K357" s="259"/>
      <c r="O357" s="260">
        <v>1</v>
      </c>
    </row>
    <row r="358" spans="1:80">
      <c r="A358" s="261">
        <v>166</v>
      </c>
      <c r="B358" s="262" t="s">
        <v>631</v>
      </c>
      <c r="C358" s="263" t="s">
        <v>632</v>
      </c>
      <c r="D358" s="264" t="s">
        <v>111</v>
      </c>
      <c r="E358" s="265">
        <v>51.55</v>
      </c>
      <c r="F358" s="265">
        <v>0</v>
      </c>
      <c r="G358" s="266">
        <f>E358*F358</f>
        <v>0</v>
      </c>
      <c r="H358" s="267">
        <v>4.4999999999999997E-3</v>
      </c>
      <c r="I358" s="268">
        <f>E358*H358</f>
        <v>0.23197499999999996</v>
      </c>
      <c r="J358" s="267">
        <v>0</v>
      </c>
      <c r="K358" s="268">
        <f>E358*J358</f>
        <v>0</v>
      </c>
      <c r="O358" s="260">
        <v>2</v>
      </c>
      <c r="AA358" s="233">
        <v>1</v>
      </c>
      <c r="AB358" s="233">
        <v>7</v>
      </c>
      <c r="AC358" s="233">
        <v>7</v>
      </c>
      <c r="AZ358" s="233">
        <v>2</v>
      </c>
      <c r="BA358" s="233">
        <f>IF(AZ358=1,G358,0)</f>
        <v>0</v>
      </c>
      <c r="BB358" s="233">
        <f>IF(AZ358=2,G358,0)</f>
        <v>0</v>
      </c>
      <c r="BC358" s="233">
        <f>IF(AZ358=3,G358,0)</f>
        <v>0</v>
      </c>
      <c r="BD358" s="233">
        <f>IF(AZ358=4,G358,0)</f>
        <v>0</v>
      </c>
      <c r="BE358" s="233">
        <f>IF(AZ358=5,G358,0)</f>
        <v>0</v>
      </c>
      <c r="CA358" s="260">
        <v>1</v>
      </c>
      <c r="CB358" s="260">
        <v>7</v>
      </c>
    </row>
    <row r="359" spans="1:80">
      <c r="A359" s="261">
        <v>167</v>
      </c>
      <c r="B359" s="262" t="s">
        <v>633</v>
      </c>
      <c r="C359" s="263" t="s">
        <v>634</v>
      </c>
      <c r="D359" s="264" t="s">
        <v>111</v>
      </c>
      <c r="E359" s="265">
        <v>51.55</v>
      </c>
      <c r="F359" s="265">
        <v>0</v>
      </c>
      <c r="G359" s="266">
        <f>E359*F359</f>
        <v>0</v>
      </c>
      <c r="H359" s="267">
        <v>8.0000000000000007E-5</v>
      </c>
      <c r="I359" s="268">
        <f>E359*H359</f>
        <v>4.1240000000000001E-3</v>
      </c>
      <c r="J359" s="267">
        <v>0</v>
      </c>
      <c r="K359" s="268">
        <f>E359*J359</f>
        <v>0</v>
      </c>
      <c r="O359" s="260">
        <v>2</v>
      </c>
      <c r="AA359" s="233">
        <v>1</v>
      </c>
      <c r="AB359" s="233">
        <v>7</v>
      </c>
      <c r="AC359" s="233">
        <v>7</v>
      </c>
      <c r="AZ359" s="233">
        <v>2</v>
      </c>
      <c r="BA359" s="233">
        <f>IF(AZ359=1,G359,0)</f>
        <v>0</v>
      </c>
      <c r="BB359" s="233">
        <f>IF(AZ359=2,G359,0)</f>
        <v>0</v>
      </c>
      <c r="BC359" s="233">
        <f>IF(AZ359=3,G359,0)</f>
        <v>0</v>
      </c>
      <c r="BD359" s="233">
        <f>IF(AZ359=4,G359,0)</f>
        <v>0</v>
      </c>
      <c r="BE359" s="233">
        <f>IF(AZ359=5,G359,0)</f>
        <v>0</v>
      </c>
      <c r="CA359" s="260">
        <v>1</v>
      </c>
      <c r="CB359" s="260">
        <v>7</v>
      </c>
    </row>
    <row r="360" spans="1:80">
      <c r="A360" s="261">
        <v>168</v>
      </c>
      <c r="B360" s="262" t="s">
        <v>635</v>
      </c>
      <c r="C360" s="263" t="s">
        <v>636</v>
      </c>
      <c r="D360" s="264" t="s">
        <v>12</v>
      </c>
      <c r="E360" s="265"/>
      <c r="F360" s="265">
        <v>0</v>
      </c>
      <c r="G360" s="266">
        <f>E360*F360</f>
        <v>0</v>
      </c>
      <c r="H360" s="267">
        <v>0</v>
      </c>
      <c r="I360" s="268">
        <f>E360*H360</f>
        <v>0</v>
      </c>
      <c r="J360" s="267"/>
      <c r="K360" s="268">
        <f>E360*J360</f>
        <v>0</v>
      </c>
      <c r="O360" s="260">
        <v>2</v>
      </c>
      <c r="AA360" s="233">
        <v>7</v>
      </c>
      <c r="AB360" s="233">
        <v>1002</v>
      </c>
      <c r="AC360" s="233">
        <v>5</v>
      </c>
      <c r="AZ360" s="233">
        <v>2</v>
      </c>
      <c r="BA360" s="233">
        <f>IF(AZ360=1,G360,0)</f>
        <v>0</v>
      </c>
      <c r="BB360" s="233">
        <f>IF(AZ360=2,G360,0)</f>
        <v>0</v>
      </c>
      <c r="BC360" s="233">
        <f>IF(AZ360=3,G360,0)</f>
        <v>0</v>
      </c>
      <c r="BD360" s="233">
        <f>IF(AZ360=4,G360,0)</f>
        <v>0</v>
      </c>
      <c r="BE360" s="233">
        <f>IF(AZ360=5,G360,0)</f>
        <v>0</v>
      </c>
      <c r="CA360" s="260">
        <v>7</v>
      </c>
      <c r="CB360" s="260">
        <v>1002</v>
      </c>
    </row>
    <row r="361" spans="1:80">
      <c r="A361" s="278"/>
      <c r="B361" s="279" t="s">
        <v>100</v>
      </c>
      <c r="C361" s="280" t="s">
        <v>630</v>
      </c>
      <c r="D361" s="281"/>
      <c r="E361" s="282"/>
      <c r="F361" s="283"/>
      <c r="G361" s="284">
        <f>SUM(G357:G360)</f>
        <v>0</v>
      </c>
      <c r="H361" s="285"/>
      <c r="I361" s="286">
        <f>SUM(I357:I360)</f>
        <v>0.23609899999999995</v>
      </c>
      <c r="J361" s="285"/>
      <c r="K361" s="286">
        <f>SUM(K357:K360)</f>
        <v>0</v>
      </c>
      <c r="O361" s="260">
        <v>4</v>
      </c>
      <c r="BA361" s="287">
        <f>SUM(BA357:BA360)</f>
        <v>0</v>
      </c>
      <c r="BB361" s="287">
        <f>SUM(BB357:BB360)</f>
        <v>0</v>
      </c>
      <c r="BC361" s="287">
        <f>SUM(BC357:BC360)</f>
        <v>0</v>
      </c>
      <c r="BD361" s="287">
        <f>SUM(BD357:BD360)</f>
        <v>0</v>
      </c>
      <c r="BE361" s="287">
        <f>SUM(BE357:BE360)</f>
        <v>0</v>
      </c>
    </row>
    <row r="362" spans="1:80">
      <c r="A362" s="250" t="s">
        <v>97</v>
      </c>
      <c r="B362" s="251" t="s">
        <v>637</v>
      </c>
      <c r="C362" s="252" t="s">
        <v>638</v>
      </c>
      <c r="D362" s="253"/>
      <c r="E362" s="254"/>
      <c r="F362" s="254"/>
      <c r="G362" s="255"/>
      <c r="H362" s="256"/>
      <c r="I362" s="257"/>
      <c r="J362" s="258"/>
      <c r="K362" s="259"/>
      <c r="O362" s="260">
        <v>1</v>
      </c>
    </row>
    <row r="363" spans="1:80">
      <c r="A363" s="261">
        <v>169</v>
      </c>
      <c r="B363" s="262" t="s">
        <v>640</v>
      </c>
      <c r="C363" s="263" t="s">
        <v>641</v>
      </c>
      <c r="D363" s="264" t="s">
        <v>111</v>
      </c>
      <c r="E363" s="265">
        <v>42.747999999999998</v>
      </c>
      <c r="F363" s="265">
        <v>0</v>
      </c>
      <c r="G363" s="266">
        <f>E363*F363</f>
        <v>0</v>
      </c>
      <c r="H363" s="267">
        <v>2.1000000000000001E-4</v>
      </c>
      <c r="I363" s="268">
        <f>E363*H363</f>
        <v>8.9770800000000001E-3</v>
      </c>
      <c r="J363" s="267">
        <v>0</v>
      </c>
      <c r="K363" s="268">
        <f>E363*J363</f>
        <v>0</v>
      </c>
      <c r="O363" s="260">
        <v>2</v>
      </c>
      <c r="AA363" s="233">
        <v>1</v>
      </c>
      <c r="AB363" s="233">
        <v>7</v>
      </c>
      <c r="AC363" s="233">
        <v>7</v>
      </c>
      <c r="AZ363" s="233">
        <v>2</v>
      </c>
      <c r="BA363" s="233">
        <f>IF(AZ363=1,G363,0)</f>
        <v>0</v>
      </c>
      <c r="BB363" s="233">
        <f>IF(AZ363=2,G363,0)</f>
        <v>0</v>
      </c>
      <c r="BC363" s="233">
        <f>IF(AZ363=3,G363,0)</f>
        <v>0</v>
      </c>
      <c r="BD363" s="233">
        <f>IF(AZ363=4,G363,0)</f>
        <v>0</v>
      </c>
      <c r="BE363" s="233">
        <f>IF(AZ363=5,G363,0)</f>
        <v>0</v>
      </c>
      <c r="CA363" s="260">
        <v>1</v>
      </c>
      <c r="CB363" s="260">
        <v>7</v>
      </c>
    </row>
    <row r="364" spans="1:80">
      <c r="A364" s="269"/>
      <c r="B364" s="272"/>
      <c r="C364" s="328" t="s">
        <v>224</v>
      </c>
      <c r="D364" s="329"/>
      <c r="E364" s="273">
        <v>10.997</v>
      </c>
      <c r="F364" s="274"/>
      <c r="G364" s="275"/>
      <c r="H364" s="276"/>
      <c r="I364" s="270"/>
      <c r="J364" s="277"/>
      <c r="K364" s="270"/>
      <c r="M364" s="271" t="s">
        <v>224</v>
      </c>
      <c r="O364" s="260"/>
    </row>
    <row r="365" spans="1:80">
      <c r="A365" s="269"/>
      <c r="B365" s="272"/>
      <c r="C365" s="328" t="s">
        <v>225</v>
      </c>
      <c r="D365" s="329"/>
      <c r="E365" s="273">
        <v>8.9779999999999998</v>
      </c>
      <c r="F365" s="274"/>
      <c r="G365" s="275"/>
      <c r="H365" s="276"/>
      <c r="I365" s="270"/>
      <c r="J365" s="277"/>
      <c r="K365" s="270"/>
      <c r="M365" s="271" t="s">
        <v>225</v>
      </c>
      <c r="O365" s="260"/>
    </row>
    <row r="366" spans="1:80">
      <c r="A366" s="269"/>
      <c r="B366" s="272"/>
      <c r="C366" s="328" t="s">
        <v>226</v>
      </c>
      <c r="D366" s="329"/>
      <c r="E366" s="273">
        <v>10.455</v>
      </c>
      <c r="F366" s="274"/>
      <c r="G366" s="275"/>
      <c r="H366" s="276"/>
      <c r="I366" s="270"/>
      <c r="J366" s="277"/>
      <c r="K366" s="270"/>
      <c r="M366" s="271" t="s">
        <v>226</v>
      </c>
      <c r="O366" s="260"/>
    </row>
    <row r="367" spans="1:80">
      <c r="A367" s="269"/>
      <c r="B367" s="272"/>
      <c r="C367" s="328" t="s">
        <v>227</v>
      </c>
      <c r="D367" s="329"/>
      <c r="E367" s="273">
        <v>8.8179999999999996</v>
      </c>
      <c r="F367" s="274"/>
      <c r="G367" s="275"/>
      <c r="H367" s="276"/>
      <c r="I367" s="270"/>
      <c r="J367" s="277"/>
      <c r="K367" s="270"/>
      <c r="M367" s="271" t="s">
        <v>227</v>
      </c>
      <c r="O367" s="260"/>
    </row>
    <row r="368" spans="1:80">
      <c r="A368" s="269"/>
      <c r="B368" s="272"/>
      <c r="C368" s="328" t="s">
        <v>228</v>
      </c>
      <c r="D368" s="329"/>
      <c r="E368" s="273">
        <v>3.26</v>
      </c>
      <c r="F368" s="274"/>
      <c r="G368" s="275"/>
      <c r="H368" s="276"/>
      <c r="I368" s="270"/>
      <c r="J368" s="277"/>
      <c r="K368" s="270"/>
      <c r="M368" s="271" t="s">
        <v>228</v>
      </c>
      <c r="O368" s="260"/>
    </row>
    <row r="369" spans="1:80">
      <c r="A369" s="269"/>
      <c r="B369" s="272"/>
      <c r="C369" s="328" t="s">
        <v>642</v>
      </c>
      <c r="D369" s="329"/>
      <c r="E369" s="273">
        <v>0</v>
      </c>
      <c r="F369" s="274"/>
      <c r="G369" s="275"/>
      <c r="H369" s="276"/>
      <c r="I369" s="270"/>
      <c r="J369" s="277"/>
      <c r="K369" s="270"/>
      <c r="M369" s="271" t="s">
        <v>642</v>
      </c>
      <c r="O369" s="260"/>
    </row>
    <row r="370" spans="1:80">
      <c r="A370" s="269"/>
      <c r="B370" s="272"/>
      <c r="C370" s="328" t="s">
        <v>643</v>
      </c>
      <c r="D370" s="329"/>
      <c r="E370" s="273">
        <v>0.24</v>
      </c>
      <c r="F370" s="274"/>
      <c r="G370" s="275"/>
      <c r="H370" s="276"/>
      <c r="I370" s="270"/>
      <c r="J370" s="277"/>
      <c r="K370" s="270"/>
      <c r="M370" s="271" t="s">
        <v>643</v>
      </c>
      <c r="O370" s="260"/>
    </row>
    <row r="371" spans="1:80" ht="22.5">
      <c r="A371" s="261">
        <v>170</v>
      </c>
      <c r="B371" s="262" t="s">
        <v>644</v>
      </c>
      <c r="C371" s="263" t="s">
        <v>645</v>
      </c>
      <c r="D371" s="264" t="s">
        <v>111</v>
      </c>
      <c r="E371" s="265">
        <v>42.508000000000003</v>
      </c>
      <c r="F371" s="265">
        <v>0</v>
      </c>
      <c r="G371" s="266">
        <f>E371*F371</f>
        <v>0</v>
      </c>
      <c r="H371" s="267">
        <v>2.7599999999999999E-3</v>
      </c>
      <c r="I371" s="268">
        <f>E371*H371</f>
        <v>0.11732208</v>
      </c>
      <c r="J371" s="267">
        <v>0</v>
      </c>
      <c r="K371" s="268">
        <f>E371*J371</f>
        <v>0</v>
      </c>
      <c r="O371" s="260">
        <v>2</v>
      </c>
      <c r="AA371" s="233">
        <v>1</v>
      </c>
      <c r="AB371" s="233">
        <v>7</v>
      </c>
      <c r="AC371" s="233">
        <v>7</v>
      </c>
      <c r="AZ371" s="233">
        <v>2</v>
      </c>
      <c r="BA371" s="233">
        <f>IF(AZ371=1,G371,0)</f>
        <v>0</v>
      </c>
      <c r="BB371" s="233">
        <f>IF(AZ371=2,G371,0)</f>
        <v>0</v>
      </c>
      <c r="BC371" s="233">
        <f>IF(AZ371=3,G371,0)</f>
        <v>0</v>
      </c>
      <c r="BD371" s="233">
        <f>IF(AZ371=4,G371,0)</f>
        <v>0</v>
      </c>
      <c r="BE371" s="233">
        <f>IF(AZ371=5,G371,0)</f>
        <v>0</v>
      </c>
      <c r="CA371" s="260">
        <v>1</v>
      </c>
      <c r="CB371" s="260">
        <v>7</v>
      </c>
    </row>
    <row r="372" spans="1:80">
      <c r="A372" s="261">
        <v>171</v>
      </c>
      <c r="B372" s="262" t="s">
        <v>646</v>
      </c>
      <c r="C372" s="263" t="s">
        <v>647</v>
      </c>
      <c r="D372" s="264" t="s">
        <v>156</v>
      </c>
      <c r="E372" s="265">
        <v>26.626999999999999</v>
      </c>
      <c r="F372" s="265">
        <v>0</v>
      </c>
      <c r="G372" s="266">
        <f>E372*F372</f>
        <v>0</v>
      </c>
      <c r="H372" s="267">
        <v>1.7000000000000001E-4</v>
      </c>
      <c r="I372" s="268">
        <f>E372*H372</f>
        <v>4.5265900000000005E-3</v>
      </c>
      <c r="J372" s="267">
        <v>0</v>
      </c>
      <c r="K372" s="268">
        <f>E372*J372</f>
        <v>0</v>
      </c>
      <c r="O372" s="260">
        <v>2</v>
      </c>
      <c r="AA372" s="233">
        <v>1</v>
      </c>
      <c r="AB372" s="233">
        <v>7</v>
      </c>
      <c r="AC372" s="233">
        <v>7</v>
      </c>
      <c r="AZ372" s="233">
        <v>2</v>
      </c>
      <c r="BA372" s="233">
        <f>IF(AZ372=1,G372,0)</f>
        <v>0</v>
      </c>
      <c r="BB372" s="233">
        <f>IF(AZ372=2,G372,0)</f>
        <v>0</v>
      </c>
      <c r="BC372" s="233">
        <f>IF(AZ372=3,G372,0)</f>
        <v>0</v>
      </c>
      <c r="BD372" s="233">
        <f>IF(AZ372=4,G372,0)</f>
        <v>0</v>
      </c>
      <c r="BE372" s="233">
        <f>IF(AZ372=5,G372,0)</f>
        <v>0</v>
      </c>
      <c r="CA372" s="260">
        <v>1</v>
      </c>
      <c r="CB372" s="260">
        <v>7</v>
      </c>
    </row>
    <row r="373" spans="1:80">
      <c r="A373" s="269"/>
      <c r="B373" s="272"/>
      <c r="C373" s="328" t="s">
        <v>648</v>
      </c>
      <c r="D373" s="329"/>
      <c r="E373" s="273">
        <v>6.7789999999999999</v>
      </c>
      <c r="F373" s="274"/>
      <c r="G373" s="275"/>
      <c r="H373" s="276"/>
      <c r="I373" s="270"/>
      <c r="J373" s="277"/>
      <c r="K373" s="270"/>
      <c r="M373" s="271" t="s">
        <v>648</v>
      </c>
      <c r="O373" s="260"/>
    </row>
    <row r="374" spans="1:80">
      <c r="A374" s="269"/>
      <c r="B374" s="272"/>
      <c r="C374" s="328" t="s">
        <v>649</v>
      </c>
      <c r="D374" s="329"/>
      <c r="E374" s="273">
        <v>5.08</v>
      </c>
      <c r="F374" s="274"/>
      <c r="G374" s="275"/>
      <c r="H374" s="276"/>
      <c r="I374" s="270"/>
      <c r="J374" s="277"/>
      <c r="K374" s="270"/>
      <c r="M374" s="271" t="s">
        <v>649</v>
      </c>
      <c r="O374" s="260"/>
    </row>
    <row r="375" spans="1:80">
      <c r="A375" s="269"/>
      <c r="B375" s="272"/>
      <c r="C375" s="328" t="s">
        <v>650</v>
      </c>
      <c r="D375" s="329"/>
      <c r="E375" s="273">
        <v>6.508</v>
      </c>
      <c r="F375" s="274"/>
      <c r="G375" s="275"/>
      <c r="H375" s="276"/>
      <c r="I375" s="270"/>
      <c r="J375" s="277"/>
      <c r="K375" s="270"/>
      <c r="M375" s="271" t="s">
        <v>650</v>
      </c>
      <c r="O375" s="260"/>
    </row>
    <row r="376" spans="1:80">
      <c r="A376" s="269"/>
      <c r="B376" s="272"/>
      <c r="C376" s="328" t="s">
        <v>651</v>
      </c>
      <c r="D376" s="329"/>
      <c r="E376" s="273">
        <v>5</v>
      </c>
      <c r="F376" s="274"/>
      <c r="G376" s="275"/>
      <c r="H376" s="276"/>
      <c r="I376" s="270"/>
      <c r="J376" s="277"/>
      <c r="K376" s="270"/>
      <c r="M376" s="271" t="s">
        <v>651</v>
      </c>
      <c r="O376" s="260"/>
    </row>
    <row r="377" spans="1:80">
      <c r="A377" s="269"/>
      <c r="B377" s="272"/>
      <c r="C377" s="328" t="s">
        <v>652</v>
      </c>
      <c r="D377" s="329"/>
      <c r="E377" s="273">
        <v>3.26</v>
      </c>
      <c r="F377" s="274"/>
      <c r="G377" s="275"/>
      <c r="H377" s="276"/>
      <c r="I377" s="270"/>
      <c r="J377" s="277"/>
      <c r="K377" s="270"/>
      <c r="M377" s="271" t="s">
        <v>652</v>
      </c>
      <c r="O377" s="260"/>
    </row>
    <row r="378" spans="1:80">
      <c r="A378" s="261">
        <v>172</v>
      </c>
      <c r="B378" s="262" t="s">
        <v>653</v>
      </c>
      <c r="C378" s="263" t="s">
        <v>654</v>
      </c>
      <c r="D378" s="264" t="s">
        <v>156</v>
      </c>
      <c r="E378" s="265">
        <v>2.4</v>
      </c>
      <c r="F378" s="265">
        <v>0</v>
      </c>
      <c r="G378" s="266">
        <f>E378*F378</f>
        <v>0</v>
      </c>
      <c r="H378" s="267">
        <v>5.5000000000000003E-4</v>
      </c>
      <c r="I378" s="268">
        <f>E378*H378</f>
        <v>1.32E-3</v>
      </c>
      <c r="J378" s="267">
        <v>0</v>
      </c>
      <c r="K378" s="268">
        <f>E378*J378</f>
        <v>0</v>
      </c>
      <c r="O378" s="260">
        <v>2</v>
      </c>
      <c r="AA378" s="233">
        <v>1</v>
      </c>
      <c r="AB378" s="233">
        <v>7</v>
      </c>
      <c r="AC378" s="233">
        <v>7</v>
      </c>
      <c r="AZ378" s="233">
        <v>2</v>
      </c>
      <c r="BA378" s="233">
        <f>IF(AZ378=1,G378,0)</f>
        <v>0</v>
      </c>
      <c r="BB378" s="233">
        <f>IF(AZ378=2,G378,0)</f>
        <v>0</v>
      </c>
      <c r="BC378" s="233">
        <f>IF(AZ378=3,G378,0)</f>
        <v>0</v>
      </c>
      <c r="BD378" s="233">
        <f>IF(AZ378=4,G378,0)</f>
        <v>0</v>
      </c>
      <c r="BE378" s="233">
        <f>IF(AZ378=5,G378,0)</f>
        <v>0</v>
      </c>
      <c r="CA378" s="260">
        <v>1</v>
      </c>
      <c r="CB378" s="260">
        <v>7</v>
      </c>
    </row>
    <row r="379" spans="1:80">
      <c r="A379" s="269"/>
      <c r="B379" s="272"/>
      <c r="C379" s="328" t="s">
        <v>655</v>
      </c>
      <c r="D379" s="329"/>
      <c r="E379" s="273">
        <v>2.4</v>
      </c>
      <c r="F379" s="274"/>
      <c r="G379" s="275"/>
      <c r="H379" s="276"/>
      <c r="I379" s="270"/>
      <c r="J379" s="277"/>
      <c r="K379" s="270"/>
      <c r="M379" s="271" t="s">
        <v>655</v>
      </c>
      <c r="O379" s="260"/>
    </row>
    <row r="380" spans="1:80">
      <c r="A380" s="261">
        <v>173</v>
      </c>
      <c r="B380" s="262" t="s">
        <v>656</v>
      </c>
      <c r="C380" s="263" t="s">
        <v>657</v>
      </c>
      <c r="D380" s="264" t="s">
        <v>111</v>
      </c>
      <c r="E380" s="265">
        <v>47.046799999999998</v>
      </c>
      <c r="F380" s="265">
        <v>0</v>
      </c>
      <c r="G380" s="266">
        <f>E380*F380</f>
        <v>0</v>
      </c>
      <c r="H380" s="267">
        <v>1.0500000000000001E-2</v>
      </c>
      <c r="I380" s="268">
        <f>E380*H380</f>
        <v>0.49399140000000002</v>
      </c>
      <c r="J380" s="267"/>
      <c r="K380" s="268">
        <f>E380*J380</f>
        <v>0</v>
      </c>
      <c r="O380" s="260">
        <v>2</v>
      </c>
      <c r="AA380" s="233">
        <v>12</v>
      </c>
      <c r="AB380" s="233">
        <v>0</v>
      </c>
      <c r="AC380" s="233">
        <v>83</v>
      </c>
      <c r="AZ380" s="233">
        <v>2</v>
      </c>
      <c r="BA380" s="233">
        <f>IF(AZ380=1,G380,0)</f>
        <v>0</v>
      </c>
      <c r="BB380" s="233">
        <f>IF(AZ380=2,G380,0)</f>
        <v>0</v>
      </c>
      <c r="BC380" s="233">
        <f>IF(AZ380=3,G380,0)</f>
        <v>0</v>
      </c>
      <c r="BD380" s="233">
        <f>IF(AZ380=4,G380,0)</f>
        <v>0</v>
      </c>
      <c r="BE380" s="233">
        <f>IF(AZ380=5,G380,0)</f>
        <v>0</v>
      </c>
      <c r="CA380" s="260">
        <v>12</v>
      </c>
      <c r="CB380" s="260">
        <v>0</v>
      </c>
    </row>
    <row r="381" spans="1:80">
      <c r="A381" s="269"/>
      <c r="B381" s="272"/>
      <c r="C381" s="328" t="s">
        <v>658</v>
      </c>
      <c r="D381" s="329"/>
      <c r="E381" s="273">
        <v>46.758800000000001</v>
      </c>
      <c r="F381" s="274"/>
      <c r="G381" s="275"/>
      <c r="H381" s="276"/>
      <c r="I381" s="270"/>
      <c r="J381" s="277"/>
      <c r="K381" s="270"/>
      <c r="M381" s="271" t="s">
        <v>658</v>
      </c>
      <c r="O381" s="260"/>
    </row>
    <row r="382" spans="1:80">
      <c r="A382" s="269"/>
      <c r="B382" s="272"/>
      <c r="C382" s="328" t="s">
        <v>659</v>
      </c>
      <c r="D382" s="329"/>
      <c r="E382" s="273">
        <v>0.28799999999999998</v>
      </c>
      <c r="F382" s="274"/>
      <c r="G382" s="275"/>
      <c r="H382" s="276"/>
      <c r="I382" s="270"/>
      <c r="J382" s="277"/>
      <c r="K382" s="270"/>
      <c r="M382" s="271" t="s">
        <v>659</v>
      </c>
      <c r="O382" s="260"/>
    </row>
    <row r="383" spans="1:80">
      <c r="A383" s="261">
        <v>174</v>
      </c>
      <c r="B383" s="262" t="s">
        <v>660</v>
      </c>
      <c r="C383" s="263" t="s">
        <v>661</v>
      </c>
      <c r="D383" s="264" t="s">
        <v>123</v>
      </c>
      <c r="E383" s="265">
        <v>2</v>
      </c>
      <c r="F383" s="265">
        <v>0</v>
      </c>
      <c r="G383" s="266">
        <f>E383*F383</f>
        <v>0</v>
      </c>
      <c r="H383" s="267">
        <v>0</v>
      </c>
      <c r="I383" s="268">
        <f>E383*H383</f>
        <v>0</v>
      </c>
      <c r="J383" s="267"/>
      <c r="K383" s="268">
        <f>E383*J383</f>
        <v>0</v>
      </c>
      <c r="O383" s="260">
        <v>2</v>
      </c>
      <c r="AA383" s="233">
        <v>12</v>
      </c>
      <c r="AB383" s="233">
        <v>0</v>
      </c>
      <c r="AC383" s="233">
        <v>201</v>
      </c>
      <c r="AZ383" s="233">
        <v>2</v>
      </c>
      <c r="BA383" s="233">
        <f>IF(AZ383=1,G383,0)</f>
        <v>0</v>
      </c>
      <c r="BB383" s="233">
        <f>IF(AZ383=2,G383,0)</f>
        <v>0</v>
      </c>
      <c r="BC383" s="233">
        <f>IF(AZ383=3,G383,0)</f>
        <v>0</v>
      </c>
      <c r="BD383" s="233">
        <f>IF(AZ383=4,G383,0)</f>
        <v>0</v>
      </c>
      <c r="BE383" s="233">
        <f>IF(AZ383=5,G383,0)</f>
        <v>0</v>
      </c>
      <c r="CA383" s="260">
        <v>12</v>
      </c>
      <c r="CB383" s="260">
        <v>0</v>
      </c>
    </row>
    <row r="384" spans="1:80">
      <c r="A384" s="261">
        <v>175</v>
      </c>
      <c r="B384" s="262" t="s">
        <v>662</v>
      </c>
      <c r="C384" s="263" t="s">
        <v>663</v>
      </c>
      <c r="D384" s="264" t="s">
        <v>12</v>
      </c>
      <c r="E384" s="265"/>
      <c r="F384" s="265">
        <v>0</v>
      </c>
      <c r="G384" s="266">
        <f>E384*F384</f>
        <v>0</v>
      </c>
      <c r="H384" s="267">
        <v>0</v>
      </c>
      <c r="I384" s="268">
        <f>E384*H384</f>
        <v>0</v>
      </c>
      <c r="J384" s="267"/>
      <c r="K384" s="268">
        <f>E384*J384</f>
        <v>0</v>
      </c>
      <c r="O384" s="260">
        <v>2</v>
      </c>
      <c r="AA384" s="233">
        <v>7</v>
      </c>
      <c r="AB384" s="233">
        <v>1002</v>
      </c>
      <c r="AC384" s="233">
        <v>5</v>
      </c>
      <c r="AZ384" s="233">
        <v>2</v>
      </c>
      <c r="BA384" s="233">
        <f>IF(AZ384=1,G384,0)</f>
        <v>0</v>
      </c>
      <c r="BB384" s="233">
        <f>IF(AZ384=2,G384,0)</f>
        <v>0</v>
      </c>
      <c r="BC384" s="233">
        <f>IF(AZ384=3,G384,0)</f>
        <v>0</v>
      </c>
      <c r="BD384" s="233">
        <f>IF(AZ384=4,G384,0)</f>
        <v>0</v>
      </c>
      <c r="BE384" s="233">
        <f>IF(AZ384=5,G384,0)</f>
        <v>0</v>
      </c>
      <c r="CA384" s="260">
        <v>7</v>
      </c>
      <c r="CB384" s="260">
        <v>1002</v>
      </c>
    </row>
    <row r="385" spans="1:80">
      <c r="A385" s="278"/>
      <c r="B385" s="279" t="s">
        <v>100</v>
      </c>
      <c r="C385" s="280" t="s">
        <v>639</v>
      </c>
      <c r="D385" s="281"/>
      <c r="E385" s="282"/>
      <c r="F385" s="283"/>
      <c r="G385" s="284">
        <f>SUM(G362:G384)</f>
        <v>0</v>
      </c>
      <c r="H385" s="285"/>
      <c r="I385" s="286">
        <f>SUM(I362:I384)</f>
        <v>0.62613715000000003</v>
      </c>
      <c r="J385" s="285"/>
      <c r="K385" s="286">
        <f>SUM(K362:K384)</f>
        <v>0</v>
      </c>
      <c r="O385" s="260">
        <v>4</v>
      </c>
      <c r="BA385" s="287">
        <f>SUM(BA362:BA384)</f>
        <v>0</v>
      </c>
      <c r="BB385" s="287">
        <f>SUM(BB362:BB384)</f>
        <v>0</v>
      </c>
      <c r="BC385" s="287">
        <f>SUM(BC362:BC384)</f>
        <v>0</v>
      </c>
      <c r="BD385" s="287">
        <f>SUM(BD362:BD384)</f>
        <v>0</v>
      </c>
      <c r="BE385" s="287">
        <f>SUM(BE362:BE384)</f>
        <v>0</v>
      </c>
    </row>
    <row r="386" spans="1:80">
      <c r="A386" s="250" t="s">
        <v>97</v>
      </c>
      <c r="B386" s="251" t="s">
        <v>664</v>
      </c>
      <c r="C386" s="252" t="s">
        <v>665</v>
      </c>
      <c r="D386" s="253"/>
      <c r="E386" s="254"/>
      <c r="F386" s="254"/>
      <c r="G386" s="255"/>
      <c r="H386" s="256"/>
      <c r="I386" s="257"/>
      <c r="J386" s="258"/>
      <c r="K386" s="259"/>
      <c r="O386" s="260">
        <v>1</v>
      </c>
    </row>
    <row r="387" spans="1:80">
      <c r="A387" s="261">
        <v>176</v>
      </c>
      <c r="B387" s="262" t="s">
        <v>667</v>
      </c>
      <c r="C387" s="263" t="s">
        <v>668</v>
      </c>
      <c r="D387" s="264" t="s">
        <v>111</v>
      </c>
      <c r="E387" s="265">
        <v>25</v>
      </c>
      <c r="F387" s="265">
        <v>0</v>
      </c>
      <c r="G387" s="266">
        <f>E387*F387</f>
        <v>0</v>
      </c>
      <c r="H387" s="267">
        <v>6.8000000000000005E-4</v>
      </c>
      <c r="I387" s="268">
        <f>E387*H387</f>
        <v>1.7000000000000001E-2</v>
      </c>
      <c r="J387" s="267">
        <v>0</v>
      </c>
      <c r="K387" s="268">
        <f>E387*J387</f>
        <v>0</v>
      </c>
      <c r="O387" s="260">
        <v>2</v>
      </c>
      <c r="AA387" s="233">
        <v>1</v>
      </c>
      <c r="AB387" s="233">
        <v>7</v>
      </c>
      <c r="AC387" s="233">
        <v>7</v>
      </c>
      <c r="AZ387" s="233">
        <v>2</v>
      </c>
      <c r="BA387" s="233">
        <f>IF(AZ387=1,G387,0)</f>
        <v>0</v>
      </c>
      <c r="BB387" s="233">
        <f>IF(AZ387=2,G387,0)</f>
        <v>0</v>
      </c>
      <c r="BC387" s="233">
        <f>IF(AZ387=3,G387,0)</f>
        <v>0</v>
      </c>
      <c r="BD387" s="233">
        <f>IF(AZ387=4,G387,0)</f>
        <v>0</v>
      </c>
      <c r="BE387" s="233">
        <f>IF(AZ387=5,G387,0)</f>
        <v>0</v>
      </c>
      <c r="CA387" s="260">
        <v>1</v>
      </c>
      <c r="CB387" s="260">
        <v>7</v>
      </c>
    </row>
    <row r="388" spans="1:80">
      <c r="A388" s="261">
        <v>177</v>
      </c>
      <c r="B388" s="262" t="s">
        <v>669</v>
      </c>
      <c r="C388" s="263" t="s">
        <v>670</v>
      </c>
      <c r="D388" s="264" t="s">
        <v>257</v>
      </c>
      <c r="E388" s="265">
        <v>8</v>
      </c>
      <c r="F388" s="265">
        <v>0</v>
      </c>
      <c r="G388" s="266">
        <f>E388*F388</f>
        <v>0</v>
      </c>
      <c r="H388" s="267">
        <v>0</v>
      </c>
      <c r="I388" s="268">
        <f>E388*H388</f>
        <v>0</v>
      </c>
      <c r="J388" s="267"/>
      <c r="K388" s="268">
        <f>E388*J388</f>
        <v>0</v>
      </c>
      <c r="O388" s="260">
        <v>2</v>
      </c>
      <c r="AA388" s="233">
        <v>12</v>
      </c>
      <c r="AB388" s="233">
        <v>0</v>
      </c>
      <c r="AC388" s="233">
        <v>84</v>
      </c>
      <c r="AZ388" s="233">
        <v>2</v>
      </c>
      <c r="BA388" s="233">
        <f>IF(AZ388=1,G388,0)</f>
        <v>0</v>
      </c>
      <c r="BB388" s="233">
        <f>IF(AZ388=2,G388,0)</f>
        <v>0</v>
      </c>
      <c r="BC388" s="233">
        <f>IF(AZ388=3,G388,0)</f>
        <v>0</v>
      </c>
      <c r="BD388" s="233">
        <f>IF(AZ388=4,G388,0)</f>
        <v>0</v>
      </c>
      <c r="BE388" s="233">
        <f>IF(AZ388=5,G388,0)</f>
        <v>0</v>
      </c>
      <c r="CA388" s="260">
        <v>12</v>
      </c>
      <c r="CB388" s="260">
        <v>0</v>
      </c>
    </row>
    <row r="389" spans="1:80">
      <c r="A389" s="278"/>
      <c r="B389" s="279" t="s">
        <v>100</v>
      </c>
      <c r="C389" s="280" t="s">
        <v>666</v>
      </c>
      <c r="D389" s="281"/>
      <c r="E389" s="282"/>
      <c r="F389" s="283"/>
      <c r="G389" s="284">
        <f>SUM(G386:G388)</f>
        <v>0</v>
      </c>
      <c r="H389" s="285"/>
      <c r="I389" s="286">
        <f>SUM(I386:I388)</f>
        <v>1.7000000000000001E-2</v>
      </c>
      <c r="J389" s="285"/>
      <c r="K389" s="286">
        <f>SUM(K386:K388)</f>
        <v>0</v>
      </c>
      <c r="O389" s="260">
        <v>4</v>
      </c>
      <c r="BA389" s="287">
        <f>SUM(BA386:BA388)</f>
        <v>0</v>
      </c>
      <c r="BB389" s="287">
        <f>SUM(BB386:BB388)</f>
        <v>0</v>
      </c>
      <c r="BC389" s="287">
        <f>SUM(BC386:BC388)</f>
        <v>0</v>
      </c>
      <c r="BD389" s="287">
        <f>SUM(BD386:BD388)</f>
        <v>0</v>
      </c>
      <c r="BE389" s="287">
        <f>SUM(BE386:BE388)</f>
        <v>0</v>
      </c>
    </row>
    <row r="390" spans="1:80">
      <c r="A390" s="250" t="s">
        <v>97</v>
      </c>
      <c r="B390" s="251" t="s">
        <v>671</v>
      </c>
      <c r="C390" s="252" t="s">
        <v>672</v>
      </c>
      <c r="D390" s="253"/>
      <c r="E390" s="254"/>
      <c r="F390" s="254"/>
      <c r="G390" s="255"/>
      <c r="H390" s="256"/>
      <c r="I390" s="257"/>
      <c r="J390" s="258"/>
      <c r="K390" s="259"/>
      <c r="O390" s="260">
        <v>1</v>
      </c>
    </row>
    <row r="391" spans="1:80">
      <c r="A391" s="261">
        <v>178</v>
      </c>
      <c r="B391" s="262" t="s">
        <v>674</v>
      </c>
      <c r="C391" s="263" t="s">
        <v>675</v>
      </c>
      <c r="D391" s="264" t="s">
        <v>111</v>
      </c>
      <c r="E391" s="265">
        <v>283.91579999999999</v>
      </c>
      <c r="F391" s="265">
        <v>0</v>
      </c>
      <c r="G391" s="266">
        <f>E391*F391</f>
        <v>0</v>
      </c>
      <c r="H391" s="267">
        <v>6.9999999999999994E-5</v>
      </c>
      <c r="I391" s="268">
        <f>E391*H391</f>
        <v>1.9874105999999999E-2</v>
      </c>
      <c r="J391" s="267">
        <v>0</v>
      </c>
      <c r="K391" s="268">
        <f>E391*J391</f>
        <v>0</v>
      </c>
      <c r="O391" s="260">
        <v>2</v>
      </c>
      <c r="AA391" s="233">
        <v>1</v>
      </c>
      <c r="AB391" s="233">
        <v>7</v>
      </c>
      <c r="AC391" s="233">
        <v>7</v>
      </c>
      <c r="AZ391" s="233">
        <v>2</v>
      </c>
      <c r="BA391" s="233">
        <f>IF(AZ391=1,G391,0)</f>
        <v>0</v>
      </c>
      <c r="BB391" s="233">
        <f>IF(AZ391=2,G391,0)</f>
        <v>0</v>
      </c>
      <c r="BC391" s="233">
        <f>IF(AZ391=3,G391,0)</f>
        <v>0</v>
      </c>
      <c r="BD391" s="233">
        <f>IF(AZ391=4,G391,0)</f>
        <v>0</v>
      </c>
      <c r="BE391" s="233">
        <f>IF(AZ391=5,G391,0)</f>
        <v>0</v>
      </c>
      <c r="CA391" s="260">
        <v>1</v>
      </c>
      <c r="CB391" s="260">
        <v>7</v>
      </c>
    </row>
    <row r="392" spans="1:80">
      <c r="A392" s="269"/>
      <c r="B392" s="272"/>
      <c r="C392" s="328" t="s">
        <v>676</v>
      </c>
      <c r="D392" s="329"/>
      <c r="E392" s="273">
        <v>0</v>
      </c>
      <c r="F392" s="274"/>
      <c r="G392" s="275"/>
      <c r="H392" s="276"/>
      <c r="I392" s="270"/>
      <c r="J392" s="277"/>
      <c r="K392" s="270"/>
      <c r="M392" s="271" t="s">
        <v>676</v>
      </c>
      <c r="O392" s="260"/>
    </row>
    <row r="393" spans="1:80">
      <c r="A393" s="269"/>
      <c r="B393" s="272"/>
      <c r="C393" s="328" t="s">
        <v>677</v>
      </c>
      <c r="D393" s="329"/>
      <c r="E393" s="273">
        <v>232.28659999999999</v>
      </c>
      <c r="F393" s="274"/>
      <c r="G393" s="275"/>
      <c r="H393" s="276"/>
      <c r="I393" s="270"/>
      <c r="J393" s="277"/>
      <c r="K393" s="270"/>
      <c r="M393" s="271" t="s">
        <v>677</v>
      </c>
      <c r="O393" s="260"/>
    </row>
    <row r="394" spans="1:80">
      <c r="A394" s="269"/>
      <c r="B394" s="272"/>
      <c r="C394" s="328" t="s">
        <v>678</v>
      </c>
      <c r="D394" s="329"/>
      <c r="E394" s="273">
        <v>2.1480000000000001</v>
      </c>
      <c r="F394" s="274"/>
      <c r="G394" s="275"/>
      <c r="H394" s="276"/>
      <c r="I394" s="270"/>
      <c r="J394" s="277"/>
      <c r="K394" s="270"/>
      <c r="M394" s="271" t="s">
        <v>678</v>
      </c>
      <c r="O394" s="260"/>
    </row>
    <row r="395" spans="1:80">
      <c r="A395" s="269"/>
      <c r="B395" s="272"/>
      <c r="C395" s="328" t="s">
        <v>679</v>
      </c>
      <c r="D395" s="329"/>
      <c r="E395" s="273">
        <v>5.7119999999999997</v>
      </c>
      <c r="F395" s="274"/>
      <c r="G395" s="275"/>
      <c r="H395" s="276"/>
      <c r="I395" s="270"/>
      <c r="J395" s="277"/>
      <c r="K395" s="270"/>
      <c r="M395" s="271" t="s">
        <v>679</v>
      </c>
      <c r="O395" s="260"/>
    </row>
    <row r="396" spans="1:80">
      <c r="A396" s="269"/>
      <c r="B396" s="272"/>
      <c r="C396" s="328" t="s">
        <v>680</v>
      </c>
      <c r="D396" s="329"/>
      <c r="E396" s="273">
        <v>6.48</v>
      </c>
      <c r="F396" s="274"/>
      <c r="G396" s="275"/>
      <c r="H396" s="276"/>
      <c r="I396" s="270"/>
      <c r="J396" s="277"/>
      <c r="K396" s="270"/>
      <c r="M396" s="271" t="s">
        <v>680</v>
      </c>
      <c r="O396" s="260"/>
    </row>
    <row r="397" spans="1:80">
      <c r="A397" s="269"/>
      <c r="B397" s="272"/>
      <c r="C397" s="328" t="s">
        <v>218</v>
      </c>
      <c r="D397" s="329"/>
      <c r="E397" s="273">
        <v>-37.630800000000001</v>
      </c>
      <c r="F397" s="274"/>
      <c r="G397" s="275"/>
      <c r="H397" s="276"/>
      <c r="I397" s="270"/>
      <c r="J397" s="277"/>
      <c r="K397" s="270"/>
      <c r="M397" s="271" t="s">
        <v>218</v>
      </c>
      <c r="O397" s="260"/>
    </row>
    <row r="398" spans="1:80">
      <c r="A398" s="269"/>
      <c r="B398" s="272"/>
      <c r="C398" s="335" t="s">
        <v>681</v>
      </c>
      <c r="D398" s="329"/>
      <c r="E398" s="299">
        <v>208.99579999999997</v>
      </c>
      <c r="F398" s="274"/>
      <c r="G398" s="275"/>
      <c r="H398" s="276"/>
      <c r="I398" s="270"/>
      <c r="J398" s="277"/>
      <c r="K398" s="270"/>
      <c r="M398" s="271" t="s">
        <v>681</v>
      </c>
      <c r="O398" s="260"/>
    </row>
    <row r="399" spans="1:80">
      <c r="A399" s="269"/>
      <c r="B399" s="272"/>
      <c r="C399" s="328" t="s">
        <v>682</v>
      </c>
      <c r="D399" s="329"/>
      <c r="E399" s="273">
        <v>0</v>
      </c>
      <c r="F399" s="274"/>
      <c r="G399" s="275"/>
      <c r="H399" s="276"/>
      <c r="I399" s="270"/>
      <c r="J399" s="277"/>
      <c r="K399" s="270"/>
      <c r="M399" s="271" t="s">
        <v>682</v>
      </c>
      <c r="O399" s="260"/>
    </row>
    <row r="400" spans="1:80">
      <c r="A400" s="269"/>
      <c r="B400" s="272"/>
      <c r="C400" s="328" t="s">
        <v>683</v>
      </c>
      <c r="D400" s="329"/>
      <c r="E400" s="273">
        <v>74.92</v>
      </c>
      <c r="F400" s="274"/>
      <c r="G400" s="275"/>
      <c r="H400" s="276"/>
      <c r="I400" s="270"/>
      <c r="J400" s="277"/>
      <c r="K400" s="270"/>
      <c r="M400" s="271" t="s">
        <v>683</v>
      </c>
      <c r="O400" s="260"/>
    </row>
    <row r="401" spans="1:80">
      <c r="A401" s="269"/>
      <c r="B401" s="272"/>
      <c r="C401" s="335" t="s">
        <v>681</v>
      </c>
      <c r="D401" s="329"/>
      <c r="E401" s="299">
        <v>74.92</v>
      </c>
      <c r="F401" s="274"/>
      <c r="G401" s="275"/>
      <c r="H401" s="276"/>
      <c r="I401" s="270"/>
      <c r="J401" s="277"/>
      <c r="K401" s="270"/>
      <c r="M401" s="271" t="s">
        <v>681</v>
      </c>
      <c r="O401" s="260"/>
    </row>
    <row r="402" spans="1:80">
      <c r="A402" s="261">
        <v>179</v>
      </c>
      <c r="B402" s="262" t="s">
        <v>684</v>
      </c>
      <c r="C402" s="263" t="s">
        <v>685</v>
      </c>
      <c r="D402" s="264" t="s">
        <v>111</v>
      </c>
      <c r="E402" s="265">
        <v>208.9958</v>
      </c>
      <c r="F402" s="265">
        <v>0</v>
      </c>
      <c r="G402" s="266">
        <f>E402*F402</f>
        <v>0</v>
      </c>
      <c r="H402" s="267">
        <v>2.9E-4</v>
      </c>
      <c r="I402" s="268">
        <f>E402*H402</f>
        <v>6.0608782E-2</v>
      </c>
      <c r="J402" s="267">
        <v>0</v>
      </c>
      <c r="K402" s="268">
        <f>E402*J402</f>
        <v>0</v>
      </c>
      <c r="O402" s="260">
        <v>2</v>
      </c>
      <c r="AA402" s="233">
        <v>1</v>
      </c>
      <c r="AB402" s="233">
        <v>7</v>
      </c>
      <c r="AC402" s="233">
        <v>7</v>
      </c>
      <c r="AZ402" s="233">
        <v>2</v>
      </c>
      <c r="BA402" s="233">
        <f>IF(AZ402=1,G402,0)</f>
        <v>0</v>
      </c>
      <c r="BB402" s="233">
        <f>IF(AZ402=2,G402,0)</f>
        <v>0</v>
      </c>
      <c r="BC402" s="233">
        <f>IF(AZ402=3,G402,0)</f>
        <v>0</v>
      </c>
      <c r="BD402" s="233">
        <f>IF(AZ402=4,G402,0)</f>
        <v>0</v>
      </c>
      <c r="BE402" s="233">
        <f>IF(AZ402=5,G402,0)</f>
        <v>0</v>
      </c>
      <c r="CA402" s="260">
        <v>1</v>
      </c>
      <c r="CB402" s="260">
        <v>7</v>
      </c>
    </row>
    <row r="403" spans="1:80">
      <c r="A403" s="261">
        <v>180</v>
      </c>
      <c r="B403" s="262" t="s">
        <v>686</v>
      </c>
      <c r="C403" s="263" t="s">
        <v>687</v>
      </c>
      <c r="D403" s="264" t="s">
        <v>111</v>
      </c>
      <c r="E403" s="265">
        <v>74.92</v>
      </c>
      <c r="F403" s="265">
        <v>0</v>
      </c>
      <c r="G403" s="266">
        <f>E403*F403</f>
        <v>0</v>
      </c>
      <c r="H403" s="267">
        <v>2.9E-4</v>
      </c>
      <c r="I403" s="268">
        <f>E403*H403</f>
        <v>2.1726800000000001E-2</v>
      </c>
      <c r="J403" s="267">
        <v>0</v>
      </c>
      <c r="K403" s="268">
        <f>E403*J403</f>
        <v>0</v>
      </c>
      <c r="O403" s="260">
        <v>2</v>
      </c>
      <c r="AA403" s="233">
        <v>1</v>
      </c>
      <c r="AB403" s="233">
        <v>7</v>
      </c>
      <c r="AC403" s="233">
        <v>7</v>
      </c>
      <c r="AZ403" s="233">
        <v>2</v>
      </c>
      <c r="BA403" s="233">
        <f>IF(AZ403=1,G403,0)</f>
        <v>0</v>
      </c>
      <c r="BB403" s="233">
        <f>IF(AZ403=2,G403,0)</f>
        <v>0</v>
      </c>
      <c r="BC403" s="233">
        <f>IF(AZ403=3,G403,0)</f>
        <v>0</v>
      </c>
      <c r="BD403" s="233">
        <f>IF(AZ403=4,G403,0)</f>
        <v>0</v>
      </c>
      <c r="BE403" s="233">
        <f>IF(AZ403=5,G403,0)</f>
        <v>0</v>
      </c>
      <c r="CA403" s="260">
        <v>1</v>
      </c>
      <c r="CB403" s="260">
        <v>7</v>
      </c>
    </row>
    <row r="404" spans="1:80">
      <c r="A404" s="261">
        <v>181</v>
      </c>
      <c r="B404" s="262" t="s">
        <v>688</v>
      </c>
      <c r="C404" s="263" t="s">
        <v>689</v>
      </c>
      <c r="D404" s="264" t="s">
        <v>111</v>
      </c>
      <c r="E404" s="265">
        <v>14.34</v>
      </c>
      <c r="F404" s="265">
        <v>0</v>
      </c>
      <c r="G404" s="266">
        <f>E404*F404</f>
        <v>0</v>
      </c>
      <c r="H404" s="267">
        <v>0</v>
      </c>
      <c r="I404" s="268">
        <f>E404*H404</f>
        <v>0</v>
      </c>
      <c r="J404" s="267">
        <v>0</v>
      </c>
      <c r="K404" s="268">
        <f>E404*J404</f>
        <v>0</v>
      </c>
      <c r="O404" s="260">
        <v>2</v>
      </c>
      <c r="AA404" s="233">
        <v>1</v>
      </c>
      <c r="AB404" s="233">
        <v>7</v>
      </c>
      <c r="AC404" s="233">
        <v>7</v>
      </c>
      <c r="AZ404" s="233">
        <v>2</v>
      </c>
      <c r="BA404" s="233">
        <f>IF(AZ404=1,G404,0)</f>
        <v>0</v>
      </c>
      <c r="BB404" s="233">
        <f>IF(AZ404=2,G404,0)</f>
        <v>0</v>
      </c>
      <c r="BC404" s="233">
        <f>IF(AZ404=3,G404,0)</f>
        <v>0</v>
      </c>
      <c r="BD404" s="233">
        <f>IF(AZ404=4,G404,0)</f>
        <v>0</v>
      </c>
      <c r="BE404" s="233">
        <f>IF(AZ404=5,G404,0)</f>
        <v>0</v>
      </c>
      <c r="CA404" s="260">
        <v>1</v>
      </c>
      <c r="CB404" s="260">
        <v>7</v>
      </c>
    </row>
    <row r="405" spans="1:80">
      <c r="A405" s="269"/>
      <c r="B405" s="272"/>
      <c r="C405" s="328" t="s">
        <v>690</v>
      </c>
      <c r="D405" s="329"/>
      <c r="E405" s="273">
        <v>0</v>
      </c>
      <c r="F405" s="274"/>
      <c r="G405" s="275"/>
      <c r="H405" s="276"/>
      <c r="I405" s="270"/>
      <c r="J405" s="277"/>
      <c r="K405" s="270"/>
      <c r="M405" s="271" t="s">
        <v>690</v>
      </c>
      <c r="O405" s="260"/>
    </row>
    <row r="406" spans="1:80">
      <c r="A406" s="269"/>
      <c r="B406" s="272"/>
      <c r="C406" s="328" t="s">
        <v>678</v>
      </c>
      <c r="D406" s="329"/>
      <c r="E406" s="273">
        <v>2.1480000000000001</v>
      </c>
      <c r="F406" s="274"/>
      <c r="G406" s="275"/>
      <c r="H406" s="276"/>
      <c r="I406" s="270"/>
      <c r="J406" s="277"/>
      <c r="K406" s="270"/>
      <c r="M406" s="271" t="s">
        <v>678</v>
      </c>
      <c r="O406" s="260"/>
    </row>
    <row r="407" spans="1:80">
      <c r="A407" s="269"/>
      <c r="B407" s="272"/>
      <c r="C407" s="328" t="s">
        <v>679</v>
      </c>
      <c r="D407" s="329"/>
      <c r="E407" s="273">
        <v>5.7119999999999997</v>
      </c>
      <c r="F407" s="274"/>
      <c r="G407" s="275"/>
      <c r="H407" s="276"/>
      <c r="I407" s="270"/>
      <c r="J407" s="277"/>
      <c r="K407" s="270"/>
      <c r="M407" s="271" t="s">
        <v>679</v>
      </c>
      <c r="O407" s="260"/>
    </row>
    <row r="408" spans="1:80">
      <c r="A408" s="269"/>
      <c r="B408" s="272"/>
      <c r="C408" s="328" t="s">
        <v>680</v>
      </c>
      <c r="D408" s="329"/>
      <c r="E408" s="273">
        <v>6.48</v>
      </c>
      <c r="F408" s="274"/>
      <c r="G408" s="275"/>
      <c r="H408" s="276"/>
      <c r="I408" s="270"/>
      <c r="J408" s="277"/>
      <c r="K408" s="270"/>
      <c r="M408" s="271" t="s">
        <v>680</v>
      </c>
      <c r="O408" s="260"/>
    </row>
    <row r="409" spans="1:80">
      <c r="A409" s="261">
        <v>182</v>
      </c>
      <c r="B409" s="262" t="s">
        <v>691</v>
      </c>
      <c r="C409" s="263" t="s">
        <v>692</v>
      </c>
      <c r="D409" s="264" t="s">
        <v>111</v>
      </c>
      <c r="E409" s="265">
        <v>14.34</v>
      </c>
      <c r="F409" s="265">
        <v>0</v>
      </c>
      <c r="G409" s="266">
        <f>E409*F409</f>
        <v>0</v>
      </c>
      <c r="H409" s="267">
        <v>0</v>
      </c>
      <c r="I409" s="268">
        <f>E409*H409</f>
        <v>0</v>
      </c>
      <c r="J409" s="267">
        <v>0</v>
      </c>
      <c r="K409" s="268">
        <f>E409*J409</f>
        <v>0</v>
      </c>
      <c r="O409" s="260">
        <v>2</v>
      </c>
      <c r="AA409" s="233">
        <v>1</v>
      </c>
      <c r="AB409" s="233">
        <v>7</v>
      </c>
      <c r="AC409" s="233">
        <v>7</v>
      </c>
      <c r="AZ409" s="233">
        <v>2</v>
      </c>
      <c r="BA409" s="233">
        <f>IF(AZ409=1,G409,0)</f>
        <v>0</v>
      </c>
      <c r="BB409" s="233">
        <f>IF(AZ409=2,G409,0)</f>
        <v>0</v>
      </c>
      <c r="BC409" s="233">
        <f>IF(AZ409=3,G409,0)</f>
        <v>0</v>
      </c>
      <c r="BD409" s="233">
        <f>IF(AZ409=4,G409,0)</f>
        <v>0</v>
      </c>
      <c r="BE409" s="233">
        <f>IF(AZ409=5,G409,0)</f>
        <v>0</v>
      </c>
      <c r="CA409" s="260">
        <v>1</v>
      </c>
      <c r="CB409" s="260">
        <v>7</v>
      </c>
    </row>
    <row r="410" spans="1:80">
      <c r="A410" s="278"/>
      <c r="B410" s="279" t="s">
        <v>100</v>
      </c>
      <c r="C410" s="280" t="s">
        <v>673</v>
      </c>
      <c r="D410" s="281"/>
      <c r="E410" s="282"/>
      <c r="F410" s="283"/>
      <c r="G410" s="284">
        <f>SUM(G390:G409)</f>
        <v>0</v>
      </c>
      <c r="H410" s="285"/>
      <c r="I410" s="286">
        <f>SUM(I390:I409)</f>
        <v>0.10220968800000001</v>
      </c>
      <c r="J410" s="285"/>
      <c r="K410" s="286">
        <f>SUM(K390:K409)</f>
        <v>0</v>
      </c>
      <c r="O410" s="260">
        <v>4</v>
      </c>
      <c r="BA410" s="287">
        <f>SUM(BA390:BA409)</f>
        <v>0</v>
      </c>
      <c r="BB410" s="287">
        <f>SUM(BB390:BB409)</f>
        <v>0</v>
      </c>
      <c r="BC410" s="287">
        <f>SUM(BC390:BC409)</f>
        <v>0</v>
      </c>
      <c r="BD410" s="287">
        <f>SUM(BD390:BD409)</f>
        <v>0</v>
      </c>
      <c r="BE410" s="287">
        <f>SUM(BE390:BE409)</f>
        <v>0</v>
      </c>
    </row>
    <row r="411" spans="1:80">
      <c r="A411" s="250" t="s">
        <v>97</v>
      </c>
      <c r="B411" s="251" t="s">
        <v>693</v>
      </c>
      <c r="C411" s="252" t="s">
        <v>694</v>
      </c>
      <c r="D411" s="253"/>
      <c r="E411" s="254"/>
      <c r="F411" s="254"/>
      <c r="G411" s="255"/>
      <c r="H411" s="256"/>
      <c r="I411" s="257"/>
      <c r="J411" s="258"/>
      <c r="K411" s="259"/>
      <c r="O411" s="260">
        <v>1</v>
      </c>
    </row>
    <row r="412" spans="1:80">
      <c r="A412" s="261">
        <v>183</v>
      </c>
      <c r="B412" s="262" t="s">
        <v>696</v>
      </c>
      <c r="C412" s="263" t="s">
        <v>697</v>
      </c>
      <c r="D412" s="264" t="s">
        <v>257</v>
      </c>
      <c r="E412" s="265">
        <v>9</v>
      </c>
      <c r="F412" s="265">
        <v>0</v>
      </c>
      <c r="G412" s="266">
        <f t="shared" ref="G412:G421" si="24">E412*F412</f>
        <v>0</v>
      </c>
      <c r="H412" s="267">
        <v>0</v>
      </c>
      <c r="I412" s="268">
        <f t="shared" ref="I412:I421" si="25">E412*H412</f>
        <v>0</v>
      </c>
      <c r="J412" s="267"/>
      <c r="K412" s="268">
        <f t="shared" ref="K412:K421" si="26">E412*J412</f>
        <v>0</v>
      </c>
      <c r="O412" s="260">
        <v>2</v>
      </c>
      <c r="AA412" s="233">
        <v>12</v>
      </c>
      <c r="AB412" s="233">
        <v>0</v>
      </c>
      <c r="AC412" s="233">
        <v>160</v>
      </c>
      <c r="AZ412" s="233">
        <v>2</v>
      </c>
      <c r="BA412" s="233">
        <f t="shared" ref="BA412:BA421" si="27">IF(AZ412=1,G412,0)</f>
        <v>0</v>
      </c>
      <c r="BB412" s="233">
        <f t="shared" ref="BB412:BB421" si="28">IF(AZ412=2,G412,0)</f>
        <v>0</v>
      </c>
      <c r="BC412" s="233">
        <f t="shared" ref="BC412:BC421" si="29">IF(AZ412=3,G412,0)</f>
        <v>0</v>
      </c>
      <c r="BD412" s="233">
        <f t="shared" ref="BD412:BD421" si="30">IF(AZ412=4,G412,0)</f>
        <v>0</v>
      </c>
      <c r="BE412" s="233">
        <f t="shared" ref="BE412:BE421" si="31">IF(AZ412=5,G412,0)</f>
        <v>0</v>
      </c>
      <c r="CA412" s="260">
        <v>12</v>
      </c>
      <c r="CB412" s="260">
        <v>0</v>
      </c>
    </row>
    <row r="413" spans="1:80">
      <c r="A413" s="261">
        <v>184</v>
      </c>
      <c r="B413" s="262" t="s">
        <v>698</v>
      </c>
      <c r="C413" s="263" t="s">
        <v>699</v>
      </c>
      <c r="D413" s="264" t="s">
        <v>257</v>
      </c>
      <c r="E413" s="265">
        <v>18</v>
      </c>
      <c r="F413" s="265">
        <v>0</v>
      </c>
      <c r="G413" s="266">
        <f t="shared" si="24"/>
        <v>0</v>
      </c>
      <c r="H413" s="267">
        <v>0</v>
      </c>
      <c r="I413" s="268">
        <f t="shared" si="25"/>
        <v>0</v>
      </c>
      <c r="J413" s="267"/>
      <c r="K413" s="268">
        <f t="shared" si="26"/>
        <v>0</v>
      </c>
      <c r="O413" s="260">
        <v>2</v>
      </c>
      <c r="AA413" s="233">
        <v>12</v>
      </c>
      <c r="AB413" s="233">
        <v>0</v>
      </c>
      <c r="AC413" s="233">
        <v>161</v>
      </c>
      <c r="AZ413" s="233">
        <v>2</v>
      </c>
      <c r="BA413" s="233">
        <f t="shared" si="27"/>
        <v>0</v>
      </c>
      <c r="BB413" s="233">
        <f t="shared" si="28"/>
        <v>0</v>
      </c>
      <c r="BC413" s="233">
        <f t="shared" si="29"/>
        <v>0</v>
      </c>
      <c r="BD413" s="233">
        <f t="shared" si="30"/>
        <v>0</v>
      </c>
      <c r="BE413" s="233">
        <f t="shared" si="31"/>
        <v>0</v>
      </c>
      <c r="CA413" s="260">
        <v>12</v>
      </c>
      <c r="CB413" s="260">
        <v>0</v>
      </c>
    </row>
    <row r="414" spans="1:80">
      <c r="A414" s="261">
        <v>185</v>
      </c>
      <c r="B414" s="262" t="s">
        <v>700</v>
      </c>
      <c r="C414" s="263" t="s">
        <v>701</v>
      </c>
      <c r="D414" s="264" t="s">
        <v>257</v>
      </c>
      <c r="E414" s="265">
        <v>2</v>
      </c>
      <c r="F414" s="265">
        <v>0</v>
      </c>
      <c r="G414" s="266">
        <f t="shared" si="24"/>
        <v>0</v>
      </c>
      <c r="H414" s="267">
        <v>0</v>
      </c>
      <c r="I414" s="268">
        <f t="shared" si="25"/>
        <v>0</v>
      </c>
      <c r="J414" s="267"/>
      <c r="K414" s="268">
        <f t="shared" si="26"/>
        <v>0</v>
      </c>
      <c r="O414" s="260">
        <v>2</v>
      </c>
      <c r="AA414" s="233">
        <v>12</v>
      </c>
      <c r="AB414" s="233">
        <v>0</v>
      </c>
      <c r="AC414" s="233">
        <v>162</v>
      </c>
      <c r="AZ414" s="233">
        <v>2</v>
      </c>
      <c r="BA414" s="233">
        <f t="shared" si="27"/>
        <v>0</v>
      </c>
      <c r="BB414" s="233">
        <f t="shared" si="28"/>
        <v>0</v>
      </c>
      <c r="BC414" s="233">
        <f t="shared" si="29"/>
        <v>0</v>
      </c>
      <c r="BD414" s="233">
        <f t="shared" si="30"/>
        <v>0</v>
      </c>
      <c r="BE414" s="233">
        <f t="shared" si="31"/>
        <v>0</v>
      </c>
      <c r="CA414" s="260">
        <v>12</v>
      </c>
      <c r="CB414" s="260">
        <v>0</v>
      </c>
    </row>
    <row r="415" spans="1:80">
      <c r="A415" s="261">
        <v>186</v>
      </c>
      <c r="B415" s="262" t="s">
        <v>702</v>
      </c>
      <c r="C415" s="263" t="s">
        <v>703</v>
      </c>
      <c r="D415" s="264" t="s">
        <v>257</v>
      </c>
      <c r="E415" s="265">
        <v>2</v>
      </c>
      <c r="F415" s="265">
        <v>0</v>
      </c>
      <c r="G415" s="266">
        <f t="shared" si="24"/>
        <v>0</v>
      </c>
      <c r="H415" s="267">
        <v>0</v>
      </c>
      <c r="I415" s="268">
        <f t="shared" si="25"/>
        <v>0</v>
      </c>
      <c r="J415" s="267"/>
      <c r="K415" s="268">
        <f t="shared" si="26"/>
        <v>0</v>
      </c>
      <c r="O415" s="260">
        <v>2</v>
      </c>
      <c r="AA415" s="233">
        <v>12</v>
      </c>
      <c r="AB415" s="233">
        <v>0</v>
      </c>
      <c r="AC415" s="233">
        <v>163</v>
      </c>
      <c r="AZ415" s="233">
        <v>2</v>
      </c>
      <c r="BA415" s="233">
        <f t="shared" si="27"/>
        <v>0</v>
      </c>
      <c r="BB415" s="233">
        <f t="shared" si="28"/>
        <v>0</v>
      </c>
      <c r="BC415" s="233">
        <f t="shared" si="29"/>
        <v>0</v>
      </c>
      <c r="BD415" s="233">
        <f t="shared" si="30"/>
        <v>0</v>
      </c>
      <c r="BE415" s="233">
        <f t="shared" si="31"/>
        <v>0</v>
      </c>
      <c r="CA415" s="260">
        <v>12</v>
      </c>
      <c r="CB415" s="260">
        <v>0</v>
      </c>
    </row>
    <row r="416" spans="1:80" ht="22.5">
      <c r="A416" s="261">
        <v>187</v>
      </c>
      <c r="B416" s="262" t="s">
        <v>704</v>
      </c>
      <c r="C416" s="263" t="s">
        <v>705</v>
      </c>
      <c r="D416" s="264" t="s">
        <v>257</v>
      </c>
      <c r="E416" s="265">
        <v>1</v>
      </c>
      <c r="F416" s="265">
        <v>0</v>
      </c>
      <c r="G416" s="266">
        <f t="shared" si="24"/>
        <v>0</v>
      </c>
      <c r="H416" s="267">
        <v>0</v>
      </c>
      <c r="I416" s="268">
        <f t="shared" si="25"/>
        <v>0</v>
      </c>
      <c r="J416" s="267"/>
      <c r="K416" s="268">
        <f t="shared" si="26"/>
        <v>0</v>
      </c>
      <c r="O416" s="260">
        <v>2</v>
      </c>
      <c r="AA416" s="233">
        <v>12</v>
      </c>
      <c r="AB416" s="233">
        <v>0</v>
      </c>
      <c r="AC416" s="233">
        <v>164</v>
      </c>
      <c r="AZ416" s="233">
        <v>2</v>
      </c>
      <c r="BA416" s="233">
        <f t="shared" si="27"/>
        <v>0</v>
      </c>
      <c r="BB416" s="233">
        <f t="shared" si="28"/>
        <v>0</v>
      </c>
      <c r="BC416" s="233">
        <f t="shared" si="29"/>
        <v>0</v>
      </c>
      <c r="BD416" s="233">
        <f t="shared" si="30"/>
        <v>0</v>
      </c>
      <c r="BE416" s="233">
        <f t="shared" si="31"/>
        <v>0</v>
      </c>
      <c r="CA416" s="260">
        <v>12</v>
      </c>
      <c r="CB416" s="260">
        <v>0</v>
      </c>
    </row>
    <row r="417" spans="1:80">
      <c r="A417" s="261">
        <v>188</v>
      </c>
      <c r="B417" s="262" t="s">
        <v>706</v>
      </c>
      <c r="C417" s="263" t="s">
        <v>707</v>
      </c>
      <c r="D417" s="264" t="s">
        <v>257</v>
      </c>
      <c r="E417" s="265">
        <v>1</v>
      </c>
      <c r="F417" s="265">
        <v>0</v>
      </c>
      <c r="G417" s="266">
        <f t="shared" si="24"/>
        <v>0</v>
      </c>
      <c r="H417" s="267">
        <v>0</v>
      </c>
      <c r="I417" s="268">
        <f t="shared" si="25"/>
        <v>0</v>
      </c>
      <c r="J417" s="267"/>
      <c r="K417" s="268">
        <f t="shared" si="26"/>
        <v>0</v>
      </c>
      <c r="O417" s="260">
        <v>2</v>
      </c>
      <c r="AA417" s="233">
        <v>12</v>
      </c>
      <c r="AB417" s="233">
        <v>0</v>
      </c>
      <c r="AC417" s="233">
        <v>165</v>
      </c>
      <c r="AZ417" s="233">
        <v>2</v>
      </c>
      <c r="BA417" s="233">
        <f t="shared" si="27"/>
        <v>0</v>
      </c>
      <c r="BB417" s="233">
        <f t="shared" si="28"/>
        <v>0</v>
      </c>
      <c r="BC417" s="233">
        <f t="shared" si="29"/>
        <v>0</v>
      </c>
      <c r="BD417" s="233">
        <f t="shared" si="30"/>
        <v>0</v>
      </c>
      <c r="BE417" s="233">
        <f t="shared" si="31"/>
        <v>0</v>
      </c>
      <c r="CA417" s="260">
        <v>12</v>
      </c>
      <c r="CB417" s="260">
        <v>0</v>
      </c>
    </row>
    <row r="418" spans="1:80">
      <c r="A418" s="261">
        <v>189</v>
      </c>
      <c r="B418" s="262" t="s">
        <v>708</v>
      </c>
      <c r="C418" s="263" t="s">
        <v>709</v>
      </c>
      <c r="D418" s="264" t="s">
        <v>257</v>
      </c>
      <c r="E418" s="265">
        <v>1</v>
      </c>
      <c r="F418" s="265">
        <v>0</v>
      </c>
      <c r="G418" s="266">
        <f t="shared" si="24"/>
        <v>0</v>
      </c>
      <c r="H418" s="267">
        <v>0</v>
      </c>
      <c r="I418" s="268">
        <f t="shared" si="25"/>
        <v>0</v>
      </c>
      <c r="J418" s="267"/>
      <c r="K418" s="268">
        <f t="shared" si="26"/>
        <v>0</v>
      </c>
      <c r="O418" s="260">
        <v>2</v>
      </c>
      <c r="AA418" s="233">
        <v>12</v>
      </c>
      <c r="AB418" s="233">
        <v>0</v>
      </c>
      <c r="AC418" s="233">
        <v>166</v>
      </c>
      <c r="AZ418" s="233">
        <v>2</v>
      </c>
      <c r="BA418" s="233">
        <f t="shared" si="27"/>
        <v>0</v>
      </c>
      <c r="BB418" s="233">
        <f t="shared" si="28"/>
        <v>0</v>
      </c>
      <c r="BC418" s="233">
        <f t="shared" si="29"/>
        <v>0</v>
      </c>
      <c r="BD418" s="233">
        <f t="shared" si="30"/>
        <v>0</v>
      </c>
      <c r="BE418" s="233">
        <f t="shared" si="31"/>
        <v>0</v>
      </c>
      <c r="CA418" s="260">
        <v>12</v>
      </c>
      <c r="CB418" s="260">
        <v>0</v>
      </c>
    </row>
    <row r="419" spans="1:80">
      <c r="A419" s="261">
        <v>190</v>
      </c>
      <c r="B419" s="262" t="s">
        <v>710</v>
      </c>
      <c r="C419" s="263" t="s">
        <v>711</v>
      </c>
      <c r="D419" s="264" t="s">
        <v>257</v>
      </c>
      <c r="E419" s="265">
        <v>1</v>
      </c>
      <c r="F419" s="265">
        <v>0</v>
      </c>
      <c r="G419" s="266">
        <f t="shared" si="24"/>
        <v>0</v>
      </c>
      <c r="H419" s="267">
        <v>0</v>
      </c>
      <c r="I419" s="268">
        <f t="shared" si="25"/>
        <v>0</v>
      </c>
      <c r="J419" s="267"/>
      <c r="K419" s="268">
        <f t="shared" si="26"/>
        <v>0</v>
      </c>
      <c r="O419" s="260">
        <v>2</v>
      </c>
      <c r="AA419" s="233">
        <v>12</v>
      </c>
      <c r="AB419" s="233">
        <v>0</v>
      </c>
      <c r="AC419" s="233">
        <v>167</v>
      </c>
      <c r="AZ419" s="233">
        <v>2</v>
      </c>
      <c r="BA419" s="233">
        <f t="shared" si="27"/>
        <v>0</v>
      </c>
      <c r="BB419" s="233">
        <f t="shared" si="28"/>
        <v>0</v>
      </c>
      <c r="BC419" s="233">
        <f t="shared" si="29"/>
        <v>0</v>
      </c>
      <c r="BD419" s="233">
        <f t="shared" si="30"/>
        <v>0</v>
      </c>
      <c r="BE419" s="233">
        <f t="shared" si="31"/>
        <v>0</v>
      </c>
      <c r="CA419" s="260">
        <v>12</v>
      </c>
      <c r="CB419" s="260">
        <v>0</v>
      </c>
    </row>
    <row r="420" spans="1:80">
      <c r="A420" s="261">
        <v>191</v>
      </c>
      <c r="B420" s="262" t="s">
        <v>712</v>
      </c>
      <c r="C420" s="263" t="s">
        <v>713</v>
      </c>
      <c r="D420" s="264" t="s">
        <v>257</v>
      </c>
      <c r="E420" s="265">
        <v>1</v>
      </c>
      <c r="F420" s="265">
        <v>0</v>
      </c>
      <c r="G420" s="266">
        <f t="shared" si="24"/>
        <v>0</v>
      </c>
      <c r="H420" s="267">
        <v>0</v>
      </c>
      <c r="I420" s="268">
        <f t="shared" si="25"/>
        <v>0</v>
      </c>
      <c r="J420" s="267"/>
      <c r="K420" s="268">
        <f t="shared" si="26"/>
        <v>0</v>
      </c>
      <c r="O420" s="260">
        <v>2</v>
      </c>
      <c r="AA420" s="233">
        <v>12</v>
      </c>
      <c r="AB420" s="233">
        <v>0</v>
      </c>
      <c r="AC420" s="233">
        <v>171</v>
      </c>
      <c r="AZ420" s="233">
        <v>2</v>
      </c>
      <c r="BA420" s="233">
        <f t="shared" si="27"/>
        <v>0</v>
      </c>
      <c r="BB420" s="233">
        <f t="shared" si="28"/>
        <v>0</v>
      </c>
      <c r="BC420" s="233">
        <f t="shared" si="29"/>
        <v>0</v>
      </c>
      <c r="BD420" s="233">
        <f t="shared" si="30"/>
        <v>0</v>
      </c>
      <c r="BE420" s="233">
        <f t="shared" si="31"/>
        <v>0</v>
      </c>
      <c r="CA420" s="260">
        <v>12</v>
      </c>
      <c r="CB420" s="260">
        <v>0</v>
      </c>
    </row>
    <row r="421" spans="1:80">
      <c r="A421" s="261">
        <v>192</v>
      </c>
      <c r="B421" s="262" t="s">
        <v>714</v>
      </c>
      <c r="C421" s="263" t="s">
        <v>715</v>
      </c>
      <c r="D421" s="264" t="s">
        <v>12</v>
      </c>
      <c r="E421" s="265">
        <v>5</v>
      </c>
      <c r="F421" s="265">
        <v>0</v>
      </c>
      <c r="G421" s="266">
        <f t="shared" si="24"/>
        <v>0</v>
      </c>
      <c r="H421" s="267">
        <v>0</v>
      </c>
      <c r="I421" s="268">
        <f t="shared" si="25"/>
        <v>0</v>
      </c>
      <c r="J421" s="267"/>
      <c r="K421" s="268">
        <f t="shared" si="26"/>
        <v>0</v>
      </c>
      <c r="O421" s="260">
        <v>2</v>
      </c>
      <c r="AA421" s="233">
        <v>12</v>
      </c>
      <c r="AB421" s="233">
        <v>0</v>
      </c>
      <c r="AC421" s="233">
        <v>172</v>
      </c>
      <c r="AZ421" s="233">
        <v>2</v>
      </c>
      <c r="BA421" s="233">
        <f t="shared" si="27"/>
        <v>0</v>
      </c>
      <c r="BB421" s="233">
        <f t="shared" si="28"/>
        <v>0</v>
      </c>
      <c r="BC421" s="233">
        <f t="shared" si="29"/>
        <v>0</v>
      </c>
      <c r="BD421" s="233">
        <f t="shared" si="30"/>
        <v>0</v>
      </c>
      <c r="BE421" s="233">
        <f t="shared" si="31"/>
        <v>0</v>
      </c>
      <c r="CA421" s="260">
        <v>12</v>
      </c>
      <c r="CB421" s="260">
        <v>0</v>
      </c>
    </row>
    <row r="422" spans="1:80">
      <c r="A422" s="278"/>
      <c r="B422" s="279" t="s">
        <v>100</v>
      </c>
      <c r="C422" s="280" t="s">
        <v>695</v>
      </c>
      <c r="D422" s="281"/>
      <c r="E422" s="282"/>
      <c r="F422" s="283"/>
      <c r="G422" s="284">
        <f>SUM(G411:G421)</f>
        <v>0</v>
      </c>
      <c r="H422" s="285"/>
      <c r="I422" s="286">
        <f>SUM(I411:I421)</f>
        <v>0</v>
      </c>
      <c r="J422" s="285"/>
      <c r="K422" s="286">
        <f>SUM(K411:K421)</f>
        <v>0</v>
      </c>
      <c r="O422" s="260">
        <v>4</v>
      </c>
      <c r="BA422" s="287">
        <f>SUM(BA411:BA421)</f>
        <v>0</v>
      </c>
      <c r="BB422" s="287">
        <f>SUM(BB411:BB421)</f>
        <v>0</v>
      </c>
      <c r="BC422" s="287">
        <f>SUM(BC411:BC421)</f>
        <v>0</v>
      </c>
      <c r="BD422" s="287">
        <f>SUM(BD411:BD421)</f>
        <v>0</v>
      </c>
      <c r="BE422" s="287">
        <f>SUM(BE411:BE421)</f>
        <v>0</v>
      </c>
    </row>
    <row r="423" spans="1:80">
      <c r="A423" s="250" t="s">
        <v>97</v>
      </c>
      <c r="B423" s="251" t="s">
        <v>716</v>
      </c>
      <c r="C423" s="252" t="s">
        <v>717</v>
      </c>
      <c r="D423" s="253"/>
      <c r="E423" s="254"/>
      <c r="F423" s="254"/>
      <c r="G423" s="255"/>
      <c r="H423" s="256"/>
      <c r="I423" s="257"/>
      <c r="J423" s="258"/>
      <c r="K423" s="259"/>
      <c r="O423" s="260">
        <v>1</v>
      </c>
    </row>
    <row r="424" spans="1:80" ht="22.5">
      <c r="A424" s="261">
        <v>193</v>
      </c>
      <c r="B424" s="262" t="s">
        <v>719</v>
      </c>
      <c r="C424" s="263" t="s">
        <v>720</v>
      </c>
      <c r="D424" s="264" t="s">
        <v>123</v>
      </c>
      <c r="E424" s="265">
        <v>1</v>
      </c>
      <c r="F424" s="265">
        <v>0</v>
      </c>
      <c r="G424" s="266">
        <f>E424*F424</f>
        <v>0</v>
      </c>
      <c r="H424" s="267">
        <v>0</v>
      </c>
      <c r="I424" s="268">
        <f>E424*H424</f>
        <v>0</v>
      </c>
      <c r="J424" s="267"/>
      <c r="K424" s="268">
        <f>E424*J424</f>
        <v>0</v>
      </c>
      <c r="O424" s="260">
        <v>2</v>
      </c>
      <c r="AA424" s="233">
        <v>12</v>
      </c>
      <c r="AB424" s="233">
        <v>0</v>
      </c>
      <c r="AC424" s="233">
        <v>42</v>
      </c>
      <c r="AZ424" s="233">
        <v>4</v>
      </c>
      <c r="BA424" s="233">
        <f>IF(AZ424=1,G424,0)</f>
        <v>0</v>
      </c>
      <c r="BB424" s="233">
        <f>IF(AZ424=2,G424,0)</f>
        <v>0</v>
      </c>
      <c r="BC424" s="233">
        <f>IF(AZ424=3,G424,0)</f>
        <v>0</v>
      </c>
      <c r="BD424" s="233">
        <f>IF(AZ424=4,G424,0)</f>
        <v>0</v>
      </c>
      <c r="BE424" s="233">
        <f>IF(AZ424=5,G424,0)</f>
        <v>0</v>
      </c>
      <c r="CA424" s="260">
        <v>12</v>
      </c>
      <c r="CB424" s="260">
        <v>0</v>
      </c>
    </row>
    <row r="425" spans="1:80">
      <c r="A425" s="261">
        <v>194</v>
      </c>
      <c r="B425" s="262" t="s">
        <v>721</v>
      </c>
      <c r="C425" s="263" t="s">
        <v>472</v>
      </c>
      <c r="D425" s="264" t="s">
        <v>12</v>
      </c>
      <c r="E425" s="265">
        <v>5</v>
      </c>
      <c r="F425" s="265">
        <v>0</v>
      </c>
      <c r="G425" s="266">
        <f>E425*F425</f>
        <v>0</v>
      </c>
      <c r="H425" s="267">
        <v>0</v>
      </c>
      <c r="I425" s="268">
        <f>E425*H425</f>
        <v>0</v>
      </c>
      <c r="J425" s="267"/>
      <c r="K425" s="268">
        <f>E425*J425</f>
        <v>0</v>
      </c>
      <c r="O425" s="260">
        <v>2</v>
      </c>
      <c r="AA425" s="233">
        <v>12</v>
      </c>
      <c r="AB425" s="233">
        <v>0</v>
      </c>
      <c r="AC425" s="233">
        <v>43</v>
      </c>
      <c r="AZ425" s="233">
        <v>4</v>
      </c>
      <c r="BA425" s="233">
        <f>IF(AZ425=1,G425,0)</f>
        <v>0</v>
      </c>
      <c r="BB425" s="233">
        <f>IF(AZ425=2,G425,0)</f>
        <v>0</v>
      </c>
      <c r="BC425" s="233">
        <f>IF(AZ425=3,G425,0)</f>
        <v>0</v>
      </c>
      <c r="BD425" s="233">
        <f>IF(AZ425=4,G425,0)</f>
        <v>0</v>
      </c>
      <c r="BE425" s="233">
        <f>IF(AZ425=5,G425,0)</f>
        <v>0</v>
      </c>
      <c r="CA425" s="260">
        <v>12</v>
      </c>
      <c r="CB425" s="260">
        <v>0</v>
      </c>
    </row>
    <row r="426" spans="1:80">
      <c r="A426" s="278"/>
      <c r="B426" s="279" t="s">
        <v>100</v>
      </c>
      <c r="C426" s="280" t="s">
        <v>718</v>
      </c>
      <c r="D426" s="281"/>
      <c r="E426" s="282"/>
      <c r="F426" s="283"/>
      <c r="G426" s="284">
        <f>SUM(G423:G425)</f>
        <v>0</v>
      </c>
      <c r="H426" s="285"/>
      <c r="I426" s="286">
        <f>SUM(I423:I425)</f>
        <v>0</v>
      </c>
      <c r="J426" s="285"/>
      <c r="K426" s="286">
        <f>SUM(K423:K425)</f>
        <v>0</v>
      </c>
      <c r="O426" s="260">
        <v>4</v>
      </c>
      <c r="BA426" s="287">
        <f>SUM(BA423:BA425)</f>
        <v>0</v>
      </c>
      <c r="BB426" s="287">
        <f>SUM(BB423:BB425)</f>
        <v>0</v>
      </c>
      <c r="BC426" s="287">
        <f>SUM(BC423:BC425)</f>
        <v>0</v>
      </c>
      <c r="BD426" s="287">
        <f>SUM(BD423:BD425)</f>
        <v>0</v>
      </c>
      <c r="BE426" s="287">
        <f>SUM(BE423:BE425)</f>
        <v>0</v>
      </c>
    </row>
    <row r="427" spans="1:80">
      <c r="A427" s="250" t="s">
        <v>97</v>
      </c>
      <c r="B427" s="251" t="s">
        <v>722</v>
      </c>
      <c r="C427" s="252" t="s">
        <v>723</v>
      </c>
      <c r="D427" s="253"/>
      <c r="E427" s="254"/>
      <c r="F427" s="254"/>
      <c r="G427" s="255"/>
      <c r="H427" s="256"/>
      <c r="I427" s="257"/>
      <c r="J427" s="258"/>
      <c r="K427" s="259"/>
      <c r="O427" s="260">
        <v>1</v>
      </c>
    </row>
    <row r="428" spans="1:80" ht="22.5">
      <c r="A428" s="261">
        <v>195</v>
      </c>
      <c r="B428" s="262" t="s">
        <v>725</v>
      </c>
      <c r="C428" s="263" t="s">
        <v>726</v>
      </c>
      <c r="D428" s="264" t="s">
        <v>123</v>
      </c>
      <c r="E428" s="265">
        <v>1</v>
      </c>
      <c r="F428" s="265">
        <v>0</v>
      </c>
      <c r="G428" s="266">
        <f>E428*F428</f>
        <v>0</v>
      </c>
      <c r="H428" s="267">
        <v>0</v>
      </c>
      <c r="I428" s="268">
        <f>E428*H428</f>
        <v>0</v>
      </c>
      <c r="J428" s="267"/>
      <c r="K428" s="268">
        <f>E428*J428</f>
        <v>0</v>
      </c>
      <c r="O428" s="260">
        <v>2</v>
      </c>
      <c r="AA428" s="233">
        <v>12</v>
      </c>
      <c r="AB428" s="233">
        <v>0</v>
      </c>
      <c r="AC428" s="233">
        <v>159</v>
      </c>
      <c r="AZ428" s="233">
        <v>4</v>
      </c>
      <c r="BA428" s="233">
        <f>IF(AZ428=1,G428,0)</f>
        <v>0</v>
      </c>
      <c r="BB428" s="233">
        <f>IF(AZ428=2,G428,0)</f>
        <v>0</v>
      </c>
      <c r="BC428" s="233">
        <f>IF(AZ428=3,G428,0)</f>
        <v>0</v>
      </c>
      <c r="BD428" s="233">
        <f>IF(AZ428=4,G428,0)</f>
        <v>0</v>
      </c>
      <c r="BE428" s="233">
        <f>IF(AZ428=5,G428,0)</f>
        <v>0</v>
      </c>
      <c r="CA428" s="260">
        <v>12</v>
      </c>
      <c r="CB428" s="260">
        <v>0</v>
      </c>
    </row>
    <row r="429" spans="1:80">
      <c r="A429" s="278"/>
      <c r="B429" s="279" t="s">
        <v>100</v>
      </c>
      <c r="C429" s="280" t="s">
        <v>724</v>
      </c>
      <c r="D429" s="281"/>
      <c r="E429" s="282"/>
      <c r="F429" s="283"/>
      <c r="G429" s="284">
        <f>SUM(G427:G428)</f>
        <v>0</v>
      </c>
      <c r="H429" s="285"/>
      <c r="I429" s="286">
        <f>SUM(I427:I428)</f>
        <v>0</v>
      </c>
      <c r="J429" s="285"/>
      <c r="K429" s="286">
        <f>SUM(K427:K428)</f>
        <v>0</v>
      </c>
      <c r="O429" s="260">
        <v>4</v>
      </c>
      <c r="BA429" s="287">
        <f>SUM(BA427:BA428)</f>
        <v>0</v>
      </c>
      <c r="BB429" s="287">
        <f>SUM(BB427:BB428)</f>
        <v>0</v>
      </c>
      <c r="BC429" s="287">
        <f>SUM(BC427:BC428)</f>
        <v>0</v>
      </c>
      <c r="BD429" s="287">
        <f>SUM(BD427:BD428)</f>
        <v>0</v>
      </c>
      <c r="BE429" s="287">
        <f>SUM(BE427:BE428)</f>
        <v>0</v>
      </c>
    </row>
    <row r="430" spans="1:80">
      <c r="A430" s="250" t="s">
        <v>97</v>
      </c>
      <c r="B430" s="251" t="s">
        <v>727</v>
      </c>
      <c r="C430" s="252" t="s">
        <v>728</v>
      </c>
      <c r="D430" s="253"/>
      <c r="E430" s="254"/>
      <c r="F430" s="254"/>
      <c r="G430" s="255"/>
      <c r="H430" s="256"/>
      <c r="I430" s="257"/>
      <c r="J430" s="258"/>
      <c r="K430" s="259"/>
      <c r="O430" s="260">
        <v>1</v>
      </c>
    </row>
    <row r="431" spans="1:80">
      <c r="A431" s="261">
        <v>196</v>
      </c>
      <c r="B431" s="262" t="s">
        <v>730</v>
      </c>
      <c r="C431" s="263" t="s">
        <v>731</v>
      </c>
      <c r="D431" s="264" t="s">
        <v>257</v>
      </c>
      <c r="E431" s="265">
        <v>2</v>
      </c>
      <c r="F431" s="265">
        <v>0</v>
      </c>
      <c r="G431" s="266">
        <f>E431*F431</f>
        <v>0</v>
      </c>
      <c r="H431" s="267">
        <v>0</v>
      </c>
      <c r="I431" s="268">
        <f>E431*H431</f>
        <v>0</v>
      </c>
      <c r="J431" s="267">
        <v>0</v>
      </c>
      <c r="K431" s="268">
        <f>E431*J431</f>
        <v>0</v>
      </c>
      <c r="O431" s="260">
        <v>2</v>
      </c>
      <c r="AA431" s="233">
        <v>1</v>
      </c>
      <c r="AB431" s="233">
        <v>9</v>
      </c>
      <c r="AC431" s="233">
        <v>9</v>
      </c>
      <c r="AZ431" s="233">
        <v>4</v>
      </c>
      <c r="BA431" s="233">
        <f>IF(AZ431=1,G431,0)</f>
        <v>0</v>
      </c>
      <c r="BB431" s="233">
        <f>IF(AZ431=2,G431,0)</f>
        <v>0</v>
      </c>
      <c r="BC431" s="233">
        <f>IF(AZ431=3,G431,0)</f>
        <v>0</v>
      </c>
      <c r="BD431" s="233">
        <f>IF(AZ431=4,G431,0)</f>
        <v>0</v>
      </c>
      <c r="BE431" s="233">
        <f>IF(AZ431=5,G431,0)</f>
        <v>0</v>
      </c>
      <c r="CA431" s="260">
        <v>1</v>
      </c>
      <c r="CB431" s="260">
        <v>9</v>
      </c>
    </row>
    <row r="432" spans="1:80">
      <c r="A432" s="261">
        <v>197</v>
      </c>
      <c r="B432" s="262" t="s">
        <v>732</v>
      </c>
      <c r="C432" s="263" t="s">
        <v>733</v>
      </c>
      <c r="D432" s="264" t="s">
        <v>156</v>
      </c>
      <c r="E432" s="265">
        <v>10</v>
      </c>
      <c r="F432" s="265">
        <v>0</v>
      </c>
      <c r="G432" s="266">
        <f>E432*F432</f>
        <v>0</v>
      </c>
      <c r="H432" s="267">
        <v>0</v>
      </c>
      <c r="I432" s="268">
        <f>E432*H432</f>
        <v>0</v>
      </c>
      <c r="J432" s="267">
        <v>0</v>
      </c>
      <c r="K432" s="268">
        <f>E432*J432</f>
        <v>0</v>
      </c>
      <c r="O432" s="260">
        <v>2</v>
      </c>
      <c r="AA432" s="233">
        <v>1</v>
      </c>
      <c r="AB432" s="233">
        <v>9</v>
      </c>
      <c r="AC432" s="233">
        <v>9</v>
      </c>
      <c r="AZ432" s="233">
        <v>4</v>
      </c>
      <c r="BA432" s="233">
        <f>IF(AZ432=1,G432,0)</f>
        <v>0</v>
      </c>
      <c r="BB432" s="233">
        <f>IF(AZ432=2,G432,0)</f>
        <v>0</v>
      </c>
      <c r="BC432" s="233">
        <f>IF(AZ432=3,G432,0)</f>
        <v>0</v>
      </c>
      <c r="BD432" s="233">
        <f>IF(AZ432=4,G432,0)</f>
        <v>0</v>
      </c>
      <c r="BE432" s="233">
        <f>IF(AZ432=5,G432,0)</f>
        <v>0</v>
      </c>
      <c r="CA432" s="260">
        <v>1</v>
      </c>
      <c r="CB432" s="260">
        <v>9</v>
      </c>
    </row>
    <row r="433" spans="1:80">
      <c r="A433" s="269"/>
      <c r="B433" s="272"/>
      <c r="C433" s="328" t="s">
        <v>734</v>
      </c>
      <c r="D433" s="329"/>
      <c r="E433" s="273">
        <v>0</v>
      </c>
      <c r="F433" s="274"/>
      <c r="G433" s="275"/>
      <c r="H433" s="276"/>
      <c r="I433" s="270"/>
      <c r="J433" s="277"/>
      <c r="K433" s="270"/>
      <c r="M433" s="271" t="s">
        <v>734</v>
      </c>
      <c r="O433" s="260"/>
    </row>
    <row r="434" spans="1:80">
      <c r="A434" s="269"/>
      <c r="B434" s="272"/>
      <c r="C434" s="328" t="s">
        <v>735</v>
      </c>
      <c r="D434" s="329"/>
      <c r="E434" s="273">
        <v>10</v>
      </c>
      <c r="F434" s="274"/>
      <c r="G434" s="275"/>
      <c r="H434" s="276"/>
      <c r="I434" s="270"/>
      <c r="J434" s="277"/>
      <c r="K434" s="270"/>
      <c r="M434" s="271" t="s">
        <v>735</v>
      </c>
      <c r="O434" s="260"/>
    </row>
    <row r="435" spans="1:80">
      <c r="A435" s="261">
        <v>198</v>
      </c>
      <c r="B435" s="262" t="s">
        <v>736</v>
      </c>
      <c r="C435" s="263" t="s">
        <v>472</v>
      </c>
      <c r="D435" s="264" t="s">
        <v>12</v>
      </c>
      <c r="E435" s="265">
        <v>5</v>
      </c>
      <c r="F435" s="265">
        <v>0</v>
      </c>
      <c r="G435" s="266">
        <f>E435*F435</f>
        <v>0</v>
      </c>
      <c r="H435" s="267">
        <v>0</v>
      </c>
      <c r="I435" s="268">
        <f>E435*H435</f>
        <v>0</v>
      </c>
      <c r="J435" s="267"/>
      <c r="K435" s="268">
        <f>E435*J435</f>
        <v>0</v>
      </c>
      <c r="O435" s="260">
        <v>2</v>
      </c>
      <c r="AA435" s="233">
        <v>12</v>
      </c>
      <c r="AB435" s="233">
        <v>0</v>
      </c>
      <c r="AC435" s="233">
        <v>211</v>
      </c>
      <c r="AZ435" s="233">
        <v>4</v>
      </c>
      <c r="BA435" s="233">
        <f>IF(AZ435=1,G435,0)</f>
        <v>0</v>
      </c>
      <c r="BB435" s="233">
        <f>IF(AZ435=2,G435,0)</f>
        <v>0</v>
      </c>
      <c r="BC435" s="233">
        <f>IF(AZ435=3,G435,0)</f>
        <v>0</v>
      </c>
      <c r="BD435" s="233">
        <f>IF(AZ435=4,G435,0)</f>
        <v>0</v>
      </c>
      <c r="BE435" s="233">
        <f>IF(AZ435=5,G435,0)</f>
        <v>0</v>
      </c>
      <c r="CA435" s="260">
        <v>12</v>
      </c>
      <c r="CB435" s="260">
        <v>0</v>
      </c>
    </row>
    <row r="436" spans="1:80">
      <c r="A436" s="278"/>
      <c r="B436" s="279" t="s">
        <v>100</v>
      </c>
      <c r="C436" s="280" t="s">
        <v>729</v>
      </c>
      <c r="D436" s="281"/>
      <c r="E436" s="282"/>
      <c r="F436" s="283"/>
      <c r="G436" s="284">
        <f>SUM(G430:G435)</f>
        <v>0</v>
      </c>
      <c r="H436" s="285"/>
      <c r="I436" s="286">
        <f>SUM(I430:I435)</f>
        <v>0</v>
      </c>
      <c r="J436" s="285"/>
      <c r="K436" s="286">
        <f>SUM(K430:K435)</f>
        <v>0</v>
      </c>
      <c r="O436" s="260">
        <v>4</v>
      </c>
      <c r="BA436" s="287">
        <f>SUM(BA430:BA435)</f>
        <v>0</v>
      </c>
      <c r="BB436" s="287">
        <f>SUM(BB430:BB435)</f>
        <v>0</v>
      </c>
      <c r="BC436" s="287">
        <f>SUM(BC430:BC435)</f>
        <v>0</v>
      </c>
      <c r="BD436" s="287">
        <f>SUM(BD430:BD435)</f>
        <v>0</v>
      </c>
      <c r="BE436" s="287">
        <f>SUM(BE430:BE435)</f>
        <v>0</v>
      </c>
    </row>
    <row r="437" spans="1:80">
      <c r="A437" s="250" t="s">
        <v>97</v>
      </c>
      <c r="B437" s="251" t="s">
        <v>737</v>
      </c>
      <c r="C437" s="252" t="s">
        <v>738</v>
      </c>
      <c r="D437" s="253"/>
      <c r="E437" s="254"/>
      <c r="F437" s="254"/>
      <c r="G437" s="255"/>
      <c r="H437" s="256"/>
      <c r="I437" s="257"/>
      <c r="J437" s="258"/>
      <c r="K437" s="259"/>
      <c r="O437" s="260">
        <v>1</v>
      </c>
    </row>
    <row r="438" spans="1:80">
      <c r="A438" s="261">
        <v>199</v>
      </c>
      <c r="B438" s="262" t="s">
        <v>740</v>
      </c>
      <c r="C438" s="263" t="s">
        <v>741</v>
      </c>
      <c r="D438" s="264" t="s">
        <v>185</v>
      </c>
      <c r="E438" s="265">
        <v>2.7050000000000001</v>
      </c>
      <c r="F438" s="265">
        <v>0</v>
      </c>
      <c r="G438" s="266">
        <f t="shared" ref="G438:G447" si="32">E438*F438</f>
        <v>0</v>
      </c>
      <c r="H438" s="267">
        <v>0</v>
      </c>
      <c r="I438" s="268">
        <f t="shared" ref="I438:I447" si="33">E438*H438</f>
        <v>0</v>
      </c>
      <c r="J438" s="267">
        <v>0</v>
      </c>
      <c r="K438" s="268">
        <f t="shared" ref="K438:K447" si="34">E438*J438</f>
        <v>0</v>
      </c>
      <c r="O438" s="260">
        <v>2</v>
      </c>
      <c r="AA438" s="233">
        <v>1</v>
      </c>
      <c r="AB438" s="233">
        <v>3</v>
      </c>
      <c r="AC438" s="233">
        <v>3</v>
      </c>
      <c r="AZ438" s="233">
        <v>1</v>
      </c>
      <c r="BA438" s="233">
        <f t="shared" ref="BA438:BA447" si="35">IF(AZ438=1,G438,0)</f>
        <v>0</v>
      </c>
      <c r="BB438" s="233">
        <f t="shared" ref="BB438:BB447" si="36">IF(AZ438=2,G438,0)</f>
        <v>0</v>
      </c>
      <c r="BC438" s="233">
        <f t="shared" ref="BC438:BC447" si="37">IF(AZ438=3,G438,0)</f>
        <v>0</v>
      </c>
      <c r="BD438" s="233">
        <f t="shared" ref="BD438:BD447" si="38">IF(AZ438=4,G438,0)</f>
        <v>0</v>
      </c>
      <c r="BE438" s="233">
        <f t="shared" ref="BE438:BE447" si="39">IF(AZ438=5,G438,0)</f>
        <v>0</v>
      </c>
      <c r="CA438" s="260">
        <v>1</v>
      </c>
      <c r="CB438" s="260">
        <v>3</v>
      </c>
    </row>
    <row r="439" spans="1:80">
      <c r="A439" s="261">
        <v>200</v>
      </c>
      <c r="B439" s="262" t="s">
        <v>742</v>
      </c>
      <c r="C439" s="263" t="s">
        <v>743</v>
      </c>
      <c r="D439" s="264" t="s">
        <v>185</v>
      </c>
      <c r="E439" s="265">
        <v>4.4600000000000001E-2</v>
      </c>
      <c r="F439" s="265">
        <v>0</v>
      </c>
      <c r="G439" s="266">
        <f t="shared" si="32"/>
        <v>0</v>
      </c>
      <c r="H439" s="267">
        <v>0</v>
      </c>
      <c r="I439" s="268">
        <f t="shared" si="33"/>
        <v>0</v>
      </c>
      <c r="J439" s="267">
        <v>0</v>
      </c>
      <c r="K439" s="268">
        <f t="shared" si="34"/>
        <v>0</v>
      </c>
      <c r="O439" s="260">
        <v>2</v>
      </c>
      <c r="AA439" s="233">
        <v>1</v>
      </c>
      <c r="AB439" s="233">
        <v>3</v>
      </c>
      <c r="AC439" s="233">
        <v>3</v>
      </c>
      <c r="AZ439" s="233">
        <v>1</v>
      </c>
      <c r="BA439" s="233">
        <f t="shared" si="35"/>
        <v>0</v>
      </c>
      <c r="BB439" s="233">
        <f t="shared" si="36"/>
        <v>0</v>
      </c>
      <c r="BC439" s="233">
        <f t="shared" si="37"/>
        <v>0</v>
      </c>
      <c r="BD439" s="233">
        <f t="shared" si="38"/>
        <v>0</v>
      </c>
      <c r="BE439" s="233">
        <f t="shared" si="39"/>
        <v>0</v>
      </c>
      <c r="CA439" s="260">
        <v>1</v>
      </c>
      <c r="CB439" s="260">
        <v>3</v>
      </c>
    </row>
    <row r="440" spans="1:80">
      <c r="A440" s="261">
        <v>201</v>
      </c>
      <c r="B440" s="262" t="s">
        <v>744</v>
      </c>
      <c r="C440" s="263" t="s">
        <v>745</v>
      </c>
      <c r="D440" s="264" t="s">
        <v>185</v>
      </c>
      <c r="E440" s="265">
        <v>119.92543483999999</v>
      </c>
      <c r="F440" s="265">
        <v>0</v>
      </c>
      <c r="G440" s="266">
        <f t="shared" si="32"/>
        <v>0</v>
      </c>
      <c r="H440" s="267">
        <v>0</v>
      </c>
      <c r="I440" s="268">
        <f t="shared" si="33"/>
        <v>0</v>
      </c>
      <c r="J440" s="267"/>
      <c r="K440" s="268">
        <f t="shared" si="34"/>
        <v>0</v>
      </c>
      <c r="O440" s="260">
        <v>2</v>
      </c>
      <c r="AA440" s="233">
        <v>8</v>
      </c>
      <c r="AB440" s="233">
        <v>0</v>
      </c>
      <c r="AC440" s="233">
        <v>3</v>
      </c>
      <c r="AZ440" s="233">
        <v>1</v>
      </c>
      <c r="BA440" s="233">
        <f t="shared" si="35"/>
        <v>0</v>
      </c>
      <c r="BB440" s="233">
        <f t="shared" si="36"/>
        <v>0</v>
      </c>
      <c r="BC440" s="233">
        <f t="shared" si="37"/>
        <v>0</v>
      </c>
      <c r="BD440" s="233">
        <f t="shared" si="38"/>
        <v>0</v>
      </c>
      <c r="BE440" s="233">
        <f t="shared" si="39"/>
        <v>0</v>
      </c>
      <c r="CA440" s="260">
        <v>8</v>
      </c>
      <c r="CB440" s="260">
        <v>0</v>
      </c>
    </row>
    <row r="441" spans="1:80">
      <c r="A441" s="261">
        <v>202</v>
      </c>
      <c r="B441" s="262" t="s">
        <v>746</v>
      </c>
      <c r="C441" s="263" t="s">
        <v>747</v>
      </c>
      <c r="D441" s="264" t="s">
        <v>185</v>
      </c>
      <c r="E441" s="265">
        <v>119.92543483999999</v>
      </c>
      <c r="F441" s="265">
        <v>0</v>
      </c>
      <c r="G441" s="266">
        <f t="shared" si="32"/>
        <v>0</v>
      </c>
      <c r="H441" s="267">
        <v>0</v>
      </c>
      <c r="I441" s="268">
        <f t="shared" si="33"/>
        <v>0</v>
      </c>
      <c r="J441" s="267"/>
      <c r="K441" s="268">
        <f t="shared" si="34"/>
        <v>0</v>
      </c>
      <c r="O441" s="260">
        <v>2</v>
      </c>
      <c r="AA441" s="233">
        <v>8</v>
      </c>
      <c r="AB441" s="233">
        <v>0</v>
      </c>
      <c r="AC441" s="233">
        <v>3</v>
      </c>
      <c r="AZ441" s="233">
        <v>1</v>
      </c>
      <c r="BA441" s="233">
        <f t="shared" si="35"/>
        <v>0</v>
      </c>
      <c r="BB441" s="233">
        <f t="shared" si="36"/>
        <v>0</v>
      </c>
      <c r="BC441" s="233">
        <f t="shared" si="37"/>
        <v>0</v>
      </c>
      <c r="BD441" s="233">
        <f t="shared" si="38"/>
        <v>0</v>
      </c>
      <c r="BE441" s="233">
        <f t="shared" si="39"/>
        <v>0</v>
      </c>
      <c r="CA441" s="260">
        <v>8</v>
      </c>
      <c r="CB441" s="260">
        <v>0</v>
      </c>
    </row>
    <row r="442" spans="1:80">
      <c r="A442" s="261">
        <v>203</v>
      </c>
      <c r="B442" s="262" t="s">
        <v>748</v>
      </c>
      <c r="C442" s="263" t="s">
        <v>749</v>
      </c>
      <c r="D442" s="264" t="s">
        <v>185</v>
      </c>
      <c r="E442" s="265">
        <v>2278.5832619600001</v>
      </c>
      <c r="F442" s="265">
        <v>0</v>
      </c>
      <c r="G442" s="266">
        <f t="shared" si="32"/>
        <v>0</v>
      </c>
      <c r="H442" s="267">
        <v>0</v>
      </c>
      <c r="I442" s="268">
        <f t="shared" si="33"/>
        <v>0</v>
      </c>
      <c r="J442" s="267"/>
      <c r="K442" s="268">
        <f t="shared" si="34"/>
        <v>0</v>
      </c>
      <c r="O442" s="260">
        <v>2</v>
      </c>
      <c r="AA442" s="233">
        <v>8</v>
      </c>
      <c r="AB442" s="233">
        <v>0</v>
      </c>
      <c r="AC442" s="233">
        <v>3</v>
      </c>
      <c r="AZ442" s="233">
        <v>1</v>
      </c>
      <c r="BA442" s="233">
        <f t="shared" si="35"/>
        <v>0</v>
      </c>
      <c r="BB442" s="233">
        <f t="shared" si="36"/>
        <v>0</v>
      </c>
      <c r="BC442" s="233">
        <f t="shared" si="37"/>
        <v>0</v>
      </c>
      <c r="BD442" s="233">
        <f t="shared" si="38"/>
        <v>0</v>
      </c>
      <c r="BE442" s="233">
        <f t="shared" si="39"/>
        <v>0</v>
      </c>
      <c r="CA442" s="260">
        <v>8</v>
      </c>
      <c r="CB442" s="260">
        <v>0</v>
      </c>
    </row>
    <row r="443" spans="1:80">
      <c r="A443" s="261">
        <v>204</v>
      </c>
      <c r="B443" s="262" t="s">
        <v>750</v>
      </c>
      <c r="C443" s="263" t="s">
        <v>751</v>
      </c>
      <c r="D443" s="264" t="s">
        <v>185</v>
      </c>
      <c r="E443" s="265">
        <v>119.92543483999999</v>
      </c>
      <c r="F443" s="265">
        <v>0</v>
      </c>
      <c r="G443" s="266">
        <f t="shared" si="32"/>
        <v>0</v>
      </c>
      <c r="H443" s="267">
        <v>0</v>
      </c>
      <c r="I443" s="268">
        <f t="shared" si="33"/>
        <v>0</v>
      </c>
      <c r="J443" s="267"/>
      <c r="K443" s="268">
        <f t="shared" si="34"/>
        <v>0</v>
      </c>
      <c r="O443" s="260">
        <v>2</v>
      </c>
      <c r="AA443" s="233">
        <v>8</v>
      </c>
      <c r="AB443" s="233">
        <v>0</v>
      </c>
      <c r="AC443" s="233">
        <v>3</v>
      </c>
      <c r="AZ443" s="233">
        <v>1</v>
      </c>
      <c r="BA443" s="233">
        <f t="shared" si="35"/>
        <v>0</v>
      </c>
      <c r="BB443" s="233">
        <f t="shared" si="36"/>
        <v>0</v>
      </c>
      <c r="BC443" s="233">
        <f t="shared" si="37"/>
        <v>0</v>
      </c>
      <c r="BD443" s="233">
        <f t="shared" si="38"/>
        <v>0</v>
      </c>
      <c r="BE443" s="233">
        <f t="shared" si="39"/>
        <v>0</v>
      </c>
      <c r="CA443" s="260">
        <v>8</v>
      </c>
      <c r="CB443" s="260">
        <v>0</v>
      </c>
    </row>
    <row r="444" spans="1:80">
      <c r="A444" s="261">
        <v>205</v>
      </c>
      <c r="B444" s="262" t="s">
        <v>752</v>
      </c>
      <c r="C444" s="263" t="s">
        <v>753</v>
      </c>
      <c r="D444" s="264" t="s">
        <v>185</v>
      </c>
      <c r="E444" s="265">
        <v>479.70173935999998</v>
      </c>
      <c r="F444" s="265">
        <v>0</v>
      </c>
      <c r="G444" s="266">
        <f t="shared" si="32"/>
        <v>0</v>
      </c>
      <c r="H444" s="267">
        <v>0</v>
      </c>
      <c r="I444" s="268">
        <f t="shared" si="33"/>
        <v>0</v>
      </c>
      <c r="J444" s="267"/>
      <c r="K444" s="268">
        <f t="shared" si="34"/>
        <v>0</v>
      </c>
      <c r="O444" s="260">
        <v>2</v>
      </c>
      <c r="AA444" s="233">
        <v>8</v>
      </c>
      <c r="AB444" s="233">
        <v>0</v>
      </c>
      <c r="AC444" s="233">
        <v>3</v>
      </c>
      <c r="AZ444" s="233">
        <v>1</v>
      </c>
      <c r="BA444" s="233">
        <f t="shared" si="35"/>
        <v>0</v>
      </c>
      <c r="BB444" s="233">
        <f t="shared" si="36"/>
        <v>0</v>
      </c>
      <c r="BC444" s="233">
        <f t="shared" si="37"/>
        <v>0</v>
      </c>
      <c r="BD444" s="233">
        <f t="shared" si="38"/>
        <v>0</v>
      </c>
      <c r="BE444" s="233">
        <f t="shared" si="39"/>
        <v>0</v>
      </c>
      <c r="CA444" s="260">
        <v>8</v>
      </c>
      <c r="CB444" s="260">
        <v>0</v>
      </c>
    </row>
    <row r="445" spans="1:80">
      <c r="A445" s="261">
        <v>206</v>
      </c>
      <c r="B445" s="262" t="s">
        <v>754</v>
      </c>
      <c r="C445" s="263" t="s">
        <v>755</v>
      </c>
      <c r="D445" s="264" t="s">
        <v>185</v>
      </c>
      <c r="E445" s="265">
        <v>119.92543483999999</v>
      </c>
      <c r="F445" s="265">
        <v>0</v>
      </c>
      <c r="G445" s="266">
        <f t="shared" si="32"/>
        <v>0</v>
      </c>
      <c r="H445" s="267">
        <v>0</v>
      </c>
      <c r="I445" s="268">
        <f t="shared" si="33"/>
        <v>0</v>
      </c>
      <c r="J445" s="267"/>
      <c r="K445" s="268">
        <f t="shared" si="34"/>
        <v>0</v>
      </c>
      <c r="O445" s="260">
        <v>2</v>
      </c>
      <c r="AA445" s="233">
        <v>8</v>
      </c>
      <c r="AB445" s="233">
        <v>0</v>
      </c>
      <c r="AC445" s="233">
        <v>3</v>
      </c>
      <c r="AZ445" s="233">
        <v>1</v>
      </c>
      <c r="BA445" s="233">
        <f t="shared" si="35"/>
        <v>0</v>
      </c>
      <c r="BB445" s="233">
        <f t="shared" si="36"/>
        <v>0</v>
      </c>
      <c r="BC445" s="233">
        <f t="shared" si="37"/>
        <v>0</v>
      </c>
      <c r="BD445" s="233">
        <f t="shared" si="38"/>
        <v>0</v>
      </c>
      <c r="BE445" s="233">
        <f t="shared" si="39"/>
        <v>0</v>
      </c>
      <c r="CA445" s="260">
        <v>8</v>
      </c>
      <c r="CB445" s="260">
        <v>0</v>
      </c>
    </row>
    <row r="446" spans="1:80">
      <c r="A446" s="261">
        <v>207</v>
      </c>
      <c r="B446" s="262" t="s">
        <v>756</v>
      </c>
      <c r="C446" s="263" t="s">
        <v>757</v>
      </c>
      <c r="D446" s="264" t="s">
        <v>185</v>
      </c>
      <c r="E446" s="265">
        <v>119.92543483999999</v>
      </c>
      <c r="F446" s="265">
        <v>0</v>
      </c>
      <c r="G446" s="266">
        <f t="shared" si="32"/>
        <v>0</v>
      </c>
      <c r="H446" s="267">
        <v>0</v>
      </c>
      <c r="I446" s="268">
        <f t="shared" si="33"/>
        <v>0</v>
      </c>
      <c r="J446" s="267"/>
      <c r="K446" s="268">
        <f t="shared" si="34"/>
        <v>0</v>
      </c>
      <c r="O446" s="260">
        <v>2</v>
      </c>
      <c r="AA446" s="233">
        <v>8</v>
      </c>
      <c r="AB446" s="233">
        <v>0</v>
      </c>
      <c r="AC446" s="233">
        <v>3</v>
      </c>
      <c r="AZ446" s="233">
        <v>1</v>
      </c>
      <c r="BA446" s="233">
        <f t="shared" si="35"/>
        <v>0</v>
      </c>
      <c r="BB446" s="233">
        <f t="shared" si="36"/>
        <v>0</v>
      </c>
      <c r="BC446" s="233">
        <f t="shared" si="37"/>
        <v>0</v>
      </c>
      <c r="BD446" s="233">
        <f t="shared" si="38"/>
        <v>0</v>
      </c>
      <c r="BE446" s="233">
        <f t="shared" si="39"/>
        <v>0</v>
      </c>
      <c r="CA446" s="260">
        <v>8</v>
      </c>
      <c r="CB446" s="260">
        <v>0</v>
      </c>
    </row>
    <row r="447" spans="1:80">
      <c r="A447" s="261">
        <v>208</v>
      </c>
      <c r="B447" s="262" t="s">
        <v>758</v>
      </c>
      <c r="C447" s="263" t="s">
        <v>759</v>
      </c>
      <c r="D447" s="264" t="s">
        <v>185</v>
      </c>
      <c r="E447" s="265">
        <v>119.92543483999999</v>
      </c>
      <c r="F447" s="265">
        <v>0</v>
      </c>
      <c r="G447" s="266">
        <f t="shared" si="32"/>
        <v>0</v>
      </c>
      <c r="H447" s="267">
        <v>0</v>
      </c>
      <c r="I447" s="268">
        <f t="shared" si="33"/>
        <v>0</v>
      </c>
      <c r="J447" s="267"/>
      <c r="K447" s="268">
        <f t="shared" si="34"/>
        <v>0</v>
      </c>
      <c r="O447" s="260">
        <v>2</v>
      </c>
      <c r="AA447" s="233">
        <v>8</v>
      </c>
      <c r="AB447" s="233">
        <v>0</v>
      </c>
      <c r="AC447" s="233">
        <v>3</v>
      </c>
      <c r="AZ447" s="233">
        <v>1</v>
      </c>
      <c r="BA447" s="233">
        <f t="shared" si="35"/>
        <v>0</v>
      </c>
      <c r="BB447" s="233">
        <f t="shared" si="36"/>
        <v>0</v>
      </c>
      <c r="BC447" s="233">
        <f t="shared" si="37"/>
        <v>0</v>
      </c>
      <c r="BD447" s="233">
        <f t="shared" si="38"/>
        <v>0</v>
      </c>
      <c r="BE447" s="233">
        <f t="shared" si="39"/>
        <v>0</v>
      </c>
      <c r="CA447" s="260">
        <v>8</v>
      </c>
      <c r="CB447" s="260">
        <v>0</v>
      </c>
    </row>
    <row r="448" spans="1:80">
      <c r="A448" s="278"/>
      <c r="B448" s="279" t="s">
        <v>100</v>
      </c>
      <c r="C448" s="280" t="s">
        <v>739</v>
      </c>
      <c r="D448" s="281"/>
      <c r="E448" s="282"/>
      <c r="F448" s="283"/>
      <c r="G448" s="284">
        <f>SUM(G437:G447)</f>
        <v>0</v>
      </c>
      <c r="H448" s="285"/>
      <c r="I448" s="286">
        <f>SUM(I437:I447)</f>
        <v>0</v>
      </c>
      <c r="J448" s="285"/>
      <c r="K448" s="286">
        <f>SUM(K437:K447)</f>
        <v>0</v>
      </c>
      <c r="O448" s="260">
        <v>4</v>
      </c>
      <c r="BA448" s="287">
        <f>SUM(BA437:BA447)</f>
        <v>0</v>
      </c>
      <c r="BB448" s="287">
        <f>SUM(BB437:BB447)</f>
        <v>0</v>
      </c>
      <c r="BC448" s="287">
        <f>SUM(BC437:BC447)</f>
        <v>0</v>
      </c>
      <c r="BD448" s="287">
        <f>SUM(BD437:BD447)</f>
        <v>0</v>
      </c>
      <c r="BE448" s="287">
        <f>SUM(BE437:BE447)</f>
        <v>0</v>
      </c>
    </row>
    <row r="449" spans="5:5">
      <c r="E449" s="233"/>
    </row>
    <row r="450" spans="5:5">
      <c r="E450" s="233"/>
    </row>
    <row r="451" spans="5:5">
      <c r="E451" s="233"/>
    </row>
    <row r="452" spans="5:5">
      <c r="E452" s="233"/>
    </row>
    <row r="453" spans="5:5">
      <c r="E453" s="233"/>
    </row>
    <row r="454" spans="5:5">
      <c r="E454" s="233"/>
    </row>
    <row r="455" spans="5:5">
      <c r="E455" s="233"/>
    </row>
    <row r="456" spans="5:5">
      <c r="E456" s="233"/>
    </row>
    <row r="457" spans="5:5">
      <c r="E457" s="233"/>
    </row>
    <row r="458" spans="5:5">
      <c r="E458" s="233"/>
    </row>
    <row r="459" spans="5:5">
      <c r="E459" s="233"/>
    </row>
    <row r="460" spans="5:5">
      <c r="E460" s="233"/>
    </row>
    <row r="461" spans="5:5">
      <c r="E461" s="233"/>
    </row>
    <row r="462" spans="5:5">
      <c r="E462" s="233"/>
    </row>
    <row r="463" spans="5:5">
      <c r="E463" s="233"/>
    </row>
    <row r="464" spans="5:5">
      <c r="E464" s="233"/>
    </row>
    <row r="465" spans="1:7">
      <c r="E465" s="233"/>
    </row>
    <row r="466" spans="1:7">
      <c r="E466" s="233"/>
    </row>
    <row r="467" spans="1:7">
      <c r="E467" s="233"/>
    </row>
    <row r="468" spans="1:7">
      <c r="E468" s="233"/>
    </row>
    <row r="469" spans="1:7">
      <c r="E469" s="233"/>
    </row>
    <row r="470" spans="1:7">
      <c r="E470" s="233"/>
    </row>
    <row r="471" spans="1:7">
      <c r="E471" s="233"/>
    </row>
    <row r="472" spans="1:7">
      <c r="A472" s="277"/>
      <c r="B472" s="277"/>
      <c r="C472" s="277"/>
      <c r="D472" s="277"/>
      <c r="E472" s="277"/>
      <c r="F472" s="277"/>
      <c r="G472" s="277"/>
    </row>
    <row r="473" spans="1:7">
      <c r="A473" s="277"/>
      <c r="B473" s="277"/>
      <c r="C473" s="277"/>
      <c r="D473" s="277"/>
      <c r="E473" s="277"/>
      <c r="F473" s="277"/>
      <c r="G473" s="277"/>
    </row>
    <row r="474" spans="1:7">
      <c r="A474" s="277"/>
      <c r="B474" s="277"/>
      <c r="C474" s="277"/>
      <c r="D474" s="277"/>
      <c r="E474" s="277"/>
      <c r="F474" s="277"/>
      <c r="G474" s="277"/>
    </row>
    <row r="475" spans="1:7">
      <c r="A475" s="277"/>
      <c r="B475" s="277"/>
      <c r="C475" s="277"/>
      <c r="D475" s="277"/>
      <c r="E475" s="277"/>
      <c r="F475" s="277"/>
      <c r="G475" s="277"/>
    </row>
    <row r="476" spans="1:7">
      <c r="E476" s="233"/>
    </row>
    <row r="477" spans="1:7">
      <c r="E477" s="233"/>
    </row>
    <row r="478" spans="1:7">
      <c r="E478" s="233"/>
    </row>
    <row r="479" spans="1:7">
      <c r="E479" s="233"/>
    </row>
    <row r="480" spans="1:7">
      <c r="E480" s="233"/>
    </row>
    <row r="481" spans="5:5">
      <c r="E481" s="233"/>
    </row>
    <row r="482" spans="5:5">
      <c r="E482" s="233"/>
    </row>
    <row r="483" spans="5:5">
      <c r="E483" s="233"/>
    </row>
    <row r="484" spans="5:5">
      <c r="E484" s="233"/>
    </row>
    <row r="485" spans="5:5">
      <c r="E485" s="233"/>
    </row>
    <row r="486" spans="5:5">
      <c r="E486" s="233"/>
    </row>
    <row r="487" spans="5:5">
      <c r="E487" s="233"/>
    </row>
    <row r="488" spans="5:5">
      <c r="E488" s="233"/>
    </row>
    <row r="489" spans="5:5">
      <c r="E489" s="233"/>
    </row>
    <row r="490" spans="5:5">
      <c r="E490" s="233"/>
    </row>
    <row r="491" spans="5:5">
      <c r="E491" s="233"/>
    </row>
    <row r="492" spans="5:5">
      <c r="E492" s="233"/>
    </row>
    <row r="493" spans="5:5">
      <c r="E493" s="233"/>
    </row>
    <row r="494" spans="5:5">
      <c r="E494" s="233"/>
    </row>
    <row r="495" spans="5:5">
      <c r="E495" s="233"/>
    </row>
    <row r="496" spans="5:5">
      <c r="E496" s="233"/>
    </row>
    <row r="497" spans="1:7">
      <c r="E497" s="233"/>
    </row>
    <row r="498" spans="1:7">
      <c r="E498" s="233"/>
    </row>
    <row r="499" spans="1:7">
      <c r="E499" s="233"/>
    </row>
    <row r="500" spans="1:7">
      <c r="E500" s="233"/>
    </row>
    <row r="501" spans="1:7">
      <c r="E501" s="233"/>
    </row>
    <row r="502" spans="1:7">
      <c r="E502" s="233"/>
    </row>
    <row r="503" spans="1:7">
      <c r="E503" s="233"/>
    </row>
    <row r="504" spans="1:7">
      <c r="E504" s="233"/>
    </row>
    <row r="505" spans="1:7">
      <c r="E505" s="233"/>
    </row>
    <row r="506" spans="1:7">
      <c r="E506" s="233"/>
    </row>
    <row r="507" spans="1:7">
      <c r="A507" s="288"/>
      <c r="B507" s="288"/>
    </row>
    <row r="508" spans="1:7">
      <c r="A508" s="277"/>
      <c r="B508" s="277"/>
      <c r="C508" s="289"/>
      <c r="D508" s="289"/>
      <c r="E508" s="290"/>
      <c r="F508" s="289"/>
      <c r="G508" s="291"/>
    </row>
    <row r="509" spans="1:7">
      <c r="A509" s="292"/>
      <c r="B509" s="292"/>
      <c r="C509" s="277"/>
      <c r="D509" s="277"/>
      <c r="E509" s="293"/>
      <c r="F509" s="277"/>
      <c r="G509" s="277"/>
    </row>
    <row r="510" spans="1:7">
      <c r="A510" s="277"/>
      <c r="B510" s="277"/>
      <c r="C510" s="277"/>
      <c r="D510" s="277"/>
      <c r="E510" s="293"/>
      <c r="F510" s="277"/>
      <c r="G510" s="277"/>
    </row>
    <row r="511" spans="1:7">
      <c r="A511" s="277"/>
      <c r="B511" s="277"/>
      <c r="C511" s="277"/>
      <c r="D511" s="277"/>
      <c r="E511" s="293"/>
      <c r="F511" s="277"/>
      <c r="G511" s="277"/>
    </row>
    <row r="512" spans="1:7">
      <c r="A512" s="277"/>
      <c r="B512" s="277"/>
      <c r="C512" s="277"/>
      <c r="D512" s="277"/>
      <c r="E512" s="293"/>
      <c r="F512" s="277"/>
      <c r="G512" s="277"/>
    </row>
    <row r="513" spans="1:7">
      <c r="A513" s="277"/>
      <c r="B513" s="277"/>
      <c r="C513" s="277"/>
      <c r="D513" s="277"/>
      <c r="E513" s="293"/>
      <c r="F513" s="277"/>
      <c r="G513" s="277"/>
    </row>
    <row r="514" spans="1:7">
      <c r="A514" s="277"/>
      <c r="B514" s="277"/>
      <c r="C514" s="277"/>
      <c r="D514" s="277"/>
      <c r="E514" s="293"/>
      <c r="F514" s="277"/>
      <c r="G514" s="277"/>
    </row>
    <row r="515" spans="1:7">
      <c r="A515" s="277"/>
      <c r="B515" s="277"/>
      <c r="C515" s="277"/>
      <c r="D515" s="277"/>
      <c r="E515" s="293"/>
      <c r="F515" s="277"/>
      <c r="G515" s="277"/>
    </row>
    <row r="516" spans="1:7">
      <c r="A516" s="277"/>
      <c r="B516" s="277"/>
      <c r="C516" s="277"/>
      <c r="D516" s="277"/>
      <c r="E516" s="293"/>
      <c r="F516" s="277"/>
      <c r="G516" s="277"/>
    </row>
    <row r="517" spans="1:7">
      <c r="A517" s="277"/>
      <c r="B517" s="277"/>
      <c r="C517" s="277"/>
      <c r="D517" s="277"/>
      <c r="E517" s="293"/>
      <c r="F517" s="277"/>
      <c r="G517" s="277"/>
    </row>
    <row r="518" spans="1:7">
      <c r="A518" s="277"/>
      <c r="B518" s="277"/>
      <c r="C518" s="277"/>
      <c r="D518" s="277"/>
      <c r="E518" s="293"/>
      <c r="F518" s="277"/>
      <c r="G518" s="277"/>
    </row>
    <row r="519" spans="1:7">
      <c r="A519" s="277"/>
      <c r="B519" s="277"/>
      <c r="C519" s="277"/>
      <c r="D519" s="277"/>
      <c r="E519" s="293"/>
      <c r="F519" s="277"/>
      <c r="G519" s="277"/>
    </row>
    <row r="520" spans="1:7">
      <c r="A520" s="277"/>
      <c r="B520" s="277"/>
      <c r="C520" s="277"/>
      <c r="D520" s="277"/>
      <c r="E520" s="293"/>
      <c r="F520" s="277"/>
      <c r="G520" s="277"/>
    </row>
    <row r="521" spans="1:7">
      <c r="A521" s="277"/>
      <c r="B521" s="277"/>
      <c r="C521" s="277"/>
      <c r="D521" s="277"/>
      <c r="E521" s="293"/>
      <c r="F521" s="277"/>
      <c r="G521" s="277"/>
    </row>
  </sheetData>
  <mergeCells count="170">
    <mergeCell ref="C433:D433"/>
    <mergeCell ref="C434:D434"/>
    <mergeCell ref="C408:D408"/>
    <mergeCell ref="C392:D392"/>
    <mergeCell ref="C393:D393"/>
    <mergeCell ref="C394:D394"/>
    <mergeCell ref="C395:D395"/>
    <mergeCell ref="C396:D396"/>
    <mergeCell ref="C397:D397"/>
    <mergeCell ref="C398:D398"/>
    <mergeCell ref="C399:D399"/>
    <mergeCell ref="C400:D400"/>
    <mergeCell ref="C379:D379"/>
    <mergeCell ref="C381:D381"/>
    <mergeCell ref="C382:D382"/>
    <mergeCell ref="C401:D401"/>
    <mergeCell ref="C405:D405"/>
    <mergeCell ref="C406:D406"/>
    <mergeCell ref="C407:D407"/>
    <mergeCell ref="C370:D370"/>
    <mergeCell ref="C373:D373"/>
    <mergeCell ref="C374:D374"/>
    <mergeCell ref="C375:D375"/>
    <mergeCell ref="C376:D376"/>
    <mergeCell ref="C377:D377"/>
    <mergeCell ref="C364:D364"/>
    <mergeCell ref="C365:D365"/>
    <mergeCell ref="C366:D366"/>
    <mergeCell ref="C367:D367"/>
    <mergeCell ref="C368:D368"/>
    <mergeCell ref="C369:D369"/>
    <mergeCell ref="C339:D339"/>
    <mergeCell ref="C341:D341"/>
    <mergeCell ref="C343:D343"/>
    <mergeCell ref="C345:D345"/>
    <mergeCell ref="C350:D350"/>
    <mergeCell ref="C352:D352"/>
    <mergeCell ref="C354:D354"/>
    <mergeCell ref="C323:D323"/>
    <mergeCell ref="C325:D325"/>
    <mergeCell ref="C332:D332"/>
    <mergeCell ref="C333:D333"/>
    <mergeCell ref="C335:D335"/>
    <mergeCell ref="C337:D337"/>
    <mergeCell ref="C293:D293"/>
    <mergeCell ref="C295:D295"/>
    <mergeCell ref="C301:D301"/>
    <mergeCell ref="C302:D302"/>
    <mergeCell ref="C303:D303"/>
    <mergeCell ref="C304:D304"/>
    <mergeCell ref="C314:D314"/>
    <mergeCell ref="C274:D274"/>
    <mergeCell ref="C280:D280"/>
    <mergeCell ref="C281:D281"/>
    <mergeCell ref="C283:D283"/>
    <mergeCell ref="C284:D284"/>
    <mergeCell ref="C236:D236"/>
    <mergeCell ref="C239:D239"/>
    <mergeCell ref="C241:D241"/>
    <mergeCell ref="C243:D243"/>
    <mergeCell ref="C245:D245"/>
    <mergeCell ref="C247:D247"/>
    <mergeCell ref="C218:D218"/>
    <mergeCell ref="C221:D221"/>
    <mergeCell ref="C222:D222"/>
    <mergeCell ref="C224:D224"/>
    <mergeCell ref="C229:D229"/>
    <mergeCell ref="C231:D231"/>
    <mergeCell ref="C233:D233"/>
    <mergeCell ref="C234:D234"/>
    <mergeCell ref="C193:D193"/>
    <mergeCell ref="C194:D194"/>
    <mergeCell ref="C195:D195"/>
    <mergeCell ref="C198:D198"/>
    <mergeCell ref="C205:D205"/>
    <mergeCell ref="C207:D207"/>
    <mergeCell ref="C211:D211"/>
    <mergeCell ref="C215:D215"/>
    <mergeCell ref="C181:D181"/>
    <mergeCell ref="C184:D184"/>
    <mergeCell ref="C185:D185"/>
    <mergeCell ref="C186:D186"/>
    <mergeCell ref="C187:D187"/>
    <mergeCell ref="C188:D188"/>
    <mergeCell ref="C189:D189"/>
    <mergeCell ref="C192:D192"/>
    <mergeCell ref="C169:D169"/>
    <mergeCell ref="C170:D170"/>
    <mergeCell ref="C173:D173"/>
    <mergeCell ref="C174:D174"/>
    <mergeCell ref="C160:D160"/>
    <mergeCell ref="C162:D162"/>
    <mergeCell ref="C164:D164"/>
    <mergeCell ref="C165:D165"/>
    <mergeCell ref="C166:D166"/>
    <mergeCell ref="C168:D168"/>
    <mergeCell ref="C144:D144"/>
    <mergeCell ref="C146:D146"/>
    <mergeCell ref="C151:D151"/>
    <mergeCell ref="C152:D152"/>
    <mergeCell ref="C154:D154"/>
    <mergeCell ref="C155:D155"/>
    <mergeCell ref="C157:D157"/>
    <mergeCell ref="C158:D158"/>
    <mergeCell ref="C133:D133"/>
    <mergeCell ref="C135:D135"/>
    <mergeCell ref="C136:D136"/>
    <mergeCell ref="C138:D138"/>
    <mergeCell ref="C140:D140"/>
    <mergeCell ref="C142:D142"/>
    <mergeCell ref="C121:D121"/>
    <mergeCell ref="C122:D122"/>
    <mergeCell ref="C123:D123"/>
    <mergeCell ref="C125:D125"/>
    <mergeCell ref="C127:D127"/>
    <mergeCell ref="C129:D129"/>
    <mergeCell ref="C131:D131"/>
    <mergeCell ref="C114:D114"/>
    <mergeCell ref="C100:D100"/>
    <mergeCell ref="C103:D103"/>
    <mergeCell ref="C105:D105"/>
    <mergeCell ref="C88:D88"/>
    <mergeCell ref="C89:D89"/>
    <mergeCell ref="C90:D90"/>
    <mergeCell ref="C92:D92"/>
    <mergeCell ref="C93:D93"/>
    <mergeCell ref="C77:D77"/>
    <mergeCell ref="C79:D79"/>
    <mergeCell ref="C80:D80"/>
    <mergeCell ref="C81:D81"/>
    <mergeCell ref="C82:D82"/>
    <mergeCell ref="C84:D84"/>
    <mergeCell ref="C86:D86"/>
    <mergeCell ref="C87:D87"/>
    <mergeCell ref="C62:D62"/>
    <mergeCell ref="C64:D64"/>
    <mergeCell ref="C66:D66"/>
    <mergeCell ref="C68:D68"/>
    <mergeCell ref="C72:D72"/>
    <mergeCell ref="C73:D73"/>
    <mergeCell ref="C42:D42"/>
    <mergeCell ref="C44:D44"/>
    <mergeCell ref="C48:D48"/>
    <mergeCell ref="C49:D49"/>
    <mergeCell ref="C51:D51"/>
    <mergeCell ref="C52:D52"/>
    <mergeCell ref="C58:D58"/>
    <mergeCell ref="C60:D60"/>
    <mergeCell ref="C33:D33"/>
    <mergeCell ref="C34:D34"/>
    <mergeCell ref="C36:D36"/>
    <mergeCell ref="C37:D37"/>
    <mergeCell ref="C39:D39"/>
    <mergeCell ref="C40:D40"/>
    <mergeCell ref="C19:D19"/>
    <mergeCell ref="C21:D21"/>
    <mergeCell ref="C22:D22"/>
    <mergeCell ref="C24:D24"/>
    <mergeCell ref="C26:D26"/>
    <mergeCell ref="C27:D27"/>
    <mergeCell ref="C29:D29"/>
    <mergeCell ref="C31:D31"/>
    <mergeCell ref="A1:G1"/>
    <mergeCell ref="A3:B3"/>
    <mergeCell ref="A4:B4"/>
    <mergeCell ref="E4:G4"/>
    <mergeCell ref="C9:D9"/>
    <mergeCell ref="C10:D10"/>
    <mergeCell ref="C12:D12"/>
    <mergeCell ref="C13:D13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22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94" t="s">
        <v>101</v>
      </c>
      <c r="B1" s="95"/>
      <c r="C1" s="95"/>
      <c r="D1" s="95"/>
      <c r="E1" s="95"/>
      <c r="F1" s="95"/>
      <c r="G1" s="95"/>
    </row>
    <row r="2" spans="1:57" ht="12.75" customHeight="1">
      <c r="A2" s="96" t="s">
        <v>32</v>
      </c>
      <c r="B2" s="97"/>
      <c r="C2" s="98" t="s">
        <v>771</v>
      </c>
      <c r="D2" s="98" t="s">
        <v>772</v>
      </c>
      <c r="E2" s="99"/>
      <c r="F2" s="100" t="s">
        <v>33</v>
      </c>
      <c r="G2" s="101"/>
    </row>
    <row r="3" spans="1:57" ht="3" hidden="1" customHeight="1">
      <c r="A3" s="102"/>
      <c r="B3" s="103"/>
      <c r="C3" s="104"/>
      <c r="D3" s="104"/>
      <c r="E3" s="105"/>
      <c r="F3" s="106"/>
      <c r="G3" s="107"/>
    </row>
    <row r="4" spans="1:57" ht="12" customHeight="1">
      <c r="A4" s="108" t="s">
        <v>34</v>
      </c>
      <c r="B4" s="103"/>
      <c r="C4" s="104"/>
      <c r="D4" s="104"/>
      <c r="E4" s="105"/>
      <c r="F4" s="106" t="s">
        <v>35</v>
      </c>
      <c r="G4" s="109"/>
    </row>
    <row r="5" spans="1:57" ht="12.95" customHeight="1">
      <c r="A5" s="110" t="s">
        <v>771</v>
      </c>
      <c r="B5" s="111"/>
      <c r="C5" s="112" t="s">
        <v>772</v>
      </c>
      <c r="D5" s="113"/>
      <c r="E5" s="111"/>
      <c r="F5" s="106" t="s">
        <v>36</v>
      </c>
      <c r="G5" s="107"/>
    </row>
    <row r="6" spans="1:57" ht="12.95" customHeight="1">
      <c r="A6" s="108" t="s">
        <v>37</v>
      </c>
      <c r="B6" s="103"/>
      <c r="C6" s="104"/>
      <c r="D6" s="104"/>
      <c r="E6" s="105"/>
      <c r="F6" s="114" t="s">
        <v>38</v>
      </c>
      <c r="G6" s="115"/>
      <c r="O6" s="116"/>
    </row>
    <row r="7" spans="1:57" ht="12.95" customHeight="1">
      <c r="A7" s="117" t="s">
        <v>103</v>
      </c>
      <c r="B7" s="118"/>
      <c r="C7" s="119" t="s">
        <v>104</v>
      </c>
      <c r="D7" s="120"/>
      <c r="E7" s="120"/>
      <c r="F7" s="121" t="s">
        <v>39</v>
      </c>
      <c r="G7" s="115">
        <f>IF(G6=0,,ROUND((F30+F32)/G6,1))</f>
        <v>0</v>
      </c>
    </row>
    <row r="8" spans="1:57">
      <c r="A8" s="122" t="s">
        <v>40</v>
      </c>
      <c r="B8" s="106"/>
      <c r="C8" s="310" t="s">
        <v>770</v>
      </c>
      <c r="D8" s="310"/>
      <c r="E8" s="311"/>
      <c r="F8" s="123" t="s">
        <v>41</v>
      </c>
      <c r="G8" s="124"/>
      <c r="H8" s="125"/>
      <c r="I8" s="126"/>
    </row>
    <row r="9" spans="1:57">
      <c r="A9" s="122" t="s">
        <v>42</v>
      </c>
      <c r="B9" s="106"/>
      <c r="C9" s="310"/>
      <c r="D9" s="310"/>
      <c r="E9" s="311"/>
      <c r="F9" s="106"/>
      <c r="G9" s="127"/>
      <c r="H9" s="128"/>
    </row>
    <row r="10" spans="1:57">
      <c r="A10" s="122" t="s">
        <v>43</v>
      </c>
      <c r="B10" s="106"/>
      <c r="C10" s="310" t="s">
        <v>769</v>
      </c>
      <c r="D10" s="310"/>
      <c r="E10" s="310"/>
      <c r="F10" s="129"/>
      <c r="G10" s="130"/>
      <c r="H10" s="131"/>
    </row>
    <row r="11" spans="1:57" ht="13.5" customHeight="1">
      <c r="A11" s="122" t="s">
        <v>44</v>
      </c>
      <c r="B11" s="106"/>
      <c r="C11" s="310" t="s">
        <v>768</v>
      </c>
      <c r="D11" s="310"/>
      <c r="E11" s="310"/>
      <c r="F11" s="132" t="s">
        <v>45</v>
      </c>
      <c r="G11" s="133"/>
      <c r="H11" s="128"/>
      <c r="BA11" s="134"/>
      <c r="BB11" s="134"/>
      <c r="BC11" s="134"/>
      <c r="BD11" s="134"/>
      <c r="BE11" s="134"/>
    </row>
    <row r="12" spans="1:57" ht="12.75" customHeight="1">
      <c r="A12" s="135" t="s">
        <v>46</v>
      </c>
      <c r="B12" s="103"/>
      <c r="C12" s="312"/>
      <c r="D12" s="312"/>
      <c r="E12" s="312"/>
      <c r="F12" s="136" t="s">
        <v>47</v>
      </c>
      <c r="G12" s="137"/>
      <c r="H12" s="128"/>
    </row>
    <row r="13" spans="1:57" ht="28.5" customHeight="1" thickBot="1">
      <c r="A13" s="138" t="s">
        <v>48</v>
      </c>
      <c r="B13" s="139"/>
      <c r="C13" s="139"/>
      <c r="D13" s="139"/>
      <c r="E13" s="140"/>
      <c r="F13" s="140"/>
      <c r="G13" s="141"/>
      <c r="H13" s="128"/>
    </row>
    <row r="14" spans="1:57" ht="17.25" customHeight="1" thickBot="1">
      <c r="A14" s="142" t="s">
        <v>49</v>
      </c>
      <c r="B14" s="143"/>
      <c r="C14" s="144"/>
      <c r="D14" s="145" t="s">
        <v>50</v>
      </c>
      <c r="E14" s="146"/>
      <c r="F14" s="146"/>
      <c r="G14" s="144"/>
    </row>
    <row r="15" spans="1:57" ht="15.95" customHeight="1">
      <c r="A15" s="147"/>
      <c r="B15" s="148" t="s">
        <v>51</v>
      </c>
      <c r="C15" s="149">
        <f>'02 02 Rek'!E24</f>
        <v>0</v>
      </c>
      <c r="D15" s="150" t="str">
        <f>'02 02 Rek'!A29</f>
        <v>Ztížené výrobní podmínky</v>
      </c>
      <c r="E15" s="151"/>
      <c r="F15" s="152"/>
      <c r="G15" s="149">
        <f>'02 02 Rek'!I29</f>
        <v>0</v>
      </c>
    </row>
    <row r="16" spans="1:57" ht="15.95" customHeight="1">
      <c r="A16" s="147" t="s">
        <v>52</v>
      </c>
      <c r="B16" s="148" t="s">
        <v>53</v>
      </c>
      <c r="C16" s="149">
        <f>'02 02 Rek'!F24</f>
        <v>0</v>
      </c>
      <c r="D16" s="102" t="str">
        <f>'02 02 Rek'!A30</f>
        <v>Oborová přirážka</v>
      </c>
      <c r="E16" s="153"/>
      <c r="F16" s="154"/>
      <c r="G16" s="149">
        <f>'02 02 Rek'!I30</f>
        <v>0</v>
      </c>
    </row>
    <row r="17" spans="1:7" ht="15.95" customHeight="1">
      <c r="A17" s="147" t="s">
        <v>54</v>
      </c>
      <c r="B17" s="148" t="s">
        <v>55</v>
      </c>
      <c r="C17" s="149">
        <f>'02 02 Rek'!H24</f>
        <v>0</v>
      </c>
      <c r="D17" s="102" t="str">
        <f>'02 02 Rek'!A31</f>
        <v>Přesun stavebních kapacit</v>
      </c>
      <c r="E17" s="153"/>
      <c r="F17" s="154"/>
      <c r="G17" s="149">
        <f>'02 02 Rek'!I31</f>
        <v>0</v>
      </c>
    </row>
    <row r="18" spans="1:7" ht="15.95" customHeight="1">
      <c r="A18" s="155" t="s">
        <v>56</v>
      </c>
      <c r="B18" s="156" t="s">
        <v>57</v>
      </c>
      <c r="C18" s="149">
        <f>'02 02 Rek'!G24</f>
        <v>0</v>
      </c>
      <c r="D18" s="102" t="str">
        <f>'02 02 Rek'!A32</f>
        <v>Mimostaveništní doprava</v>
      </c>
      <c r="E18" s="153"/>
      <c r="F18" s="154"/>
      <c r="G18" s="149">
        <f>'02 02 Rek'!I32</f>
        <v>0</v>
      </c>
    </row>
    <row r="19" spans="1:7" ht="15.95" customHeight="1">
      <c r="A19" s="157" t="s">
        <v>58</v>
      </c>
      <c r="B19" s="148"/>
      <c r="C19" s="149">
        <f>SUM(C15:C18)</f>
        <v>0</v>
      </c>
      <c r="D19" s="102" t="str">
        <f>'02 02 Rek'!A33</f>
        <v>Zařízení staveniště</v>
      </c>
      <c r="E19" s="153"/>
      <c r="F19" s="154"/>
      <c r="G19" s="149">
        <f>'02 02 Rek'!I33</f>
        <v>0</v>
      </c>
    </row>
    <row r="20" spans="1:7" ht="15.95" customHeight="1">
      <c r="A20" s="157"/>
      <c r="B20" s="148"/>
      <c r="C20" s="149"/>
      <c r="D20" s="102" t="str">
        <f>'02 02 Rek'!A34</f>
        <v>Provoz investora</v>
      </c>
      <c r="E20" s="153"/>
      <c r="F20" s="154"/>
      <c r="G20" s="149">
        <f>'02 02 Rek'!I34</f>
        <v>0</v>
      </c>
    </row>
    <row r="21" spans="1:7" ht="15.95" customHeight="1">
      <c r="A21" s="157" t="s">
        <v>29</v>
      </c>
      <c r="B21" s="148"/>
      <c r="C21" s="149">
        <f>'02 02 Rek'!I24</f>
        <v>0</v>
      </c>
      <c r="D21" s="102" t="str">
        <f>'02 02 Rek'!A35</f>
        <v>Kompletační činnost (IČD)</v>
      </c>
      <c r="E21" s="153"/>
      <c r="F21" s="154"/>
      <c r="G21" s="149">
        <f>'02 02 Rek'!I35</f>
        <v>0</v>
      </c>
    </row>
    <row r="22" spans="1:7" ht="15.95" customHeight="1">
      <c r="A22" s="158" t="s">
        <v>59</v>
      </c>
      <c r="B22" s="128"/>
      <c r="C22" s="149">
        <f>C19+C21</f>
        <v>0</v>
      </c>
      <c r="D22" s="102" t="s">
        <v>60</v>
      </c>
      <c r="E22" s="153"/>
      <c r="F22" s="154"/>
      <c r="G22" s="149">
        <f>G23-SUM(G15:G21)</f>
        <v>0</v>
      </c>
    </row>
    <row r="23" spans="1:7" ht="15.95" customHeight="1" thickBot="1">
      <c r="A23" s="308" t="s">
        <v>61</v>
      </c>
      <c r="B23" s="309"/>
      <c r="C23" s="159">
        <f>C22+G23</f>
        <v>0</v>
      </c>
      <c r="D23" s="160" t="s">
        <v>62</v>
      </c>
      <c r="E23" s="161"/>
      <c r="F23" s="162"/>
      <c r="G23" s="149">
        <f>'02 02 Rek'!H37</f>
        <v>0</v>
      </c>
    </row>
    <row r="24" spans="1:7">
      <c r="A24" s="163" t="s">
        <v>63</v>
      </c>
      <c r="B24" s="164"/>
      <c r="C24" s="165"/>
      <c r="D24" s="164" t="s">
        <v>64</v>
      </c>
      <c r="E24" s="164"/>
      <c r="F24" s="166" t="s">
        <v>65</v>
      </c>
      <c r="G24" s="167"/>
    </row>
    <row r="25" spans="1:7">
      <c r="A25" s="158" t="s">
        <v>66</v>
      </c>
      <c r="B25" s="128"/>
      <c r="C25" s="168"/>
      <c r="D25" s="128" t="s">
        <v>66</v>
      </c>
      <c r="F25" s="169" t="s">
        <v>66</v>
      </c>
      <c r="G25" s="170"/>
    </row>
    <row r="26" spans="1:7" ht="37.5" customHeight="1">
      <c r="A26" s="158" t="s">
        <v>67</v>
      </c>
      <c r="B26" s="171"/>
      <c r="C26" s="168"/>
      <c r="D26" s="128" t="s">
        <v>67</v>
      </c>
      <c r="F26" s="169" t="s">
        <v>67</v>
      </c>
      <c r="G26" s="170"/>
    </row>
    <row r="27" spans="1:7">
      <c r="A27" s="158"/>
      <c r="B27" s="172"/>
      <c r="C27" s="168"/>
      <c r="D27" s="128"/>
      <c r="F27" s="169"/>
      <c r="G27" s="170"/>
    </row>
    <row r="28" spans="1:7">
      <c r="A28" s="158" t="s">
        <v>68</v>
      </c>
      <c r="B28" s="128"/>
      <c r="C28" s="168"/>
      <c r="D28" s="169" t="s">
        <v>69</v>
      </c>
      <c r="E28" s="168"/>
      <c r="F28" s="173" t="s">
        <v>69</v>
      </c>
      <c r="G28" s="170"/>
    </row>
    <row r="29" spans="1:7" ht="69" customHeight="1">
      <c r="A29" s="158"/>
      <c r="B29" s="128"/>
      <c r="C29" s="174"/>
      <c r="D29" s="175"/>
      <c r="E29" s="174"/>
      <c r="F29" s="128"/>
      <c r="G29" s="170"/>
    </row>
    <row r="30" spans="1:7">
      <c r="A30" s="176" t="s">
        <v>11</v>
      </c>
      <c r="B30" s="177"/>
      <c r="C30" s="178">
        <v>21</v>
      </c>
      <c r="D30" s="177" t="s">
        <v>70</v>
      </c>
      <c r="E30" s="179"/>
      <c r="F30" s="314">
        <f>C23-F32</f>
        <v>0</v>
      </c>
      <c r="G30" s="315"/>
    </row>
    <row r="31" spans="1:7">
      <c r="A31" s="176" t="s">
        <v>71</v>
      </c>
      <c r="B31" s="177"/>
      <c r="C31" s="178">
        <f>C30</f>
        <v>21</v>
      </c>
      <c r="D31" s="177" t="s">
        <v>72</v>
      </c>
      <c r="E31" s="179"/>
      <c r="F31" s="314">
        <f>ROUND(PRODUCT(F30,C31/100),0)</f>
        <v>0</v>
      </c>
      <c r="G31" s="315"/>
    </row>
    <row r="32" spans="1:7">
      <c r="A32" s="176" t="s">
        <v>11</v>
      </c>
      <c r="B32" s="177"/>
      <c r="C32" s="178">
        <v>0</v>
      </c>
      <c r="D32" s="177" t="s">
        <v>72</v>
      </c>
      <c r="E32" s="179"/>
      <c r="F32" s="314">
        <v>0</v>
      </c>
      <c r="G32" s="315"/>
    </row>
    <row r="33" spans="1:8">
      <c r="A33" s="176" t="s">
        <v>71</v>
      </c>
      <c r="B33" s="180"/>
      <c r="C33" s="181">
        <f>C32</f>
        <v>0</v>
      </c>
      <c r="D33" s="177" t="s">
        <v>72</v>
      </c>
      <c r="E33" s="154"/>
      <c r="F33" s="314">
        <f>ROUND(PRODUCT(F32,C33/100),0)</f>
        <v>0</v>
      </c>
      <c r="G33" s="315"/>
    </row>
    <row r="34" spans="1:8" s="185" customFormat="1" ht="19.5" customHeight="1" thickBot="1">
      <c r="A34" s="182" t="s">
        <v>73</v>
      </c>
      <c r="B34" s="183"/>
      <c r="C34" s="183"/>
      <c r="D34" s="183"/>
      <c r="E34" s="184"/>
      <c r="F34" s="316">
        <f>ROUND(SUM(F30:F33),0)</f>
        <v>0</v>
      </c>
      <c r="G34" s="317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318"/>
      <c r="C37" s="318"/>
      <c r="D37" s="318"/>
      <c r="E37" s="318"/>
      <c r="F37" s="318"/>
      <c r="G37" s="318"/>
      <c r="H37" s="1" t="s">
        <v>1</v>
      </c>
    </row>
    <row r="38" spans="1:8" ht="12.75" customHeight="1">
      <c r="A38" s="186"/>
      <c r="B38" s="318"/>
      <c r="C38" s="318"/>
      <c r="D38" s="318"/>
      <c r="E38" s="318"/>
      <c r="F38" s="318"/>
      <c r="G38" s="318"/>
      <c r="H38" s="1" t="s">
        <v>1</v>
      </c>
    </row>
    <row r="39" spans="1:8">
      <c r="A39" s="186"/>
      <c r="B39" s="318"/>
      <c r="C39" s="318"/>
      <c r="D39" s="318"/>
      <c r="E39" s="318"/>
      <c r="F39" s="318"/>
      <c r="G39" s="318"/>
      <c r="H39" s="1" t="s">
        <v>1</v>
      </c>
    </row>
    <row r="40" spans="1:8">
      <c r="A40" s="186"/>
      <c r="B40" s="318"/>
      <c r="C40" s="318"/>
      <c r="D40" s="318"/>
      <c r="E40" s="318"/>
      <c r="F40" s="318"/>
      <c r="G40" s="318"/>
      <c r="H40" s="1" t="s">
        <v>1</v>
      </c>
    </row>
    <row r="41" spans="1:8">
      <c r="A41" s="186"/>
      <c r="B41" s="318"/>
      <c r="C41" s="318"/>
      <c r="D41" s="318"/>
      <c r="E41" s="318"/>
      <c r="F41" s="318"/>
      <c r="G41" s="318"/>
      <c r="H41" s="1" t="s">
        <v>1</v>
      </c>
    </row>
    <row r="42" spans="1:8">
      <c r="A42" s="186"/>
      <c r="B42" s="318"/>
      <c r="C42" s="318"/>
      <c r="D42" s="318"/>
      <c r="E42" s="318"/>
      <c r="F42" s="318"/>
      <c r="G42" s="318"/>
      <c r="H42" s="1" t="s">
        <v>1</v>
      </c>
    </row>
    <row r="43" spans="1:8">
      <c r="A43" s="186"/>
      <c r="B43" s="318"/>
      <c r="C43" s="318"/>
      <c r="D43" s="318"/>
      <c r="E43" s="318"/>
      <c r="F43" s="318"/>
      <c r="G43" s="318"/>
      <c r="H43" s="1" t="s">
        <v>1</v>
      </c>
    </row>
    <row r="44" spans="1:8" ht="12.75" customHeight="1">
      <c r="A44" s="186"/>
      <c r="B44" s="318"/>
      <c r="C44" s="318"/>
      <c r="D44" s="318"/>
      <c r="E44" s="318"/>
      <c r="F44" s="318"/>
      <c r="G44" s="318"/>
      <c r="H44" s="1" t="s">
        <v>1</v>
      </c>
    </row>
    <row r="45" spans="1:8" ht="12.75" customHeight="1">
      <c r="A45" s="186"/>
      <c r="B45" s="318"/>
      <c r="C45" s="318"/>
      <c r="D45" s="318"/>
      <c r="E45" s="318"/>
      <c r="F45" s="318"/>
      <c r="G45" s="318"/>
      <c r="H45" s="1" t="s">
        <v>1</v>
      </c>
    </row>
    <row r="46" spans="1:8">
      <c r="B46" s="313"/>
      <c r="C46" s="313"/>
      <c r="D46" s="313"/>
      <c r="E46" s="313"/>
      <c r="F46" s="313"/>
      <c r="G46" s="313"/>
    </row>
    <row r="47" spans="1:8">
      <c r="B47" s="313"/>
      <c r="C47" s="313"/>
      <c r="D47" s="313"/>
      <c r="E47" s="313"/>
      <c r="F47" s="313"/>
      <c r="G47" s="313"/>
    </row>
    <row r="48" spans="1:8">
      <c r="B48" s="313"/>
      <c r="C48" s="313"/>
      <c r="D48" s="313"/>
      <c r="E48" s="313"/>
      <c r="F48" s="313"/>
      <c r="G48" s="313"/>
    </row>
    <row r="49" spans="2:7">
      <c r="B49" s="313"/>
      <c r="C49" s="313"/>
      <c r="D49" s="313"/>
      <c r="E49" s="313"/>
      <c r="F49" s="313"/>
      <c r="G49" s="313"/>
    </row>
    <row r="50" spans="2:7">
      <c r="B50" s="313"/>
      <c r="C50" s="313"/>
      <c r="D50" s="313"/>
      <c r="E50" s="313"/>
      <c r="F50" s="313"/>
      <c r="G50" s="313"/>
    </row>
    <row r="51" spans="2:7">
      <c r="B51" s="313"/>
      <c r="C51" s="313"/>
      <c r="D51" s="313"/>
      <c r="E51" s="313"/>
      <c r="F51" s="313"/>
      <c r="G51" s="313"/>
    </row>
  </sheetData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32"/>
  <dimension ref="A1:BE88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319" t="s">
        <v>2</v>
      </c>
      <c r="B1" s="320"/>
      <c r="C1" s="187" t="s">
        <v>105</v>
      </c>
      <c r="D1" s="188"/>
      <c r="E1" s="189"/>
      <c r="F1" s="188"/>
      <c r="G1" s="190" t="s">
        <v>75</v>
      </c>
      <c r="H1" s="191" t="s">
        <v>771</v>
      </c>
      <c r="I1" s="192"/>
    </row>
    <row r="2" spans="1:9" ht="13.5" thickBot="1">
      <c r="A2" s="321" t="s">
        <v>76</v>
      </c>
      <c r="B2" s="322"/>
      <c r="C2" s="193" t="s">
        <v>773</v>
      </c>
      <c r="D2" s="194"/>
      <c r="E2" s="195"/>
      <c r="F2" s="194"/>
      <c r="G2" s="323" t="s">
        <v>772</v>
      </c>
      <c r="H2" s="324"/>
      <c r="I2" s="325"/>
    </row>
    <row r="3" spans="1:9" ht="13.5" thickTop="1">
      <c r="F3" s="128"/>
    </row>
    <row r="4" spans="1:9" ht="19.5" customHeight="1">
      <c r="A4" s="196" t="s">
        <v>77</v>
      </c>
      <c r="B4" s="197"/>
      <c r="C4" s="197"/>
      <c r="D4" s="197"/>
      <c r="E4" s="198"/>
      <c r="F4" s="197"/>
      <c r="G4" s="197"/>
      <c r="H4" s="197"/>
      <c r="I4" s="197"/>
    </row>
    <row r="5" spans="1:9" ht="13.5" thickBot="1"/>
    <row r="6" spans="1:9" s="128" customFormat="1" ht="13.5" thickBot="1">
      <c r="A6" s="199"/>
      <c r="B6" s="200" t="s">
        <v>78</v>
      </c>
      <c r="C6" s="200"/>
      <c r="D6" s="201"/>
      <c r="E6" s="202" t="s">
        <v>25</v>
      </c>
      <c r="F6" s="203" t="s">
        <v>26</v>
      </c>
      <c r="G6" s="203" t="s">
        <v>27</v>
      </c>
      <c r="H6" s="203" t="s">
        <v>28</v>
      </c>
      <c r="I6" s="204" t="s">
        <v>29</v>
      </c>
    </row>
    <row r="7" spans="1:9" s="128" customFormat="1">
      <c r="A7" s="294" t="str">
        <f>'02 02 Pol'!B7</f>
        <v>3</v>
      </c>
      <c r="B7" s="62" t="str">
        <f>'02 02 Pol'!C7</f>
        <v>Svislé a kompletní konstrukce</v>
      </c>
      <c r="D7" s="205"/>
      <c r="E7" s="295">
        <f>'02 02 Pol'!BA10</f>
        <v>0</v>
      </c>
      <c r="F7" s="296">
        <f>'02 02 Pol'!BB10</f>
        <v>0</v>
      </c>
      <c r="G7" s="296">
        <f>'02 02 Pol'!BC10</f>
        <v>0</v>
      </c>
      <c r="H7" s="296">
        <f>'02 02 Pol'!BD10</f>
        <v>0</v>
      </c>
      <c r="I7" s="297">
        <f>'02 02 Pol'!BE10</f>
        <v>0</v>
      </c>
    </row>
    <row r="8" spans="1:9" s="128" customFormat="1">
      <c r="A8" s="294" t="str">
        <f>'02 02 Pol'!B11</f>
        <v>61</v>
      </c>
      <c r="B8" s="62" t="str">
        <f>'02 02 Pol'!C11</f>
        <v>Upravy povrchů vnitřní</v>
      </c>
      <c r="D8" s="205"/>
      <c r="E8" s="295">
        <f>'02 02 Pol'!BA18</f>
        <v>0</v>
      </c>
      <c r="F8" s="296">
        <f>'02 02 Pol'!BB18</f>
        <v>0</v>
      </c>
      <c r="G8" s="296">
        <f>'02 02 Pol'!BC18</f>
        <v>0</v>
      </c>
      <c r="H8" s="296">
        <f>'02 02 Pol'!BD18</f>
        <v>0</v>
      </c>
      <c r="I8" s="297">
        <f>'02 02 Pol'!BE18</f>
        <v>0</v>
      </c>
    </row>
    <row r="9" spans="1:9" s="128" customFormat="1">
      <c r="A9" s="294" t="str">
        <f>'02 02 Pol'!B19</f>
        <v>63</v>
      </c>
      <c r="B9" s="62" t="str">
        <f>'02 02 Pol'!C19</f>
        <v>Podlahy a podlahové konstrukce</v>
      </c>
      <c r="D9" s="205"/>
      <c r="E9" s="295">
        <f>'02 02 Pol'!BA25</f>
        <v>0</v>
      </c>
      <c r="F9" s="296">
        <f>'02 02 Pol'!BB25</f>
        <v>0</v>
      </c>
      <c r="G9" s="296">
        <f>'02 02 Pol'!BC25</f>
        <v>0</v>
      </c>
      <c r="H9" s="296">
        <f>'02 02 Pol'!BD25</f>
        <v>0</v>
      </c>
      <c r="I9" s="297">
        <f>'02 02 Pol'!BE25</f>
        <v>0</v>
      </c>
    </row>
    <row r="10" spans="1:9" s="128" customFormat="1">
      <c r="A10" s="294" t="str">
        <f>'02 02 Pol'!B26</f>
        <v>94</v>
      </c>
      <c r="B10" s="62" t="str">
        <f>'02 02 Pol'!C26</f>
        <v>Lešení a stavební výtahy</v>
      </c>
      <c r="D10" s="205"/>
      <c r="E10" s="295">
        <f>'02 02 Pol'!BA29</f>
        <v>0</v>
      </c>
      <c r="F10" s="296">
        <f>'02 02 Pol'!BB29</f>
        <v>0</v>
      </c>
      <c r="G10" s="296">
        <f>'02 02 Pol'!BC29</f>
        <v>0</v>
      </c>
      <c r="H10" s="296">
        <f>'02 02 Pol'!BD29</f>
        <v>0</v>
      </c>
      <c r="I10" s="297">
        <f>'02 02 Pol'!BE29</f>
        <v>0</v>
      </c>
    </row>
    <row r="11" spans="1:9" s="128" customFormat="1">
      <c r="A11" s="294" t="str">
        <f>'02 02 Pol'!B30</f>
        <v>95</v>
      </c>
      <c r="B11" s="62" t="str">
        <f>'02 02 Pol'!C30</f>
        <v>Dokončovací konstrukce na pozemních stavbách</v>
      </c>
      <c r="D11" s="205"/>
      <c r="E11" s="295">
        <f>'02 02 Pol'!BA32</f>
        <v>0</v>
      </c>
      <c r="F11" s="296">
        <f>'02 02 Pol'!BB32</f>
        <v>0</v>
      </c>
      <c r="G11" s="296">
        <f>'02 02 Pol'!BC32</f>
        <v>0</v>
      </c>
      <c r="H11" s="296">
        <f>'02 02 Pol'!BD32</f>
        <v>0</v>
      </c>
      <c r="I11" s="297">
        <f>'02 02 Pol'!BE32</f>
        <v>0</v>
      </c>
    </row>
    <row r="12" spans="1:9" s="128" customFormat="1">
      <c r="A12" s="294" t="str">
        <f>'02 02 Pol'!B33</f>
        <v>96</v>
      </c>
      <c r="B12" s="62" t="str">
        <f>'02 02 Pol'!C33</f>
        <v>Bourání konstrukcí</v>
      </c>
      <c r="D12" s="205"/>
      <c r="E12" s="295">
        <f>'02 02 Pol'!BA44</f>
        <v>0</v>
      </c>
      <c r="F12" s="296">
        <f>'02 02 Pol'!BB44</f>
        <v>0</v>
      </c>
      <c r="G12" s="296">
        <f>'02 02 Pol'!BC44</f>
        <v>0</v>
      </c>
      <c r="H12" s="296">
        <f>'02 02 Pol'!BD44</f>
        <v>0</v>
      </c>
      <c r="I12" s="297">
        <f>'02 02 Pol'!BE44</f>
        <v>0</v>
      </c>
    </row>
    <row r="13" spans="1:9" s="128" customFormat="1">
      <c r="A13" s="294" t="str">
        <f>'02 02 Pol'!B45</f>
        <v>97</v>
      </c>
      <c r="B13" s="62" t="str">
        <f>'02 02 Pol'!C45</f>
        <v>Prorážení otvorů</v>
      </c>
      <c r="D13" s="205"/>
      <c r="E13" s="295">
        <f>'02 02 Pol'!BA48</f>
        <v>0</v>
      </c>
      <c r="F13" s="296">
        <f>'02 02 Pol'!BB48</f>
        <v>0</v>
      </c>
      <c r="G13" s="296">
        <f>'02 02 Pol'!BC48</f>
        <v>0</v>
      </c>
      <c r="H13" s="296">
        <f>'02 02 Pol'!BD48</f>
        <v>0</v>
      </c>
      <c r="I13" s="297">
        <f>'02 02 Pol'!BE48</f>
        <v>0</v>
      </c>
    </row>
    <row r="14" spans="1:9" s="128" customFormat="1">
      <c r="A14" s="294" t="str">
        <f>'02 02 Pol'!B49</f>
        <v>99</v>
      </c>
      <c r="B14" s="62" t="str">
        <f>'02 02 Pol'!C49</f>
        <v>Staveništní přesun hmot</v>
      </c>
      <c r="D14" s="205"/>
      <c r="E14" s="295">
        <f>'02 02 Pol'!BA51</f>
        <v>0</v>
      </c>
      <c r="F14" s="296">
        <f>'02 02 Pol'!BB51</f>
        <v>0</v>
      </c>
      <c r="G14" s="296">
        <f>'02 02 Pol'!BC51</f>
        <v>0</v>
      </c>
      <c r="H14" s="296">
        <f>'02 02 Pol'!BD51</f>
        <v>0</v>
      </c>
      <c r="I14" s="297">
        <f>'02 02 Pol'!BE51</f>
        <v>0</v>
      </c>
    </row>
    <row r="15" spans="1:9" s="128" customFormat="1">
      <c r="A15" s="294" t="str">
        <f>'02 02 Pol'!B52</f>
        <v>711</v>
      </c>
      <c r="B15" s="62" t="str">
        <f>'02 02 Pol'!C52</f>
        <v>Izolace proti vodě</v>
      </c>
      <c r="D15" s="205"/>
      <c r="E15" s="295">
        <f>'02 02 Pol'!BA59</f>
        <v>0</v>
      </c>
      <c r="F15" s="296">
        <f>'02 02 Pol'!BB59</f>
        <v>0</v>
      </c>
      <c r="G15" s="296">
        <f>'02 02 Pol'!BC59</f>
        <v>0</v>
      </c>
      <c r="H15" s="296">
        <f>'02 02 Pol'!BD59</f>
        <v>0</v>
      </c>
      <c r="I15" s="297">
        <f>'02 02 Pol'!BE59</f>
        <v>0</v>
      </c>
    </row>
    <row r="16" spans="1:9" s="128" customFormat="1">
      <c r="A16" s="294" t="str">
        <f>'02 02 Pol'!B60</f>
        <v>713</v>
      </c>
      <c r="B16" s="62" t="str">
        <f>'02 02 Pol'!C60</f>
        <v>Izolace tepelné</v>
      </c>
      <c r="D16" s="205"/>
      <c r="E16" s="295">
        <f>'02 02 Pol'!BA68</f>
        <v>0</v>
      </c>
      <c r="F16" s="296">
        <f>'02 02 Pol'!BB68</f>
        <v>0</v>
      </c>
      <c r="G16" s="296">
        <f>'02 02 Pol'!BC68</f>
        <v>0</v>
      </c>
      <c r="H16" s="296">
        <f>'02 02 Pol'!BD68</f>
        <v>0</v>
      </c>
      <c r="I16" s="297">
        <f>'02 02 Pol'!BE68</f>
        <v>0</v>
      </c>
    </row>
    <row r="17" spans="1:57" s="128" customFormat="1">
      <c r="A17" s="294" t="str">
        <f>'02 02 Pol'!B69</f>
        <v>735</v>
      </c>
      <c r="B17" s="62" t="str">
        <f>'02 02 Pol'!C69</f>
        <v>Otopná tělesa</v>
      </c>
      <c r="D17" s="205"/>
      <c r="E17" s="295">
        <f>'02 02 Pol'!BA72</f>
        <v>0</v>
      </c>
      <c r="F17" s="296">
        <f>'02 02 Pol'!BB72</f>
        <v>0</v>
      </c>
      <c r="G17" s="296">
        <f>'02 02 Pol'!BC72</f>
        <v>0</v>
      </c>
      <c r="H17" s="296">
        <f>'02 02 Pol'!BD72</f>
        <v>0</v>
      </c>
      <c r="I17" s="297">
        <f>'02 02 Pol'!BE72</f>
        <v>0</v>
      </c>
    </row>
    <row r="18" spans="1:57" s="128" customFormat="1">
      <c r="A18" s="294" t="str">
        <f>'02 02 Pol'!B73</f>
        <v>771</v>
      </c>
      <c r="B18" s="62" t="str">
        <f>'02 02 Pol'!C73</f>
        <v>Podlahy z dlaždic a obklady</v>
      </c>
      <c r="D18" s="205"/>
      <c r="E18" s="295">
        <f>'02 02 Pol'!BA88</f>
        <v>0</v>
      </c>
      <c r="F18" s="296">
        <f>'02 02 Pol'!BB88</f>
        <v>0</v>
      </c>
      <c r="G18" s="296">
        <f>'02 02 Pol'!BC88</f>
        <v>0</v>
      </c>
      <c r="H18" s="296">
        <f>'02 02 Pol'!BD88</f>
        <v>0</v>
      </c>
      <c r="I18" s="297">
        <f>'02 02 Pol'!BE88</f>
        <v>0</v>
      </c>
    </row>
    <row r="19" spans="1:57" s="128" customFormat="1">
      <c r="A19" s="294" t="str">
        <f>'02 02 Pol'!B89</f>
        <v>776</v>
      </c>
      <c r="B19" s="62" t="str">
        <f>'02 02 Pol'!C89</f>
        <v>Podlahy povlakové</v>
      </c>
      <c r="D19" s="205"/>
      <c r="E19" s="295">
        <f>'02 02 Pol'!BA93</f>
        <v>0</v>
      </c>
      <c r="F19" s="296">
        <f>'02 02 Pol'!BB93</f>
        <v>0</v>
      </c>
      <c r="G19" s="296">
        <f>'02 02 Pol'!BC93</f>
        <v>0</v>
      </c>
      <c r="H19" s="296">
        <f>'02 02 Pol'!BD93</f>
        <v>0</v>
      </c>
      <c r="I19" s="297">
        <f>'02 02 Pol'!BE93</f>
        <v>0</v>
      </c>
    </row>
    <row r="20" spans="1:57" s="128" customFormat="1">
      <c r="A20" s="294" t="str">
        <f>'02 02 Pol'!B94</f>
        <v>784</v>
      </c>
      <c r="B20" s="62" t="str">
        <f>'02 02 Pol'!C94</f>
        <v>Malby</v>
      </c>
      <c r="D20" s="205"/>
      <c r="E20" s="295">
        <f>'02 02 Pol'!BA104</f>
        <v>0</v>
      </c>
      <c r="F20" s="296">
        <f>'02 02 Pol'!BB104</f>
        <v>0</v>
      </c>
      <c r="G20" s="296">
        <f>'02 02 Pol'!BC104</f>
        <v>0</v>
      </c>
      <c r="H20" s="296">
        <f>'02 02 Pol'!BD104</f>
        <v>0</v>
      </c>
      <c r="I20" s="297">
        <f>'02 02 Pol'!BE104</f>
        <v>0</v>
      </c>
    </row>
    <row r="21" spans="1:57" s="128" customFormat="1">
      <c r="A21" s="294" t="str">
        <f>'02 02 Pol'!B105</f>
        <v>Mob</v>
      </c>
      <c r="B21" s="62" t="str">
        <f>'02 02 Pol'!C105</f>
        <v>Mobiliář</v>
      </c>
      <c r="D21" s="205"/>
      <c r="E21" s="295">
        <f>'02 02 Pol'!BA110</f>
        <v>0</v>
      </c>
      <c r="F21" s="296">
        <f>'02 02 Pol'!BB110</f>
        <v>0</v>
      </c>
      <c r="G21" s="296">
        <f>'02 02 Pol'!BC110</f>
        <v>0</v>
      </c>
      <c r="H21" s="296">
        <f>'02 02 Pol'!BD110</f>
        <v>0</v>
      </c>
      <c r="I21" s="297">
        <f>'02 02 Pol'!BE110</f>
        <v>0</v>
      </c>
    </row>
    <row r="22" spans="1:57" s="128" customFormat="1">
      <c r="A22" s="294" t="str">
        <f>'02 02 Pol'!B111</f>
        <v>M21</v>
      </c>
      <c r="B22" s="62" t="str">
        <f>'02 02 Pol'!C111</f>
        <v>Elektromontáže</v>
      </c>
      <c r="D22" s="205"/>
      <c r="E22" s="295">
        <f>'02 02 Pol'!BA114</f>
        <v>0</v>
      </c>
      <c r="F22" s="296">
        <f>'02 02 Pol'!BB114</f>
        <v>0</v>
      </c>
      <c r="G22" s="296">
        <f>'02 02 Pol'!BC114</f>
        <v>0</v>
      </c>
      <c r="H22" s="296">
        <f>'02 02 Pol'!BD114</f>
        <v>0</v>
      </c>
      <c r="I22" s="297">
        <f>'02 02 Pol'!BE114</f>
        <v>0</v>
      </c>
    </row>
    <row r="23" spans="1:57" s="128" customFormat="1" ht="13.5" thickBot="1">
      <c r="A23" s="294" t="str">
        <f>'02 02 Pol'!B115</f>
        <v>D96</v>
      </c>
      <c r="B23" s="62" t="str">
        <f>'02 02 Pol'!C115</f>
        <v>Přesuny suti a vybouraných hmot</v>
      </c>
      <c r="D23" s="205"/>
      <c r="E23" s="295">
        <f>'02 02 Pol'!BA125</f>
        <v>0</v>
      </c>
      <c r="F23" s="296">
        <f>'02 02 Pol'!BB125</f>
        <v>0</v>
      </c>
      <c r="G23" s="296">
        <f>'02 02 Pol'!BC125</f>
        <v>0</v>
      </c>
      <c r="H23" s="296">
        <f>'02 02 Pol'!BD125</f>
        <v>0</v>
      </c>
      <c r="I23" s="297">
        <f>'02 02 Pol'!BE125</f>
        <v>0</v>
      </c>
    </row>
    <row r="24" spans="1:57" s="14" customFormat="1" ht="13.5" thickBot="1">
      <c r="A24" s="206"/>
      <c r="B24" s="207" t="s">
        <v>79</v>
      </c>
      <c r="C24" s="207"/>
      <c r="D24" s="208"/>
      <c r="E24" s="209">
        <f>SUM(E7:E23)</f>
        <v>0</v>
      </c>
      <c r="F24" s="210">
        <f>SUM(F7:F23)</f>
        <v>0</v>
      </c>
      <c r="G24" s="210">
        <f>SUM(G7:G23)</f>
        <v>0</v>
      </c>
      <c r="H24" s="210">
        <f>SUM(H7:H23)</f>
        <v>0</v>
      </c>
      <c r="I24" s="211">
        <f>SUM(I7:I23)</f>
        <v>0</v>
      </c>
    </row>
    <row r="25" spans="1:57">
      <c r="A25" s="128"/>
      <c r="B25" s="128"/>
      <c r="C25" s="128"/>
      <c r="D25" s="128"/>
      <c r="E25" s="128"/>
      <c r="F25" s="128"/>
      <c r="G25" s="128"/>
      <c r="H25" s="128"/>
      <c r="I25" s="128"/>
    </row>
    <row r="26" spans="1:57" ht="19.5" customHeight="1">
      <c r="A26" s="197" t="s">
        <v>80</v>
      </c>
      <c r="B26" s="197"/>
      <c r="C26" s="197"/>
      <c r="D26" s="197"/>
      <c r="E26" s="197"/>
      <c r="F26" s="197"/>
      <c r="G26" s="212"/>
      <c r="H26" s="197"/>
      <c r="I26" s="197"/>
      <c r="BA26" s="134"/>
      <c r="BB26" s="134"/>
      <c r="BC26" s="134"/>
      <c r="BD26" s="134"/>
      <c r="BE26" s="134"/>
    </row>
    <row r="27" spans="1:57" ht="13.5" thickBot="1"/>
    <row r="28" spans="1:57">
      <c r="A28" s="163" t="s">
        <v>81</v>
      </c>
      <c r="B28" s="164"/>
      <c r="C28" s="164"/>
      <c r="D28" s="213"/>
      <c r="E28" s="214" t="s">
        <v>82</v>
      </c>
      <c r="F28" s="215" t="s">
        <v>12</v>
      </c>
      <c r="G28" s="216" t="s">
        <v>83</v>
      </c>
      <c r="H28" s="217"/>
      <c r="I28" s="218" t="s">
        <v>82</v>
      </c>
    </row>
    <row r="29" spans="1:57">
      <c r="A29" s="157" t="s">
        <v>760</v>
      </c>
      <c r="B29" s="148"/>
      <c r="C29" s="148"/>
      <c r="D29" s="219"/>
      <c r="E29" s="220"/>
      <c r="F29" s="221"/>
      <c r="G29" s="222">
        <v>0</v>
      </c>
      <c r="H29" s="223"/>
      <c r="I29" s="224">
        <f t="shared" ref="I29:I36" si="0">E29+F29*G29/100</f>
        <v>0</v>
      </c>
      <c r="BA29" s="1">
        <v>2</v>
      </c>
    </row>
    <row r="30" spans="1:57">
      <c r="A30" s="157" t="s">
        <v>761</v>
      </c>
      <c r="B30" s="148"/>
      <c r="C30" s="148"/>
      <c r="D30" s="219"/>
      <c r="E30" s="220"/>
      <c r="F30" s="221"/>
      <c r="G30" s="222">
        <v>0</v>
      </c>
      <c r="H30" s="223"/>
      <c r="I30" s="224">
        <f t="shared" si="0"/>
        <v>0</v>
      </c>
      <c r="BA30" s="1">
        <v>2</v>
      </c>
    </row>
    <row r="31" spans="1:57">
      <c r="A31" s="157" t="s">
        <v>762</v>
      </c>
      <c r="B31" s="148"/>
      <c r="C31" s="148"/>
      <c r="D31" s="219"/>
      <c r="E31" s="220"/>
      <c r="F31" s="221"/>
      <c r="G31" s="222">
        <v>0</v>
      </c>
      <c r="H31" s="223"/>
      <c r="I31" s="224">
        <f t="shared" si="0"/>
        <v>0</v>
      </c>
      <c r="BA31" s="1">
        <v>2</v>
      </c>
    </row>
    <row r="32" spans="1:57">
      <c r="A32" s="157" t="s">
        <v>763</v>
      </c>
      <c r="B32" s="148"/>
      <c r="C32" s="148"/>
      <c r="D32" s="219"/>
      <c r="E32" s="220"/>
      <c r="F32" s="221"/>
      <c r="G32" s="222">
        <v>0</v>
      </c>
      <c r="H32" s="223"/>
      <c r="I32" s="224">
        <f t="shared" si="0"/>
        <v>0</v>
      </c>
      <c r="BA32" s="1">
        <v>2</v>
      </c>
    </row>
    <row r="33" spans="1:53">
      <c r="A33" s="157" t="s">
        <v>764</v>
      </c>
      <c r="B33" s="148"/>
      <c r="C33" s="148"/>
      <c r="D33" s="219"/>
      <c r="E33" s="220"/>
      <c r="F33" s="221"/>
      <c r="G33" s="222">
        <v>0</v>
      </c>
      <c r="H33" s="223"/>
      <c r="I33" s="224">
        <f t="shared" si="0"/>
        <v>0</v>
      </c>
      <c r="BA33" s="1">
        <v>2</v>
      </c>
    </row>
    <row r="34" spans="1:53">
      <c r="A34" s="157" t="s">
        <v>765</v>
      </c>
      <c r="B34" s="148"/>
      <c r="C34" s="148"/>
      <c r="D34" s="219"/>
      <c r="E34" s="220"/>
      <c r="F34" s="221"/>
      <c r="G34" s="222">
        <v>0</v>
      </c>
      <c r="H34" s="223"/>
      <c r="I34" s="224">
        <f t="shared" si="0"/>
        <v>0</v>
      </c>
      <c r="BA34" s="1">
        <v>2</v>
      </c>
    </row>
    <row r="35" spans="1:53">
      <c r="A35" s="157" t="s">
        <v>766</v>
      </c>
      <c r="B35" s="148"/>
      <c r="C35" s="148"/>
      <c r="D35" s="219"/>
      <c r="E35" s="220"/>
      <c r="F35" s="221"/>
      <c r="G35" s="222">
        <v>0</v>
      </c>
      <c r="H35" s="223"/>
      <c r="I35" s="224">
        <f t="shared" si="0"/>
        <v>0</v>
      </c>
      <c r="BA35" s="1">
        <v>2</v>
      </c>
    </row>
    <row r="36" spans="1:53">
      <c r="A36" s="157" t="s">
        <v>767</v>
      </c>
      <c r="B36" s="148"/>
      <c r="C36" s="148"/>
      <c r="D36" s="219"/>
      <c r="E36" s="220"/>
      <c r="F36" s="221"/>
      <c r="G36" s="222">
        <v>0</v>
      </c>
      <c r="H36" s="223"/>
      <c r="I36" s="224">
        <f t="shared" si="0"/>
        <v>0</v>
      </c>
      <c r="BA36" s="1">
        <v>2</v>
      </c>
    </row>
    <row r="37" spans="1:53" ht="13.5" thickBot="1">
      <c r="A37" s="225"/>
      <c r="B37" s="226" t="s">
        <v>84</v>
      </c>
      <c r="C37" s="227"/>
      <c r="D37" s="228"/>
      <c r="E37" s="229"/>
      <c r="F37" s="230"/>
      <c r="G37" s="230"/>
      <c r="H37" s="326">
        <f>SUM(I29:I36)</f>
        <v>0</v>
      </c>
      <c r="I37" s="327"/>
    </row>
    <row r="39" spans="1:53">
      <c r="B39" s="14"/>
      <c r="F39" s="231"/>
      <c r="G39" s="232"/>
      <c r="H39" s="232"/>
      <c r="I39" s="46"/>
    </row>
    <row r="40" spans="1:53">
      <c r="F40" s="231"/>
      <c r="G40" s="232"/>
      <c r="H40" s="232"/>
      <c r="I40" s="46"/>
    </row>
    <row r="41" spans="1:53">
      <c r="F41" s="231"/>
      <c r="G41" s="232"/>
      <c r="H41" s="232"/>
      <c r="I41" s="46"/>
    </row>
    <row r="42" spans="1:53">
      <c r="F42" s="231"/>
      <c r="G42" s="232"/>
      <c r="H42" s="232"/>
      <c r="I42" s="46"/>
    </row>
    <row r="43" spans="1:53">
      <c r="F43" s="231"/>
      <c r="G43" s="232"/>
      <c r="H43" s="232"/>
      <c r="I43" s="46"/>
    </row>
    <row r="44" spans="1:53">
      <c r="F44" s="231"/>
      <c r="G44" s="232"/>
      <c r="H44" s="232"/>
      <c r="I44" s="46"/>
    </row>
    <row r="45" spans="1:53">
      <c r="F45" s="231"/>
      <c r="G45" s="232"/>
      <c r="H45" s="232"/>
      <c r="I45" s="46"/>
    </row>
    <row r="46" spans="1:53">
      <c r="F46" s="231"/>
      <c r="G46" s="232"/>
      <c r="H46" s="232"/>
      <c r="I46" s="46"/>
    </row>
    <row r="47" spans="1:53">
      <c r="F47" s="231"/>
      <c r="G47" s="232"/>
      <c r="H47" s="232"/>
      <c r="I47" s="46"/>
    </row>
    <row r="48" spans="1:53">
      <c r="F48" s="231"/>
      <c r="G48" s="232"/>
      <c r="H48" s="232"/>
      <c r="I48" s="46"/>
    </row>
    <row r="49" spans="6:9">
      <c r="F49" s="231"/>
      <c r="G49" s="232"/>
      <c r="H49" s="232"/>
      <c r="I49" s="46"/>
    </row>
    <row r="50" spans="6:9">
      <c r="F50" s="231"/>
      <c r="G50" s="232"/>
      <c r="H50" s="232"/>
      <c r="I50" s="46"/>
    </row>
    <row r="51" spans="6:9">
      <c r="F51" s="231"/>
      <c r="G51" s="232"/>
      <c r="H51" s="232"/>
      <c r="I51" s="46"/>
    </row>
    <row r="52" spans="6:9">
      <c r="F52" s="231"/>
      <c r="G52" s="232"/>
      <c r="H52" s="232"/>
      <c r="I52" s="46"/>
    </row>
    <row r="53" spans="6:9">
      <c r="F53" s="231"/>
      <c r="G53" s="232"/>
      <c r="H53" s="232"/>
      <c r="I53" s="46"/>
    </row>
    <row r="54" spans="6:9">
      <c r="F54" s="231"/>
      <c r="G54" s="232"/>
      <c r="H54" s="232"/>
      <c r="I54" s="46"/>
    </row>
    <row r="55" spans="6:9">
      <c r="F55" s="231"/>
      <c r="G55" s="232"/>
      <c r="H55" s="232"/>
      <c r="I55" s="46"/>
    </row>
    <row r="56" spans="6:9">
      <c r="F56" s="231"/>
      <c r="G56" s="232"/>
      <c r="H56" s="232"/>
      <c r="I56" s="46"/>
    </row>
    <row r="57" spans="6:9">
      <c r="F57" s="231"/>
      <c r="G57" s="232"/>
      <c r="H57" s="232"/>
      <c r="I57" s="46"/>
    </row>
    <row r="58" spans="6:9">
      <c r="F58" s="231"/>
      <c r="G58" s="232"/>
      <c r="H58" s="232"/>
      <c r="I58" s="46"/>
    </row>
    <row r="59" spans="6:9">
      <c r="F59" s="231"/>
      <c r="G59" s="232"/>
      <c r="H59" s="232"/>
      <c r="I59" s="46"/>
    </row>
    <row r="60" spans="6:9">
      <c r="F60" s="231"/>
      <c r="G60" s="232"/>
      <c r="H60" s="232"/>
      <c r="I60" s="46"/>
    </row>
    <row r="61" spans="6:9">
      <c r="F61" s="231"/>
      <c r="G61" s="232"/>
      <c r="H61" s="232"/>
      <c r="I61" s="46"/>
    </row>
    <row r="62" spans="6:9">
      <c r="F62" s="231"/>
      <c r="G62" s="232"/>
      <c r="H62" s="232"/>
      <c r="I62" s="46"/>
    </row>
    <row r="63" spans="6:9">
      <c r="F63" s="231"/>
      <c r="G63" s="232"/>
      <c r="H63" s="232"/>
      <c r="I63" s="46"/>
    </row>
    <row r="64" spans="6:9">
      <c r="F64" s="231"/>
      <c r="G64" s="232"/>
      <c r="H64" s="232"/>
      <c r="I64" s="46"/>
    </row>
    <row r="65" spans="6:9">
      <c r="F65" s="231"/>
      <c r="G65" s="232"/>
      <c r="H65" s="232"/>
      <c r="I65" s="46"/>
    </row>
    <row r="66" spans="6:9">
      <c r="F66" s="231"/>
      <c r="G66" s="232"/>
      <c r="H66" s="232"/>
      <c r="I66" s="46"/>
    </row>
    <row r="67" spans="6:9">
      <c r="F67" s="231"/>
      <c r="G67" s="232"/>
      <c r="H67" s="232"/>
      <c r="I67" s="46"/>
    </row>
    <row r="68" spans="6:9">
      <c r="F68" s="231"/>
      <c r="G68" s="232"/>
      <c r="H68" s="232"/>
      <c r="I68" s="46"/>
    </row>
    <row r="69" spans="6:9">
      <c r="F69" s="231"/>
      <c r="G69" s="232"/>
      <c r="H69" s="232"/>
      <c r="I69" s="46"/>
    </row>
    <row r="70" spans="6:9">
      <c r="F70" s="231"/>
      <c r="G70" s="232"/>
      <c r="H70" s="232"/>
      <c r="I70" s="46"/>
    </row>
    <row r="71" spans="6:9">
      <c r="F71" s="231"/>
      <c r="G71" s="232"/>
      <c r="H71" s="232"/>
      <c r="I71" s="46"/>
    </row>
    <row r="72" spans="6:9">
      <c r="F72" s="231"/>
      <c r="G72" s="232"/>
      <c r="H72" s="232"/>
      <c r="I72" s="46"/>
    </row>
    <row r="73" spans="6:9">
      <c r="F73" s="231"/>
      <c r="G73" s="232"/>
      <c r="H73" s="232"/>
      <c r="I73" s="46"/>
    </row>
    <row r="74" spans="6:9">
      <c r="F74" s="231"/>
      <c r="G74" s="232"/>
      <c r="H74" s="232"/>
      <c r="I74" s="46"/>
    </row>
    <row r="75" spans="6:9">
      <c r="F75" s="231"/>
      <c r="G75" s="232"/>
      <c r="H75" s="232"/>
      <c r="I75" s="46"/>
    </row>
    <row r="76" spans="6:9">
      <c r="F76" s="231"/>
      <c r="G76" s="232"/>
      <c r="H76" s="232"/>
      <c r="I76" s="46"/>
    </row>
    <row r="77" spans="6:9">
      <c r="F77" s="231"/>
      <c r="G77" s="232"/>
      <c r="H77" s="232"/>
      <c r="I77" s="46"/>
    </row>
    <row r="78" spans="6:9">
      <c r="F78" s="231"/>
      <c r="G78" s="232"/>
      <c r="H78" s="232"/>
      <c r="I78" s="46"/>
    </row>
    <row r="79" spans="6:9">
      <c r="F79" s="231"/>
      <c r="G79" s="232"/>
      <c r="H79" s="232"/>
      <c r="I79" s="46"/>
    </row>
    <row r="80" spans="6:9">
      <c r="F80" s="231"/>
      <c r="G80" s="232"/>
      <c r="H80" s="232"/>
      <c r="I80" s="46"/>
    </row>
    <row r="81" spans="6:9">
      <c r="F81" s="231"/>
      <c r="G81" s="232"/>
      <c r="H81" s="232"/>
      <c r="I81" s="46"/>
    </row>
    <row r="82" spans="6:9">
      <c r="F82" s="231"/>
      <c r="G82" s="232"/>
      <c r="H82" s="232"/>
      <c r="I82" s="46"/>
    </row>
    <row r="83" spans="6:9">
      <c r="F83" s="231"/>
      <c r="G83" s="232"/>
      <c r="H83" s="232"/>
      <c r="I83" s="46"/>
    </row>
    <row r="84" spans="6:9">
      <c r="F84" s="231"/>
      <c r="G84" s="232"/>
      <c r="H84" s="232"/>
      <c r="I84" s="46"/>
    </row>
    <row r="85" spans="6:9">
      <c r="F85" s="231"/>
      <c r="G85" s="232"/>
      <c r="H85" s="232"/>
      <c r="I85" s="46"/>
    </row>
    <row r="86" spans="6:9">
      <c r="F86" s="231"/>
      <c r="G86" s="232"/>
      <c r="H86" s="232"/>
      <c r="I86" s="46"/>
    </row>
    <row r="87" spans="6:9">
      <c r="F87" s="231"/>
      <c r="G87" s="232"/>
      <c r="H87" s="232"/>
      <c r="I87" s="46"/>
    </row>
    <row r="88" spans="6:9">
      <c r="F88" s="231"/>
      <c r="G88" s="232"/>
      <c r="H88" s="232"/>
      <c r="I88" s="46"/>
    </row>
  </sheetData>
  <mergeCells count="4">
    <mergeCell ref="A1:B1"/>
    <mergeCell ref="A2:B2"/>
    <mergeCell ref="G2:I2"/>
    <mergeCell ref="H37:I3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List3"/>
  <dimension ref="A1:CB198"/>
  <sheetViews>
    <sheetView showGridLines="0" showZeros="0" zoomScaleNormal="100" zoomScaleSheetLayoutView="100" workbookViewId="0">
      <selection activeCell="J1" sqref="J1:J65536 K1:K65536"/>
    </sheetView>
  </sheetViews>
  <sheetFormatPr defaultRowHeight="12.75"/>
  <cols>
    <col min="1" max="1" width="4.42578125" style="233" customWidth="1"/>
    <col min="2" max="2" width="11.5703125" style="233" customWidth="1"/>
    <col min="3" max="3" width="40.42578125" style="233" customWidth="1"/>
    <col min="4" max="4" width="5.5703125" style="233" customWidth="1"/>
    <col min="5" max="5" width="8.5703125" style="243" customWidth="1"/>
    <col min="6" max="6" width="9.85546875" style="233" customWidth="1"/>
    <col min="7" max="7" width="13.85546875" style="233" customWidth="1"/>
    <col min="8" max="8" width="11.7109375" style="233" hidden="1" customWidth="1"/>
    <col min="9" max="9" width="11.5703125" style="233" hidden="1" customWidth="1"/>
    <col min="10" max="10" width="11" style="233" hidden="1" customWidth="1"/>
    <col min="11" max="11" width="10.42578125" style="233" hidden="1" customWidth="1"/>
    <col min="12" max="12" width="75.42578125" style="233" customWidth="1"/>
    <col min="13" max="13" width="45.28515625" style="233" customWidth="1"/>
    <col min="14" max="16384" width="9.140625" style="233"/>
  </cols>
  <sheetData>
    <row r="1" spans="1:80" ht="15.75">
      <c r="A1" s="330" t="s">
        <v>102</v>
      </c>
      <c r="B1" s="330"/>
      <c r="C1" s="330"/>
      <c r="D1" s="330"/>
      <c r="E1" s="330"/>
      <c r="F1" s="330"/>
      <c r="G1" s="330"/>
    </row>
    <row r="2" spans="1:80" ht="14.25" customHeight="1" thickBot="1">
      <c r="B2" s="234"/>
      <c r="C2" s="235"/>
      <c r="D2" s="235"/>
      <c r="E2" s="236"/>
      <c r="F2" s="235"/>
      <c r="G2" s="235"/>
    </row>
    <row r="3" spans="1:80" ht="13.5" thickTop="1">
      <c r="A3" s="319" t="s">
        <v>2</v>
      </c>
      <c r="B3" s="320"/>
      <c r="C3" s="187" t="s">
        <v>105</v>
      </c>
      <c r="D3" s="237"/>
      <c r="E3" s="238" t="s">
        <v>85</v>
      </c>
      <c r="F3" s="239" t="str">
        <f>'02 02 Rek'!H1</f>
        <v>02</v>
      </c>
      <c r="G3" s="240"/>
    </row>
    <row r="4" spans="1:80" ht="13.5" thickBot="1">
      <c r="A4" s="331" t="s">
        <v>76</v>
      </c>
      <c r="B4" s="322"/>
      <c r="C4" s="193" t="s">
        <v>773</v>
      </c>
      <c r="D4" s="241"/>
      <c r="E4" s="332" t="str">
        <f>'02 02 Rek'!G2</f>
        <v>Změna využití škol.bytu - nezpůsobilé náklady</v>
      </c>
      <c r="F4" s="333"/>
      <c r="G4" s="334"/>
    </row>
    <row r="5" spans="1:80" ht="13.5" thickTop="1">
      <c r="A5" s="242"/>
      <c r="G5" s="244"/>
    </row>
    <row r="6" spans="1:80" ht="27" customHeight="1">
      <c r="A6" s="245" t="s">
        <v>86</v>
      </c>
      <c r="B6" s="246" t="s">
        <v>87</v>
      </c>
      <c r="C6" s="246" t="s">
        <v>88</v>
      </c>
      <c r="D6" s="246" t="s">
        <v>89</v>
      </c>
      <c r="E6" s="247" t="s">
        <v>90</v>
      </c>
      <c r="F6" s="246" t="s">
        <v>91</v>
      </c>
      <c r="G6" s="248" t="s">
        <v>92</v>
      </c>
      <c r="H6" s="249" t="s">
        <v>93</v>
      </c>
      <c r="I6" s="249" t="s">
        <v>94</v>
      </c>
      <c r="J6" s="249" t="s">
        <v>95</v>
      </c>
      <c r="K6" s="249" t="s">
        <v>96</v>
      </c>
    </row>
    <row r="7" spans="1:80">
      <c r="A7" s="250" t="s">
        <v>97</v>
      </c>
      <c r="B7" s="251" t="s">
        <v>124</v>
      </c>
      <c r="C7" s="252" t="s">
        <v>125</v>
      </c>
      <c r="D7" s="253"/>
      <c r="E7" s="254"/>
      <c r="F7" s="254"/>
      <c r="G7" s="255"/>
      <c r="H7" s="256"/>
      <c r="I7" s="257"/>
      <c r="J7" s="258"/>
      <c r="K7" s="259"/>
      <c r="O7" s="260">
        <v>1</v>
      </c>
    </row>
    <row r="8" spans="1:80" ht="22.5">
      <c r="A8" s="261">
        <v>1</v>
      </c>
      <c r="B8" s="262" t="s">
        <v>134</v>
      </c>
      <c r="C8" s="263" t="s">
        <v>135</v>
      </c>
      <c r="D8" s="264" t="s">
        <v>111</v>
      </c>
      <c r="E8" s="265">
        <v>8.9499999999999993</v>
      </c>
      <c r="F8" s="265">
        <v>0</v>
      </c>
      <c r="G8" s="266">
        <f>E8*F8</f>
        <v>0</v>
      </c>
      <c r="H8" s="267">
        <v>1.8519999999999998E-2</v>
      </c>
      <c r="I8" s="268">
        <f>E8*H8</f>
        <v>0.16575399999999998</v>
      </c>
      <c r="J8" s="267">
        <v>0</v>
      </c>
      <c r="K8" s="268">
        <f>E8*J8</f>
        <v>0</v>
      </c>
      <c r="O8" s="260">
        <v>2</v>
      </c>
      <c r="AA8" s="233">
        <v>1</v>
      </c>
      <c r="AB8" s="233">
        <v>1</v>
      </c>
      <c r="AC8" s="233">
        <v>1</v>
      </c>
      <c r="AZ8" s="233">
        <v>1</v>
      </c>
      <c r="BA8" s="233">
        <f>IF(AZ8=1,G8,0)</f>
        <v>0</v>
      </c>
      <c r="BB8" s="233">
        <f>IF(AZ8=2,G8,0)</f>
        <v>0</v>
      </c>
      <c r="BC8" s="233">
        <f>IF(AZ8=3,G8,0)</f>
        <v>0</v>
      </c>
      <c r="BD8" s="233">
        <f>IF(AZ8=4,G8,0)</f>
        <v>0</v>
      </c>
      <c r="BE8" s="233">
        <f>IF(AZ8=5,G8,0)</f>
        <v>0</v>
      </c>
      <c r="CA8" s="260">
        <v>1</v>
      </c>
      <c r="CB8" s="260">
        <v>1</v>
      </c>
    </row>
    <row r="9" spans="1:80">
      <c r="A9" s="269"/>
      <c r="B9" s="272"/>
      <c r="C9" s="328" t="s">
        <v>774</v>
      </c>
      <c r="D9" s="329"/>
      <c r="E9" s="273">
        <v>8.9499999999999993</v>
      </c>
      <c r="F9" s="274"/>
      <c r="G9" s="275"/>
      <c r="H9" s="276"/>
      <c r="I9" s="270"/>
      <c r="J9" s="277"/>
      <c r="K9" s="270"/>
      <c r="M9" s="271" t="s">
        <v>774</v>
      </c>
      <c r="O9" s="260"/>
    </row>
    <row r="10" spans="1:80">
      <c r="A10" s="278"/>
      <c r="B10" s="279" t="s">
        <v>100</v>
      </c>
      <c r="C10" s="280" t="s">
        <v>126</v>
      </c>
      <c r="D10" s="281"/>
      <c r="E10" s="282"/>
      <c r="F10" s="283"/>
      <c r="G10" s="284">
        <f>SUM(G7:G9)</f>
        <v>0</v>
      </c>
      <c r="H10" s="285"/>
      <c r="I10" s="286">
        <f>SUM(I7:I9)</f>
        <v>0.16575399999999998</v>
      </c>
      <c r="J10" s="285"/>
      <c r="K10" s="286">
        <f>SUM(K7:K9)</f>
        <v>0</v>
      </c>
      <c r="O10" s="260">
        <v>4</v>
      </c>
      <c r="BA10" s="287">
        <f>SUM(BA7:BA9)</f>
        <v>0</v>
      </c>
      <c r="BB10" s="287">
        <f>SUM(BB7:BB9)</f>
        <v>0</v>
      </c>
      <c r="BC10" s="287">
        <f>SUM(BC7:BC9)</f>
        <v>0</v>
      </c>
      <c r="BD10" s="287">
        <f>SUM(BD7:BD9)</f>
        <v>0</v>
      </c>
      <c r="BE10" s="287">
        <f>SUM(BE7:BE9)</f>
        <v>0</v>
      </c>
    </row>
    <row r="11" spans="1:80">
      <c r="A11" s="250" t="s">
        <v>97</v>
      </c>
      <c r="B11" s="251" t="s">
        <v>207</v>
      </c>
      <c r="C11" s="252" t="s">
        <v>208</v>
      </c>
      <c r="D11" s="253"/>
      <c r="E11" s="254"/>
      <c r="F11" s="254"/>
      <c r="G11" s="255"/>
      <c r="H11" s="256"/>
      <c r="I11" s="257"/>
      <c r="J11" s="258"/>
      <c r="K11" s="259"/>
      <c r="O11" s="260">
        <v>1</v>
      </c>
    </row>
    <row r="12" spans="1:80">
      <c r="A12" s="261">
        <v>2</v>
      </c>
      <c r="B12" s="262" t="s">
        <v>210</v>
      </c>
      <c r="C12" s="263" t="s">
        <v>211</v>
      </c>
      <c r="D12" s="264" t="s">
        <v>111</v>
      </c>
      <c r="E12" s="265">
        <v>1.4279999999999999</v>
      </c>
      <c r="F12" s="265">
        <v>0</v>
      </c>
      <c r="G12" s="266">
        <f>E12*F12</f>
        <v>0</v>
      </c>
      <c r="H12" s="267">
        <v>4.0000000000000003E-5</v>
      </c>
      <c r="I12" s="268">
        <f>E12*H12</f>
        <v>5.7120000000000002E-5</v>
      </c>
      <c r="J12" s="267">
        <v>0</v>
      </c>
      <c r="K12" s="268">
        <f>E12*J12</f>
        <v>0</v>
      </c>
      <c r="O12" s="260">
        <v>2</v>
      </c>
      <c r="AA12" s="233">
        <v>1</v>
      </c>
      <c r="AB12" s="233">
        <v>1</v>
      </c>
      <c r="AC12" s="233">
        <v>1</v>
      </c>
      <c r="AZ12" s="233">
        <v>1</v>
      </c>
      <c r="BA12" s="233">
        <f>IF(AZ12=1,G12,0)</f>
        <v>0</v>
      </c>
      <c r="BB12" s="233">
        <f>IF(AZ12=2,G12,0)</f>
        <v>0</v>
      </c>
      <c r="BC12" s="233">
        <f>IF(AZ12=3,G12,0)</f>
        <v>0</v>
      </c>
      <c r="BD12" s="233">
        <f>IF(AZ12=4,G12,0)</f>
        <v>0</v>
      </c>
      <c r="BE12" s="233">
        <f>IF(AZ12=5,G12,0)</f>
        <v>0</v>
      </c>
      <c r="CA12" s="260">
        <v>1</v>
      </c>
      <c r="CB12" s="260">
        <v>1</v>
      </c>
    </row>
    <row r="13" spans="1:80">
      <c r="A13" s="269"/>
      <c r="B13" s="272"/>
      <c r="C13" s="328" t="s">
        <v>775</v>
      </c>
      <c r="D13" s="329"/>
      <c r="E13" s="273">
        <v>1.4279999999999999</v>
      </c>
      <c r="F13" s="274"/>
      <c r="G13" s="275"/>
      <c r="H13" s="276"/>
      <c r="I13" s="270"/>
      <c r="J13" s="277"/>
      <c r="K13" s="270"/>
      <c r="M13" s="271" t="s">
        <v>775</v>
      </c>
      <c r="O13" s="260"/>
    </row>
    <row r="14" spans="1:80">
      <c r="A14" s="261">
        <v>3</v>
      </c>
      <c r="B14" s="262" t="s">
        <v>213</v>
      </c>
      <c r="C14" s="263" t="s">
        <v>214</v>
      </c>
      <c r="D14" s="264" t="s">
        <v>111</v>
      </c>
      <c r="E14" s="265">
        <v>37.630800000000001</v>
      </c>
      <c r="F14" s="265">
        <v>0</v>
      </c>
      <c r="G14" s="266">
        <f>E14*F14</f>
        <v>0</v>
      </c>
      <c r="H14" s="267">
        <v>4.7660000000000001E-2</v>
      </c>
      <c r="I14" s="268">
        <f>E14*H14</f>
        <v>1.7934839280000001</v>
      </c>
      <c r="J14" s="267">
        <v>0</v>
      </c>
      <c r="K14" s="268">
        <f>E14*J14</f>
        <v>0</v>
      </c>
      <c r="O14" s="260">
        <v>2</v>
      </c>
      <c r="AA14" s="233">
        <v>1</v>
      </c>
      <c r="AB14" s="233">
        <v>1</v>
      </c>
      <c r="AC14" s="233">
        <v>1</v>
      </c>
      <c r="AZ14" s="233">
        <v>1</v>
      </c>
      <c r="BA14" s="233">
        <f>IF(AZ14=1,G14,0)</f>
        <v>0</v>
      </c>
      <c r="BB14" s="233">
        <f>IF(AZ14=2,G14,0)</f>
        <v>0</v>
      </c>
      <c r="BC14" s="233">
        <f>IF(AZ14=3,G14,0)</f>
        <v>0</v>
      </c>
      <c r="BD14" s="233">
        <f>IF(AZ14=4,G14,0)</f>
        <v>0</v>
      </c>
      <c r="BE14" s="233">
        <f>IF(AZ14=5,G14,0)</f>
        <v>0</v>
      </c>
      <c r="CA14" s="260">
        <v>1</v>
      </c>
      <c r="CB14" s="260">
        <v>1</v>
      </c>
    </row>
    <row r="15" spans="1:80">
      <c r="A15" s="269"/>
      <c r="B15" s="272"/>
      <c r="C15" s="328" t="s">
        <v>776</v>
      </c>
      <c r="D15" s="329"/>
      <c r="E15" s="273">
        <v>37.630800000000001</v>
      </c>
      <c r="F15" s="274"/>
      <c r="G15" s="275"/>
      <c r="H15" s="276"/>
      <c r="I15" s="270"/>
      <c r="J15" s="277"/>
      <c r="K15" s="270"/>
      <c r="M15" s="271" t="s">
        <v>776</v>
      </c>
      <c r="O15" s="260"/>
    </row>
    <row r="16" spans="1:80">
      <c r="A16" s="261">
        <v>4</v>
      </c>
      <c r="B16" s="262" t="s">
        <v>219</v>
      </c>
      <c r="C16" s="263" t="s">
        <v>220</v>
      </c>
      <c r="D16" s="264" t="s">
        <v>111</v>
      </c>
      <c r="E16" s="265">
        <v>1.59</v>
      </c>
      <c r="F16" s="265">
        <v>0</v>
      </c>
      <c r="G16" s="266">
        <f>E16*F16</f>
        <v>0</v>
      </c>
      <c r="H16" s="267">
        <v>5.3690000000000002E-2</v>
      </c>
      <c r="I16" s="268">
        <f>E16*H16</f>
        <v>8.5367100000000001E-2</v>
      </c>
      <c r="J16" s="267">
        <v>0</v>
      </c>
      <c r="K16" s="268">
        <f>E16*J16</f>
        <v>0</v>
      </c>
      <c r="O16" s="260">
        <v>2</v>
      </c>
      <c r="AA16" s="233">
        <v>1</v>
      </c>
      <c r="AB16" s="233">
        <v>1</v>
      </c>
      <c r="AC16" s="233">
        <v>1</v>
      </c>
      <c r="AZ16" s="233">
        <v>1</v>
      </c>
      <c r="BA16" s="233">
        <f>IF(AZ16=1,G16,0)</f>
        <v>0</v>
      </c>
      <c r="BB16" s="233">
        <f>IF(AZ16=2,G16,0)</f>
        <v>0</v>
      </c>
      <c r="BC16" s="233">
        <f>IF(AZ16=3,G16,0)</f>
        <v>0</v>
      </c>
      <c r="BD16" s="233">
        <f>IF(AZ16=4,G16,0)</f>
        <v>0</v>
      </c>
      <c r="BE16" s="233">
        <f>IF(AZ16=5,G16,0)</f>
        <v>0</v>
      </c>
      <c r="CA16" s="260">
        <v>1</v>
      </c>
      <c r="CB16" s="260">
        <v>1</v>
      </c>
    </row>
    <row r="17" spans="1:80">
      <c r="A17" s="269"/>
      <c r="B17" s="272"/>
      <c r="C17" s="328" t="s">
        <v>777</v>
      </c>
      <c r="D17" s="329"/>
      <c r="E17" s="273">
        <v>1.59</v>
      </c>
      <c r="F17" s="274"/>
      <c r="G17" s="275"/>
      <c r="H17" s="276"/>
      <c r="I17" s="270"/>
      <c r="J17" s="277"/>
      <c r="K17" s="270"/>
      <c r="M17" s="271" t="s">
        <v>777</v>
      </c>
      <c r="O17" s="260"/>
    </row>
    <row r="18" spans="1:80">
      <c r="A18" s="278"/>
      <c r="B18" s="279" t="s">
        <v>100</v>
      </c>
      <c r="C18" s="280" t="s">
        <v>209</v>
      </c>
      <c r="D18" s="281"/>
      <c r="E18" s="282"/>
      <c r="F18" s="283"/>
      <c r="G18" s="284">
        <f>SUM(G11:G17)</f>
        <v>0</v>
      </c>
      <c r="H18" s="285"/>
      <c r="I18" s="286">
        <f>SUM(I11:I17)</f>
        <v>1.8789081480000001</v>
      </c>
      <c r="J18" s="285"/>
      <c r="K18" s="286">
        <f>SUM(K11:K17)</f>
        <v>0</v>
      </c>
      <c r="O18" s="260">
        <v>4</v>
      </c>
      <c r="BA18" s="287">
        <f>SUM(BA11:BA17)</f>
        <v>0</v>
      </c>
      <c r="BB18" s="287">
        <f>SUM(BB11:BB17)</f>
        <v>0</v>
      </c>
      <c r="BC18" s="287">
        <f>SUM(BC11:BC17)</f>
        <v>0</v>
      </c>
      <c r="BD18" s="287">
        <f>SUM(BD11:BD17)</f>
        <v>0</v>
      </c>
      <c r="BE18" s="287">
        <f>SUM(BE11:BE17)</f>
        <v>0</v>
      </c>
    </row>
    <row r="19" spans="1:80">
      <c r="A19" s="250" t="s">
        <v>97</v>
      </c>
      <c r="B19" s="251" t="s">
        <v>238</v>
      </c>
      <c r="C19" s="252" t="s">
        <v>239</v>
      </c>
      <c r="D19" s="253"/>
      <c r="E19" s="254"/>
      <c r="F19" s="254"/>
      <c r="G19" s="255"/>
      <c r="H19" s="256"/>
      <c r="I19" s="257"/>
      <c r="J19" s="258"/>
      <c r="K19" s="259"/>
      <c r="O19" s="260">
        <v>1</v>
      </c>
    </row>
    <row r="20" spans="1:80">
      <c r="A20" s="261">
        <v>5</v>
      </c>
      <c r="B20" s="262" t="s">
        <v>241</v>
      </c>
      <c r="C20" s="263" t="s">
        <v>242</v>
      </c>
      <c r="D20" s="264" t="s">
        <v>116</v>
      </c>
      <c r="E20" s="265">
        <v>0.44750000000000001</v>
      </c>
      <c r="F20" s="265">
        <v>0</v>
      </c>
      <c r="G20" s="266">
        <f>E20*F20</f>
        <v>0</v>
      </c>
      <c r="H20" s="267">
        <v>2.5249999999999999</v>
      </c>
      <c r="I20" s="268">
        <f>E20*H20</f>
        <v>1.1299375</v>
      </c>
      <c r="J20" s="267">
        <v>0</v>
      </c>
      <c r="K20" s="268">
        <f>E20*J20</f>
        <v>0</v>
      </c>
      <c r="O20" s="260">
        <v>2</v>
      </c>
      <c r="AA20" s="233">
        <v>1</v>
      </c>
      <c r="AB20" s="233">
        <v>1</v>
      </c>
      <c r="AC20" s="233">
        <v>1</v>
      </c>
      <c r="AZ20" s="233">
        <v>1</v>
      </c>
      <c r="BA20" s="233">
        <f>IF(AZ20=1,G20,0)</f>
        <v>0</v>
      </c>
      <c r="BB20" s="233">
        <f>IF(AZ20=2,G20,0)</f>
        <v>0</v>
      </c>
      <c r="BC20" s="233">
        <f>IF(AZ20=3,G20,0)</f>
        <v>0</v>
      </c>
      <c r="BD20" s="233">
        <f>IF(AZ20=4,G20,0)</f>
        <v>0</v>
      </c>
      <c r="BE20" s="233">
        <f>IF(AZ20=5,G20,0)</f>
        <v>0</v>
      </c>
      <c r="CA20" s="260">
        <v>1</v>
      </c>
      <c r="CB20" s="260">
        <v>1</v>
      </c>
    </row>
    <row r="21" spans="1:80">
      <c r="A21" s="269"/>
      <c r="B21" s="272"/>
      <c r="C21" s="328" t="s">
        <v>778</v>
      </c>
      <c r="D21" s="329"/>
      <c r="E21" s="273">
        <v>0.44750000000000001</v>
      </c>
      <c r="F21" s="274"/>
      <c r="G21" s="275"/>
      <c r="H21" s="276"/>
      <c r="I21" s="270"/>
      <c r="J21" s="277"/>
      <c r="K21" s="270"/>
      <c r="M21" s="271" t="s">
        <v>778</v>
      </c>
      <c r="O21" s="260"/>
    </row>
    <row r="22" spans="1:80">
      <c r="A22" s="261">
        <v>6</v>
      </c>
      <c r="B22" s="262" t="s">
        <v>244</v>
      </c>
      <c r="C22" s="263" t="s">
        <v>245</v>
      </c>
      <c r="D22" s="264" t="s">
        <v>116</v>
      </c>
      <c r="E22" s="265">
        <v>0.44750000000000001</v>
      </c>
      <c r="F22" s="265">
        <v>0</v>
      </c>
      <c r="G22" s="266">
        <f>E22*F22</f>
        <v>0</v>
      </c>
      <c r="H22" s="267">
        <v>0</v>
      </c>
      <c r="I22" s="268">
        <f>E22*H22</f>
        <v>0</v>
      </c>
      <c r="J22" s="267">
        <v>0</v>
      </c>
      <c r="K22" s="268">
        <f>E22*J22</f>
        <v>0</v>
      </c>
      <c r="O22" s="260">
        <v>2</v>
      </c>
      <c r="AA22" s="233">
        <v>1</v>
      </c>
      <c r="AB22" s="233">
        <v>1</v>
      </c>
      <c r="AC22" s="233">
        <v>1</v>
      </c>
      <c r="AZ22" s="233">
        <v>1</v>
      </c>
      <c r="BA22" s="233">
        <f>IF(AZ22=1,G22,0)</f>
        <v>0</v>
      </c>
      <c r="BB22" s="233">
        <f>IF(AZ22=2,G22,0)</f>
        <v>0</v>
      </c>
      <c r="BC22" s="233">
        <f>IF(AZ22=3,G22,0)</f>
        <v>0</v>
      </c>
      <c r="BD22" s="233">
        <f>IF(AZ22=4,G22,0)</f>
        <v>0</v>
      </c>
      <c r="BE22" s="233">
        <f>IF(AZ22=5,G22,0)</f>
        <v>0</v>
      </c>
      <c r="CA22" s="260">
        <v>1</v>
      </c>
      <c r="CB22" s="260">
        <v>1</v>
      </c>
    </row>
    <row r="23" spans="1:80">
      <c r="A23" s="261">
        <v>7</v>
      </c>
      <c r="B23" s="262" t="s">
        <v>246</v>
      </c>
      <c r="C23" s="263" t="s">
        <v>247</v>
      </c>
      <c r="D23" s="264" t="s">
        <v>185</v>
      </c>
      <c r="E23" s="265">
        <v>1.21E-2</v>
      </c>
      <c r="F23" s="265">
        <v>0</v>
      </c>
      <c r="G23" s="266">
        <f>E23*F23</f>
        <v>0</v>
      </c>
      <c r="H23" s="267">
        <v>1.0662499999999999</v>
      </c>
      <c r="I23" s="268">
        <f>E23*H23</f>
        <v>1.2901624999999998E-2</v>
      </c>
      <c r="J23" s="267">
        <v>0</v>
      </c>
      <c r="K23" s="268">
        <f>E23*J23</f>
        <v>0</v>
      </c>
      <c r="O23" s="260">
        <v>2</v>
      </c>
      <c r="AA23" s="233">
        <v>1</v>
      </c>
      <c r="AB23" s="233">
        <v>1</v>
      </c>
      <c r="AC23" s="233">
        <v>1</v>
      </c>
      <c r="AZ23" s="233">
        <v>1</v>
      </c>
      <c r="BA23" s="233">
        <f>IF(AZ23=1,G23,0)</f>
        <v>0</v>
      </c>
      <c r="BB23" s="233">
        <f>IF(AZ23=2,G23,0)</f>
        <v>0</v>
      </c>
      <c r="BC23" s="233">
        <f>IF(AZ23=3,G23,0)</f>
        <v>0</v>
      </c>
      <c r="BD23" s="233">
        <f>IF(AZ23=4,G23,0)</f>
        <v>0</v>
      </c>
      <c r="BE23" s="233">
        <f>IF(AZ23=5,G23,0)</f>
        <v>0</v>
      </c>
      <c r="CA23" s="260">
        <v>1</v>
      </c>
      <c r="CB23" s="260">
        <v>1</v>
      </c>
    </row>
    <row r="24" spans="1:80">
      <c r="A24" s="269"/>
      <c r="B24" s="272"/>
      <c r="C24" s="328" t="s">
        <v>779</v>
      </c>
      <c r="D24" s="329"/>
      <c r="E24" s="273">
        <v>1.21E-2</v>
      </c>
      <c r="F24" s="274"/>
      <c r="G24" s="275"/>
      <c r="H24" s="276"/>
      <c r="I24" s="270"/>
      <c r="J24" s="277"/>
      <c r="K24" s="270"/>
      <c r="M24" s="271" t="s">
        <v>779</v>
      </c>
      <c r="O24" s="260"/>
    </row>
    <row r="25" spans="1:80">
      <c r="A25" s="278"/>
      <c r="B25" s="279" t="s">
        <v>100</v>
      </c>
      <c r="C25" s="280" t="s">
        <v>240</v>
      </c>
      <c r="D25" s="281"/>
      <c r="E25" s="282"/>
      <c r="F25" s="283"/>
      <c r="G25" s="284">
        <f>SUM(G19:G24)</f>
        <v>0</v>
      </c>
      <c r="H25" s="285"/>
      <c r="I25" s="286">
        <f>SUM(I19:I24)</f>
        <v>1.1428391250000001</v>
      </c>
      <c r="J25" s="285"/>
      <c r="K25" s="286">
        <f>SUM(K19:K24)</f>
        <v>0</v>
      </c>
      <c r="O25" s="260">
        <v>4</v>
      </c>
      <c r="BA25" s="287">
        <f>SUM(BA19:BA24)</f>
        <v>0</v>
      </c>
      <c r="BB25" s="287">
        <f>SUM(BB19:BB24)</f>
        <v>0</v>
      </c>
      <c r="BC25" s="287">
        <f>SUM(BC19:BC24)</f>
        <v>0</v>
      </c>
      <c r="BD25" s="287">
        <f>SUM(BD19:BD24)</f>
        <v>0</v>
      </c>
      <c r="BE25" s="287">
        <f>SUM(BE19:BE24)</f>
        <v>0</v>
      </c>
    </row>
    <row r="26" spans="1:80">
      <c r="A26" s="250" t="s">
        <v>97</v>
      </c>
      <c r="B26" s="251" t="s">
        <v>262</v>
      </c>
      <c r="C26" s="252" t="s">
        <v>263</v>
      </c>
      <c r="D26" s="253"/>
      <c r="E26" s="254"/>
      <c r="F26" s="254"/>
      <c r="G26" s="255"/>
      <c r="H26" s="256"/>
      <c r="I26" s="257"/>
      <c r="J26" s="258"/>
      <c r="K26" s="259"/>
      <c r="O26" s="260">
        <v>1</v>
      </c>
    </row>
    <row r="27" spans="1:80">
      <c r="A27" s="261">
        <v>8</v>
      </c>
      <c r="B27" s="262" t="s">
        <v>265</v>
      </c>
      <c r="C27" s="263" t="s">
        <v>266</v>
      </c>
      <c r="D27" s="264" t="s">
        <v>111</v>
      </c>
      <c r="E27" s="265">
        <v>8.9499999999999993</v>
      </c>
      <c r="F27" s="265">
        <v>0</v>
      </c>
      <c r="G27" s="266">
        <f>E27*F27</f>
        <v>0</v>
      </c>
      <c r="H27" s="267">
        <v>1.2099999999999999E-3</v>
      </c>
      <c r="I27" s="268">
        <f>E27*H27</f>
        <v>1.0829499999999999E-2</v>
      </c>
      <c r="J27" s="267">
        <v>0</v>
      </c>
      <c r="K27" s="268">
        <f>E27*J27</f>
        <v>0</v>
      </c>
      <c r="O27" s="260">
        <v>2</v>
      </c>
      <c r="AA27" s="233">
        <v>1</v>
      </c>
      <c r="AB27" s="233">
        <v>1</v>
      </c>
      <c r="AC27" s="233">
        <v>1</v>
      </c>
      <c r="AZ27" s="233">
        <v>1</v>
      </c>
      <c r="BA27" s="233">
        <f>IF(AZ27=1,G27,0)</f>
        <v>0</v>
      </c>
      <c r="BB27" s="233">
        <f>IF(AZ27=2,G27,0)</f>
        <v>0</v>
      </c>
      <c r="BC27" s="233">
        <f>IF(AZ27=3,G27,0)</f>
        <v>0</v>
      </c>
      <c r="BD27" s="233">
        <f>IF(AZ27=4,G27,0)</f>
        <v>0</v>
      </c>
      <c r="BE27" s="233">
        <f>IF(AZ27=5,G27,0)</f>
        <v>0</v>
      </c>
      <c r="CA27" s="260">
        <v>1</v>
      </c>
      <c r="CB27" s="260">
        <v>1</v>
      </c>
    </row>
    <row r="28" spans="1:80">
      <c r="A28" s="269"/>
      <c r="B28" s="272"/>
      <c r="C28" s="328" t="s">
        <v>774</v>
      </c>
      <c r="D28" s="329"/>
      <c r="E28" s="273">
        <v>8.9499999999999993</v>
      </c>
      <c r="F28" s="274"/>
      <c r="G28" s="275"/>
      <c r="H28" s="276"/>
      <c r="I28" s="270"/>
      <c r="J28" s="277"/>
      <c r="K28" s="270"/>
      <c r="M28" s="271" t="s">
        <v>774</v>
      </c>
      <c r="O28" s="260"/>
    </row>
    <row r="29" spans="1:80">
      <c r="A29" s="278"/>
      <c r="B29" s="279" t="s">
        <v>100</v>
      </c>
      <c r="C29" s="280" t="s">
        <v>264</v>
      </c>
      <c r="D29" s="281"/>
      <c r="E29" s="282"/>
      <c r="F29" s="283"/>
      <c r="G29" s="284">
        <f>SUM(G26:G28)</f>
        <v>0</v>
      </c>
      <c r="H29" s="285"/>
      <c r="I29" s="286">
        <f>SUM(I26:I28)</f>
        <v>1.0829499999999999E-2</v>
      </c>
      <c r="J29" s="285"/>
      <c r="K29" s="286">
        <f>SUM(K26:K28)</f>
        <v>0</v>
      </c>
      <c r="O29" s="260">
        <v>4</v>
      </c>
      <c r="BA29" s="287">
        <f>SUM(BA26:BA28)</f>
        <v>0</v>
      </c>
      <c r="BB29" s="287">
        <f>SUM(BB26:BB28)</f>
        <v>0</v>
      </c>
      <c r="BC29" s="287">
        <f>SUM(BC26:BC28)</f>
        <v>0</v>
      </c>
      <c r="BD29" s="287">
        <f>SUM(BD26:BD28)</f>
        <v>0</v>
      </c>
      <c r="BE29" s="287">
        <f>SUM(BE26:BE28)</f>
        <v>0</v>
      </c>
    </row>
    <row r="30" spans="1:80">
      <c r="A30" s="250" t="s">
        <v>97</v>
      </c>
      <c r="B30" s="251" t="s">
        <v>268</v>
      </c>
      <c r="C30" s="252" t="s">
        <v>269</v>
      </c>
      <c r="D30" s="253"/>
      <c r="E30" s="254"/>
      <c r="F30" s="254"/>
      <c r="G30" s="255"/>
      <c r="H30" s="256"/>
      <c r="I30" s="257"/>
      <c r="J30" s="258"/>
      <c r="K30" s="259"/>
      <c r="O30" s="260">
        <v>1</v>
      </c>
    </row>
    <row r="31" spans="1:80">
      <c r="A31" s="261">
        <v>9</v>
      </c>
      <c r="B31" s="262" t="s">
        <v>271</v>
      </c>
      <c r="C31" s="263" t="s">
        <v>272</v>
      </c>
      <c r="D31" s="264" t="s">
        <v>111</v>
      </c>
      <c r="E31" s="265">
        <v>8.9499999999999993</v>
      </c>
      <c r="F31" s="265">
        <v>0</v>
      </c>
      <c r="G31" s="266">
        <f>E31*F31</f>
        <v>0</v>
      </c>
      <c r="H31" s="267">
        <v>4.0000000000000003E-5</v>
      </c>
      <c r="I31" s="268">
        <f>E31*H31</f>
        <v>3.5799999999999997E-4</v>
      </c>
      <c r="J31" s="267">
        <v>0</v>
      </c>
      <c r="K31" s="268">
        <f>E31*J31</f>
        <v>0</v>
      </c>
      <c r="O31" s="260">
        <v>2</v>
      </c>
      <c r="AA31" s="233">
        <v>1</v>
      </c>
      <c r="AB31" s="233">
        <v>1</v>
      </c>
      <c r="AC31" s="233">
        <v>1</v>
      </c>
      <c r="AZ31" s="233">
        <v>1</v>
      </c>
      <c r="BA31" s="233">
        <f>IF(AZ31=1,G31,0)</f>
        <v>0</v>
      </c>
      <c r="BB31" s="233">
        <f>IF(AZ31=2,G31,0)</f>
        <v>0</v>
      </c>
      <c r="BC31" s="233">
        <f>IF(AZ31=3,G31,0)</f>
        <v>0</v>
      </c>
      <c r="BD31" s="233">
        <f>IF(AZ31=4,G31,0)</f>
        <v>0</v>
      </c>
      <c r="BE31" s="233">
        <f>IF(AZ31=5,G31,0)</f>
        <v>0</v>
      </c>
      <c r="CA31" s="260">
        <v>1</v>
      </c>
      <c r="CB31" s="260">
        <v>1</v>
      </c>
    </row>
    <row r="32" spans="1:80">
      <c r="A32" s="278"/>
      <c r="B32" s="279" t="s">
        <v>100</v>
      </c>
      <c r="C32" s="280" t="s">
        <v>270</v>
      </c>
      <c r="D32" s="281"/>
      <c r="E32" s="282"/>
      <c r="F32" s="283"/>
      <c r="G32" s="284">
        <f>SUM(G30:G31)</f>
        <v>0</v>
      </c>
      <c r="H32" s="285"/>
      <c r="I32" s="286">
        <f>SUM(I30:I31)</f>
        <v>3.5799999999999997E-4</v>
      </c>
      <c r="J32" s="285"/>
      <c r="K32" s="286">
        <f>SUM(K30:K31)</f>
        <v>0</v>
      </c>
      <c r="O32" s="260">
        <v>4</v>
      </c>
      <c r="BA32" s="287">
        <f>SUM(BA30:BA31)</f>
        <v>0</v>
      </c>
      <c r="BB32" s="287">
        <f>SUM(BB30:BB31)</f>
        <v>0</v>
      </c>
      <c r="BC32" s="287">
        <f>SUM(BC30:BC31)</f>
        <v>0</v>
      </c>
      <c r="BD32" s="287">
        <f>SUM(BD30:BD31)</f>
        <v>0</v>
      </c>
      <c r="BE32" s="287">
        <f>SUM(BE30:BE31)</f>
        <v>0</v>
      </c>
    </row>
    <row r="33" spans="1:80">
      <c r="A33" s="250" t="s">
        <v>97</v>
      </c>
      <c r="B33" s="251" t="s">
        <v>273</v>
      </c>
      <c r="C33" s="252" t="s">
        <v>274</v>
      </c>
      <c r="D33" s="253"/>
      <c r="E33" s="254"/>
      <c r="F33" s="254"/>
      <c r="G33" s="255"/>
      <c r="H33" s="256"/>
      <c r="I33" s="257"/>
      <c r="J33" s="258"/>
      <c r="K33" s="259"/>
      <c r="O33" s="260">
        <v>1</v>
      </c>
    </row>
    <row r="34" spans="1:80">
      <c r="A34" s="261">
        <v>10</v>
      </c>
      <c r="B34" s="262" t="s">
        <v>276</v>
      </c>
      <c r="C34" s="263" t="s">
        <v>277</v>
      </c>
      <c r="D34" s="264" t="s">
        <v>111</v>
      </c>
      <c r="E34" s="265">
        <v>14.7738</v>
      </c>
      <c r="F34" s="265">
        <v>0</v>
      </c>
      <c r="G34" s="266">
        <f>E34*F34</f>
        <v>0</v>
      </c>
      <c r="H34" s="267">
        <v>6.7000000000000002E-4</v>
      </c>
      <c r="I34" s="268">
        <f>E34*H34</f>
        <v>9.898446E-3</v>
      </c>
      <c r="J34" s="267">
        <v>-0.13100000000000001</v>
      </c>
      <c r="K34" s="268">
        <f>E34*J34</f>
        <v>-1.9353678000000001</v>
      </c>
      <c r="O34" s="260">
        <v>2</v>
      </c>
      <c r="AA34" s="233">
        <v>1</v>
      </c>
      <c r="AB34" s="233">
        <v>1</v>
      </c>
      <c r="AC34" s="233">
        <v>1</v>
      </c>
      <c r="AZ34" s="233">
        <v>1</v>
      </c>
      <c r="BA34" s="233">
        <f>IF(AZ34=1,G34,0)</f>
        <v>0</v>
      </c>
      <c r="BB34" s="233">
        <f>IF(AZ34=2,G34,0)</f>
        <v>0</v>
      </c>
      <c r="BC34" s="233">
        <f>IF(AZ34=3,G34,0)</f>
        <v>0</v>
      </c>
      <c r="BD34" s="233">
        <f>IF(AZ34=4,G34,0)</f>
        <v>0</v>
      </c>
      <c r="BE34" s="233">
        <f>IF(AZ34=5,G34,0)</f>
        <v>0</v>
      </c>
      <c r="CA34" s="260">
        <v>1</v>
      </c>
      <c r="CB34" s="260">
        <v>1</v>
      </c>
    </row>
    <row r="35" spans="1:80">
      <c r="A35" s="269"/>
      <c r="B35" s="272"/>
      <c r="C35" s="328" t="s">
        <v>780</v>
      </c>
      <c r="D35" s="329"/>
      <c r="E35" s="273">
        <v>14.7738</v>
      </c>
      <c r="F35" s="274"/>
      <c r="G35" s="275"/>
      <c r="H35" s="276"/>
      <c r="I35" s="270"/>
      <c r="J35" s="277"/>
      <c r="K35" s="270"/>
      <c r="M35" s="271" t="s">
        <v>780</v>
      </c>
      <c r="O35" s="260"/>
    </row>
    <row r="36" spans="1:80">
      <c r="A36" s="261">
        <v>11</v>
      </c>
      <c r="B36" s="262" t="s">
        <v>290</v>
      </c>
      <c r="C36" s="263" t="s">
        <v>291</v>
      </c>
      <c r="D36" s="264" t="s">
        <v>116</v>
      </c>
      <c r="E36" s="265">
        <v>0.89500000000000002</v>
      </c>
      <c r="F36" s="265">
        <v>0</v>
      </c>
      <c r="G36" s="266">
        <f>E36*F36</f>
        <v>0</v>
      </c>
      <c r="H36" s="267">
        <v>0</v>
      </c>
      <c r="I36" s="268">
        <f>E36*H36</f>
        <v>0</v>
      </c>
      <c r="J36" s="267">
        <v>-2.2000000000000002</v>
      </c>
      <c r="K36" s="268">
        <f>E36*J36</f>
        <v>-1.9690000000000003</v>
      </c>
      <c r="O36" s="260">
        <v>2</v>
      </c>
      <c r="AA36" s="233">
        <v>1</v>
      </c>
      <c r="AB36" s="233">
        <v>1</v>
      </c>
      <c r="AC36" s="233">
        <v>1</v>
      </c>
      <c r="AZ36" s="233">
        <v>1</v>
      </c>
      <c r="BA36" s="233">
        <f>IF(AZ36=1,G36,0)</f>
        <v>0</v>
      </c>
      <c r="BB36" s="233">
        <f>IF(AZ36=2,G36,0)</f>
        <v>0</v>
      </c>
      <c r="BC36" s="233">
        <f>IF(AZ36=3,G36,0)</f>
        <v>0</v>
      </c>
      <c r="BD36" s="233">
        <f>IF(AZ36=4,G36,0)</f>
        <v>0</v>
      </c>
      <c r="BE36" s="233">
        <f>IF(AZ36=5,G36,0)</f>
        <v>0</v>
      </c>
      <c r="CA36" s="260">
        <v>1</v>
      </c>
      <c r="CB36" s="260">
        <v>1</v>
      </c>
    </row>
    <row r="37" spans="1:80">
      <c r="A37" s="269"/>
      <c r="B37" s="272"/>
      <c r="C37" s="328" t="s">
        <v>781</v>
      </c>
      <c r="D37" s="329"/>
      <c r="E37" s="273">
        <v>0.89500000000000002</v>
      </c>
      <c r="F37" s="274"/>
      <c r="G37" s="275"/>
      <c r="H37" s="276"/>
      <c r="I37" s="270"/>
      <c r="J37" s="277"/>
      <c r="K37" s="270"/>
      <c r="M37" s="271" t="s">
        <v>781</v>
      </c>
      <c r="O37" s="260"/>
    </row>
    <row r="38" spans="1:80">
      <c r="A38" s="261">
        <v>12</v>
      </c>
      <c r="B38" s="262" t="s">
        <v>298</v>
      </c>
      <c r="C38" s="263" t="s">
        <v>299</v>
      </c>
      <c r="D38" s="264" t="s">
        <v>111</v>
      </c>
      <c r="E38" s="265">
        <v>6.4</v>
      </c>
      <c r="F38" s="265">
        <v>0</v>
      </c>
      <c r="G38" s="266">
        <f>E38*F38</f>
        <v>0</v>
      </c>
      <c r="H38" s="267">
        <v>0</v>
      </c>
      <c r="I38" s="268">
        <f>E38*H38</f>
        <v>0</v>
      </c>
      <c r="J38" s="267">
        <v>-0.02</v>
      </c>
      <c r="K38" s="268">
        <f>E38*J38</f>
        <v>-0.128</v>
      </c>
      <c r="O38" s="260">
        <v>2</v>
      </c>
      <c r="AA38" s="233">
        <v>1</v>
      </c>
      <c r="AB38" s="233">
        <v>1</v>
      </c>
      <c r="AC38" s="233">
        <v>1</v>
      </c>
      <c r="AZ38" s="233">
        <v>1</v>
      </c>
      <c r="BA38" s="233">
        <f>IF(AZ38=1,G38,0)</f>
        <v>0</v>
      </c>
      <c r="BB38" s="233">
        <f>IF(AZ38=2,G38,0)</f>
        <v>0</v>
      </c>
      <c r="BC38" s="233">
        <f>IF(AZ38=3,G38,0)</f>
        <v>0</v>
      </c>
      <c r="BD38" s="233">
        <f>IF(AZ38=4,G38,0)</f>
        <v>0</v>
      </c>
      <c r="BE38" s="233">
        <f>IF(AZ38=5,G38,0)</f>
        <v>0</v>
      </c>
      <c r="CA38" s="260">
        <v>1</v>
      </c>
      <c r="CB38" s="260">
        <v>1</v>
      </c>
    </row>
    <row r="39" spans="1:80">
      <c r="A39" s="269"/>
      <c r="B39" s="272"/>
      <c r="C39" s="328" t="s">
        <v>782</v>
      </c>
      <c r="D39" s="329"/>
      <c r="E39" s="273">
        <v>6.4</v>
      </c>
      <c r="F39" s="274"/>
      <c r="G39" s="275"/>
      <c r="H39" s="276"/>
      <c r="I39" s="270"/>
      <c r="J39" s="277"/>
      <c r="K39" s="270"/>
      <c r="M39" s="271" t="s">
        <v>782</v>
      </c>
      <c r="O39" s="260"/>
    </row>
    <row r="40" spans="1:80">
      <c r="A40" s="261">
        <v>13</v>
      </c>
      <c r="B40" s="262" t="s">
        <v>301</v>
      </c>
      <c r="C40" s="263" t="s">
        <v>302</v>
      </c>
      <c r="D40" s="264" t="s">
        <v>257</v>
      </c>
      <c r="E40" s="265">
        <v>2</v>
      </c>
      <c r="F40" s="265">
        <v>0</v>
      </c>
      <c r="G40" s="266">
        <f>E40*F40</f>
        <v>0</v>
      </c>
      <c r="H40" s="267">
        <v>0</v>
      </c>
      <c r="I40" s="268">
        <f>E40*H40</f>
        <v>0</v>
      </c>
      <c r="J40" s="267">
        <v>0</v>
      </c>
      <c r="K40" s="268">
        <f>E40*J40</f>
        <v>0</v>
      </c>
      <c r="O40" s="260">
        <v>2</v>
      </c>
      <c r="AA40" s="233">
        <v>1</v>
      </c>
      <c r="AB40" s="233">
        <v>1</v>
      </c>
      <c r="AC40" s="233">
        <v>1</v>
      </c>
      <c r="AZ40" s="233">
        <v>1</v>
      </c>
      <c r="BA40" s="233">
        <f>IF(AZ40=1,G40,0)</f>
        <v>0</v>
      </c>
      <c r="BB40" s="233">
        <f>IF(AZ40=2,G40,0)</f>
        <v>0</v>
      </c>
      <c r="BC40" s="233">
        <f>IF(AZ40=3,G40,0)</f>
        <v>0</v>
      </c>
      <c r="BD40" s="233">
        <f>IF(AZ40=4,G40,0)</f>
        <v>0</v>
      </c>
      <c r="BE40" s="233">
        <f>IF(AZ40=5,G40,0)</f>
        <v>0</v>
      </c>
      <c r="CA40" s="260">
        <v>1</v>
      </c>
      <c r="CB40" s="260">
        <v>1</v>
      </c>
    </row>
    <row r="41" spans="1:80">
      <c r="A41" s="269"/>
      <c r="B41" s="272"/>
      <c r="C41" s="328" t="s">
        <v>783</v>
      </c>
      <c r="D41" s="329"/>
      <c r="E41" s="273">
        <v>2</v>
      </c>
      <c r="F41" s="274"/>
      <c r="G41" s="275"/>
      <c r="H41" s="276"/>
      <c r="I41" s="270"/>
      <c r="J41" s="277"/>
      <c r="K41" s="270"/>
      <c r="M41" s="271">
        <v>2</v>
      </c>
      <c r="O41" s="260"/>
    </row>
    <row r="42" spans="1:80">
      <c r="A42" s="261">
        <v>14</v>
      </c>
      <c r="B42" s="262" t="s">
        <v>304</v>
      </c>
      <c r="C42" s="263" t="s">
        <v>305</v>
      </c>
      <c r="D42" s="264" t="s">
        <v>111</v>
      </c>
      <c r="E42" s="265">
        <v>2.758</v>
      </c>
      <c r="F42" s="265">
        <v>0</v>
      </c>
      <c r="G42" s="266">
        <f>E42*F42</f>
        <v>0</v>
      </c>
      <c r="H42" s="267">
        <v>1.17E-3</v>
      </c>
      <c r="I42" s="268">
        <f>E42*H42</f>
        <v>3.2268600000000002E-3</v>
      </c>
      <c r="J42" s="267">
        <v>-7.5999999999999998E-2</v>
      </c>
      <c r="K42" s="268">
        <f>E42*J42</f>
        <v>-0.20960799999999999</v>
      </c>
      <c r="O42" s="260">
        <v>2</v>
      </c>
      <c r="AA42" s="233">
        <v>1</v>
      </c>
      <c r="AB42" s="233">
        <v>1</v>
      </c>
      <c r="AC42" s="233">
        <v>1</v>
      </c>
      <c r="AZ42" s="233">
        <v>1</v>
      </c>
      <c r="BA42" s="233">
        <f>IF(AZ42=1,G42,0)</f>
        <v>0</v>
      </c>
      <c r="BB42" s="233">
        <f>IF(AZ42=2,G42,0)</f>
        <v>0</v>
      </c>
      <c r="BC42" s="233">
        <f>IF(AZ42=3,G42,0)</f>
        <v>0</v>
      </c>
      <c r="BD42" s="233">
        <f>IF(AZ42=4,G42,0)</f>
        <v>0</v>
      </c>
      <c r="BE42" s="233">
        <f>IF(AZ42=5,G42,0)</f>
        <v>0</v>
      </c>
      <c r="CA42" s="260">
        <v>1</v>
      </c>
      <c r="CB42" s="260">
        <v>1</v>
      </c>
    </row>
    <row r="43" spans="1:80">
      <c r="A43" s="269"/>
      <c r="B43" s="272"/>
      <c r="C43" s="328" t="s">
        <v>784</v>
      </c>
      <c r="D43" s="329"/>
      <c r="E43" s="273">
        <v>2.758</v>
      </c>
      <c r="F43" s="274"/>
      <c r="G43" s="275"/>
      <c r="H43" s="276"/>
      <c r="I43" s="270"/>
      <c r="J43" s="277"/>
      <c r="K43" s="270"/>
      <c r="M43" s="271" t="s">
        <v>784</v>
      </c>
      <c r="O43" s="260"/>
    </row>
    <row r="44" spans="1:80">
      <c r="A44" s="278"/>
      <c r="B44" s="279" t="s">
        <v>100</v>
      </c>
      <c r="C44" s="280" t="s">
        <v>275</v>
      </c>
      <c r="D44" s="281"/>
      <c r="E44" s="282"/>
      <c r="F44" s="283"/>
      <c r="G44" s="284">
        <f>SUM(G33:G43)</f>
        <v>0</v>
      </c>
      <c r="H44" s="285"/>
      <c r="I44" s="286">
        <f>SUM(I33:I43)</f>
        <v>1.3125306E-2</v>
      </c>
      <c r="J44" s="285"/>
      <c r="K44" s="286">
        <f>SUM(K33:K43)</f>
        <v>-4.2419758000000005</v>
      </c>
      <c r="O44" s="260">
        <v>4</v>
      </c>
      <c r="BA44" s="287">
        <f>SUM(BA33:BA43)</f>
        <v>0</v>
      </c>
      <c r="BB44" s="287">
        <f>SUM(BB33:BB43)</f>
        <v>0</v>
      </c>
      <c r="BC44" s="287">
        <f>SUM(BC33:BC43)</f>
        <v>0</v>
      </c>
      <c r="BD44" s="287">
        <f>SUM(BD33:BD43)</f>
        <v>0</v>
      </c>
      <c r="BE44" s="287">
        <f>SUM(BE33:BE43)</f>
        <v>0</v>
      </c>
    </row>
    <row r="45" spans="1:80">
      <c r="A45" s="250" t="s">
        <v>97</v>
      </c>
      <c r="B45" s="251" t="s">
        <v>315</v>
      </c>
      <c r="C45" s="252" t="s">
        <v>316</v>
      </c>
      <c r="D45" s="253"/>
      <c r="E45" s="254"/>
      <c r="F45" s="254"/>
      <c r="G45" s="255"/>
      <c r="H45" s="256"/>
      <c r="I45" s="257"/>
      <c r="J45" s="258"/>
      <c r="K45" s="259"/>
      <c r="O45" s="260">
        <v>1</v>
      </c>
    </row>
    <row r="46" spans="1:80">
      <c r="A46" s="261">
        <v>15</v>
      </c>
      <c r="B46" s="262" t="s">
        <v>336</v>
      </c>
      <c r="C46" s="263" t="s">
        <v>337</v>
      </c>
      <c r="D46" s="264" t="s">
        <v>111</v>
      </c>
      <c r="E46" s="265">
        <v>17.275600000000001</v>
      </c>
      <c r="F46" s="265">
        <v>0</v>
      </c>
      <c r="G46" s="266">
        <f>E46*F46</f>
        <v>0</v>
      </c>
      <c r="H46" s="267">
        <v>0</v>
      </c>
      <c r="I46" s="268">
        <f>E46*H46</f>
        <v>0</v>
      </c>
      <c r="J46" s="267">
        <v>-4.5999999999999999E-2</v>
      </c>
      <c r="K46" s="268">
        <f>E46*J46</f>
        <v>-0.79467759999999998</v>
      </c>
      <c r="O46" s="260">
        <v>2</v>
      </c>
      <c r="AA46" s="233">
        <v>1</v>
      </c>
      <c r="AB46" s="233">
        <v>1</v>
      </c>
      <c r="AC46" s="233">
        <v>1</v>
      </c>
      <c r="AZ46" s="233">
        <v>1</v>
      </c>
      <c r="BA46" s="233">
        <f>IF(AZ46=1,G46,0)</f>
        <v>0</v>
      </c>
      <c r="BB46" s="233">
        <f>IF(AZ46=2,G46,0)</f>
        <v>0</v>
      </c>
      <c r="BC46" s="233">
        <f>IF(AZ46=3,G46,0)</f>
        <v>0</v>
      </c>
      <c r="BD46" s="233">
        <f>IF(AZ46=4,G46,0)</f>
        <v>0</v>
      </c>
      <c r="BE46" s="233">
        <f>IF(AZ46=5,G46,0)</f>
        <v>0</v>
      </c>
      <c r="CA46" s="260">
        <v>1</v>
      </c>
      <c r="CB46" s="260">
        <v>1</v>
      </c>
    </row>
    <row r="47" spans="1:80">
      <c r="A47" s="269"/>
      <c r="B47" s="272"/>
      <c r="C47" s="328" t="s">
        <v>785</v>
      </c>
      <c r="D47" s="329"/>
      <c r="E47" s="273">
        <v>17.275600000000001</v>
      </c>
      <c r="F47" s="274"/>
      <c r="G47" s="275"/>
      <c r="H47" s="276"/>
      <c r="I47" s="270"/>
      <c r="J47" s="277"/>
      <c r="K47" s="270"/>
      <c r="M47" s="271" t="s">
        <v>785</v>
      </c>
      <c r="O47" s="260"/>
    </row>
    <row r="48" spans="1:80">
      <c r="A48" s="278"/>
      <c r="B48" s="279" t="s">
        <v>100</v>
      </c>
      <c r="C48" s="280" t="s">
        <v>317</v>
      </c>
      <c r="D48" s="281"/>
      <c r="E48" s="282"/>
      <c r="F48" s="283"/>
      <c r="G48" s="284">
        <f>SUM(G45:G47)</f>
        <v>0</v>
      </c>
      <c r="H48" s="285"/>
      <c r="I48" s="286">
        <f>SUM(I45:I47)</f>
        <v>0</v>
      </c>
      <c r="J48" s="285"/>
      <c r="K48" s="286">
        <f>SUM(K45:K47)</f>
        <v>-0.79467759999999998</v>
      </c>
      <c r="O48" s="260">
        <v>4</v>
      </c>
      <c r="BA48" s="287">
        <f>SUM(BA45:BA47)</f>
        <v>0</v>
      </c>
      <c r="BB48" s="287">
        <f>SUM(BB45:BB47)</f>
        <v>0</v>
      </c>
      <c r="BC48" s="287">
        <f>SUM(BC45:BC47)</f>
        <v>0</v>
      </c>
      <c r="BD48" s="287">
        <f>SUM(BD45:BD47)</f>
        <v>0</v>
      </c>
      <c r="BE48" s="287">
        <f>SUM(BE45:BE47)</f>
        <v>0</v>
      </c>
    </row>
    <row r="49" spans="1:80">
      <c r="A49" s="250" t="s">
        <v>97</v>
      </c>
      <c r="B49" s="251" t="s">
        <v>348</v>
      </c>
      <c r="C49" s="252" t="s">
        <v>349</v>
      </c>
      <c r="D49" s="253"/>
      <c r="E49" s="254"/>
      <c r="F49" s="254"/>
      <c r="G49" s="255"/>
      <c r="H49" s="256"/>
      <c r="I49" s="257"/>
      <c r="J49" s="258"/>
      <c r="K49" s="259"/>
      <c r="O49" s="260">
        <v>1</v>
      </c>
    </row>
    <row r="50" spans="1:80">
      <c r="A50" s="261">
        <v>16</v>
      </c>
      <c r="B50" s="262" t="s">
        <v>351</v>
      </c>
      <c r="C50" s="263" t="s">
        <v>352</v>
      </c>
      <c r="D50" s="264" t="s">
        <v>185</v>
      </c>
      <c r="E50" s="265">
        <v>3.2118140789999998</v>
      </c>
      <c r="F50" s="265">
        <v>0</v>
      </c>
      <c r="G50" s="266">
        <f>E50*F50</f>
        <v>0</v>
      </c>
      <c r="H50" s="267">
        <v>0</v>
      </c>
      <c r="I50" s="268">
        <f>E50*H50</f>
        <v>0</v>
      </c>
      <c r="J50" s="267"/>
      <c r="K50" s="268">
        <f>E50*J50</f>
        <v>0</v>
      </c>
      <c r="O50" s="260">
        <v>2</v>
      </c>
      <c r="AA50" s="233">
        <v>7</v>
      </c>
      <c r="AB50" s="233">
        <v>1</v>
      </c>
      <c r="AC50" s="233">
        <v>2</v>
      </c>
      <c r="AZ50" s="233">
        <v>1</v>
      </c>
      <c r="BA50" s="233">
        <f>IF(AZ50=1,G50,0)</f>
        <v>0</v>
      </c>
      <c r="BB50" s="233">
        <f>IF(AZ50=2,G50,0)</f>
        <v>0</v>
      </c>
      <c r="BC50" s="233">
        <f>IF(AZ50=3,G50,0)</f>
        <v>0</v>
      </c>
      <c r="BD50" s="233">
        <f>IF(AZ50=4,G50,0)</f>
        <v>0</v>
      </c>
      <c r="BE50" s="233">
        <f>IF(AZ50=5,G50,0)</f>
        <v>0</v>
      </c>
      <c r="CA50" s="260">
        <v>7</v>
      </c>
      <c r="CB50" s="260">
        <v>1</v>
      </c>
    </row>
    <row r="51" spans="1:80">
      <c r="A51" s="278"/>
      <c r="B51" s="279" t="s">
        <v>100</v>
      </c>
      <c r="C51" s="280" t="s">
        <v>350</v>
      </c>
      <c r="D51" s="281"/>
      <c r="E51" s="282"/>
      <c r="F51" s="283"/>
      <c r="G51" s="284">
        <f>SUM(G49:G50)</f>
        <v>0</v>
      </c>
      <c r="H51" s="285"/>
      <c r="I51" s="286">
        <f>SUM(I49:I50)</f>
        <v>0</v>
      </c>
      <c r="J51" s="285"/>
      <c r="K51" s="286">
        <f>SUM(K49:K50)</f>
        <v>0</v>
      </c>
      <c r="O51" s="260">
        <v>4</v>
      </c>
      <c r="BA51" s="287">
        <f>SUM(BA49:BA50)</f>
        <v>0</v>
      </c>
      <c r="BB51" s="287">
        <f>SUM(BB49:BB50)</f>
        <v>0</v>
      </c>
      <c r="BC51" s="287">
        <f>SUM(BC49:BC50)</f>
        <v>0</v>
      </c>
      <c r="BD51" s="287">
        <f>SUM(BD49:BD50)</f>
        <v>0</v>
      </c>
      <c r="BE51" s="287">
        <f>SUM(BE49:BE50)</f>
        <v>0</v>
      </c>
    </row>
    <row r="52" spans="1:80">
      <c r="A52" s="250" t="s">
        <v>97</v>
      </c>
      <c r="B52" s="251" t="s">
        <v>353</v>
      </c>
      <c r="C52" s="252" t="s">
        <v>354</v>
      </c>
      <c r="D52" s="253"/>
      <c r="E52" s="254"/>
      <c r="F52" s="254"/>
      <c r="G52" s="255"/>
      <c r="H52" s="256"/>
      <c r="I52" s="257"/>
      <c r="J52" s="258"/>
      <c r="K52" s="259"/>
      <c r="O52" s="260">
        <v>1</v>
      </c>
    </row>
    <row r="53" spans="1:80" ht="22.5">
      <c r="A53" s="261">
        <v>17</v>
      </c>
      <c r="B53" s="262" t="s">
        <v>356</v>
      </c>
      <c r="C53" s="263" t="s">
        <v>357</v>
      </c>
      <c r="D53" s="264" t="s">
        <v>111</v>
      </c>
      <c r="E53" s="265">
        <v>8.9499999999999993</v>
      </c>
      <c r="F53" s="265">
        <v>0</v>
      </c>
      <c r="G53" s="266">
        <f>E53*F53</f>
        <v>0</v>
      </c>
      <c r="H53" s="267">
        <v>3.3E-4</v>
      </c>
      <c r="I53" s="268">
        <f>E53*H53</f>
        <v>2.9535E-3</v>
      </c>
      <c r="J53" s="267">
        <v>0</v>
      </c>
      <c r="K53" s="268">
        <f>E53*J53</f>
        <v>0</v>
      </c>
      <c r="O53" s="260">
        <v>2</v>
      </c>
      <c r="AA53" s="233">
        <v>1</v>
      </c>
      <c r="AB53" s="233">
        <v>7</v>
      </c>
      <c r="AC53" s="233">
        <v>7</v>
      </c>
      <c r="AZ53" s="233">
        <v>2</v>
      </c>
      <c r="BA53" s="233">
        <f>IF(AZ53=1,G53,0)</f>
        <v>0</v>
      </c>
      <c r="BB53" s="233">
        <f>IF(AZ53=2,G53,0)</f>
        <v>0</v>
      </c>
      <c r="BC53" s="233">
        <f>IF(AZ53=3,G53,0)</f>
        <v>0</v>
      </c>
      <c r="BD53" s="233">
        <f>IF(AZ53=4,G53,0)</f>
        <v>0</v>
      </c>
      <c r="BE53" s="233">
        <f>IF(AZ53=5,G53,0)</f>
        <v>0</v>
      </c>
      <c r="CA53" s="260">
        <v>1</v>
      </c>
      <c r="CB53" s="260">
        <v>7</v>
      </c>
    </row>
    <row r="54" spans="1:80">
      <c r="A54" s="269"/>
      <c r="B54" s="272"/>
      <c r="C54" s="328" t="s">
        <v>774</v>
      </c>
      <c r="D54" s="329"/>
      <c r="E54" s="273">
        <v>8.9499999999999993</v>
      </c>
      <c r="F54" s="274"/>
      <c r="G54" s="275"/>
      <c r="H54" s="276"/>
      <c r="I54" s="270"/>
      <c r="J54" s="277"/>
      <c r="K54" s="270"/>
      <c r="M54" s="271" t="s">
        <v>774</v>
      </c>
      <c r="O54" s="260"/>
    </row>
    <row r="55" spans="1:80">
      <c r="A55" s="261">
        <v>18</v>
      </c>
      <c r="B55" s="262" t="s">
        <v>359</v>
      </c>
      <c r="C55" s="263" t="s">
        <v>360</v>
      </c>
      <c r="D55" s="264" t="s">
        <v>111</v>
      </c>
      <c r="E55" s="265">
        <v>8.9499999999999993</v>
      </c>
      <c r="F55" s="265">
        <v>0</v>
      </c>
      <c r="G55" s="266">
        <f>E55*F55</f>
        <v>0</v>
      </c>
      <c r="H55" s="267">
        <v>4.0999999999999999E-4</v>
      </c>
      <c r="I55" s="268">
        <f>E55*H55</f>
        <v>3.6694999999999996E-3</v>
      </c>
      <c r="J55" s="267">
        <v>0</v>
      </c>
      <c r="K55" s="268">
        <f>E55*J55</f>
        <v>0</v>
      </c>
      <c r="O55" s="260">
        <v>2</v>
      </c>
      <c r="AA55" s="233">
        <v>1</v>
      </c>
      <c r="AB55" s="233">
        <v>7</v>
      </c>
      <c r="AC55" s="233">
        <v>7</v>
      </c>
      <c r="AZ55" s="233">
        <v>2</v>
      </c>
      <c r="BA55" s="233">
        <f>IF(AZ55=1,G55,0)</f>
        <v>0</v>
      </c>
      <c r="BB55" s="233">
        <f>IF(AZ55=2,G55,0)</f>
        <v>0</v>
      </c>
      <c r="BC55" s="233">
        <f>IF(AZ55=3,G55,0)</f>
        <v>0</v>
      </c>
      <c r="BD55" s="233">
        <f>IF(AZ55=4,G55,0)</f>
        <v>0</v>
      </c>
      <c r="BE55" s="233">
        <f>IF(AZ55=5,G55,0)</f>
        <v>0</v>
      </c>
      <c r="CA55" s="260">
        <v>1</v>
      </c>
      <c r="CB55" s="260">
        <v>7</v>
      </c>
    </row>
    <row r="56" spans="1:80">
      <c r="A56" s="261">
        <v>19</v>
      </c>
      <c r="B56" s="262" t="s">
        <v>374</v>
      </c>
      <c r="C56" s="263" t="s">
        <v>375</v>
      </c>
      <c r="D56" s="264" t="s">
        <v>111</v>
      </c>
      <c r="E56" s="265">
        <v>10.2925</v>
      </c>
      <c r="F56" s="265">
        <v>0</v>
      </c>
      <c r="G56" s="266">
        <f>E56*F56</f>
        <v>0</v>
      </c>
      <c r="H56" s="267">
        <v>4.8999999999999998E-3</v>
      </c>
      <c r="I56" s="268">
        <f>E56*H56</f>
        <v>5.0433249999999999E-2</v>
      </c>
      <c r="J56" s="267"/>
      <c r="K56" s="268">
        <f>E56*J56</f>
        <v>0</v>
      </c>
      <c r="O56" s="260">
        <v>2</v>
      </c>
      <c r="AA56" s="233">
        <v>3</v>
      </c>
      <c r="AB56" s="233">
        <v>7</v>
      </c>
      <c r="AC56" s="233">
        <v>62833154</v>
      </c>
      <c r="AZ56" s="233">
        <v>2</v>
      </c>
      <c r="BA56" s="233">
        <f>IF(AZ56=1,G56,0)</f>
        <v>0</v>
      </c>
      <c r="BB56" s="233">
        <f>IF(AZ56=2,G56,0)</f>
        <v>0</v>
      </c>
      <c r="BC56" s="233">
        <f>IF(AZ56=3,G56,0)</f>
        <v>0</v>
      </c>
      <c r="BD56" s="233">
        <f>IF(AZ56=4,G56,0)</f>
        <v>0</v>
      </c>
      <c r="BE56" s="233">
        <f>IF(AZ56=5,G56,0)</f>
        <v>0</v>
      </c>
      <c r="CA56" s="260">
        <v>3</v>
      </c>
      <c r="CB56" s="260">
        <v>7</v>
      </c>
    </row>
    <row r="57" spans="1:80">
      <c r="A57" s="269"/>
      <c r="B57" s="272"/>
      <c r="C57" s="328" t="s">
        <v>786</v>
      </c>
      <c r="D57" s="329"/>
      <c r="E57" s="273">
        <v>10.2925</v>
      </c>
      <c r="F57" s="274"/>
      <c r="G57" s="275"/>
      <c r="H57" s="276"/>
      <c r="I57" s="270"/>
      <c r="J57" s="277"/>
      <c r="K57" s="270"/>
      <c r="M57" s="271" t="s">
        <v>786</v>
      </c>
      <c r="O57" s="260"/>
    </row>
    <row r="58" spans="1:80">
      <c r="A58" s="261">
        <v>20</v>
      </c>
      <c r="B58" s="262" t="s">
        <v>377</v>
      </c>
      <c r="C58" s="263" t="s">
        <v>378</v>
      </c>
      <c r="D58" s="264" t="s">
        <v>12</v>
      </c>
      <c r="E58" s="265"/>
      <c r="F58" s="265">
        <v>0</v>
      </c>
      <c r="G58" s="266">
        <f>E58*F58</f>
        <v>0</v>
      </c>
      <c r="H58" s="267">
        <v>0</v>
      </c>
      <c r="I58" s="268">
        <f>E58*H58</f>
        <v>0</v>
      </c>
      <c r="J58" s="267"/>
      <c r="K58" s="268">
        <f>E58*J58</f>
        <v>0</v>
      </c>
      <c r="O58" s="260">
        <v>2</v>
      </c>
      <c r="AA58" s="233">
        <v>7</v>
      </c>
      <c r="AB58" s="233">
        <v>1002</v>
      </c>
      <c r="AC58" s="233">
        <v>5</v>
      </c>
      <c r="AZ58" s="233">
        <v>2</v>
      </c>
      <c r="BA58" s="233">
        <f>IF(AZ58=1,G58,0)</f>
        <v>0</v>
      </c>
      <c r="BB58" s="233">
        <f>IF(AZ58=2,G58,0)</f>
        <v>0</v>
      </c>
      <c r="BC58" s="233">
        <f>IF(AZ58=3,G58,0)</f>
        <v>0</v>
      </c>
      <c r="BD58" s="233">
        <f>IF(AZ58=4,G58,0)</f>
        <v>0</v>
      </c>
      <c r="BE58" s="233">
        <f>IF(AZ58=5,G58,0)</f>
        <v>0</v>
      </c>
      <c r="CA58" s="260">
        <v>7</v>
      </c>
      <c r="CB58" s="260">
        <v>1002</v>
      </c>
    </row>
    <row r="59" spans="1:80">
      <c r="A59" s="278"/>
      <c r="B59" s="279" t="s">
        <v>100</v>
      </c>
      <c r="C59" s="280" t="s">
        <v>355</v>
      </c>
      <c r="D59" s="281"/>
      <c r="E59" s="282"/>
      <c r="F59" s="283"/>
      <c r="G59" s="284">
        <f>SUM(G52:G58)</f>
        <v>0</v>
      </c>
      <c r="H59" s="285"/>
      <c r="I59" s="286">
        <f>SUM(I52:I58)</f>
        <v>5.7056249999999996E-2</v>
      </c>
      <c r="J59" s="285"/>
      <c r="K59" s="286">
        <f>SUM(K52:K58)</f>
        <v>0</v>
      </c>
      <c r="O59" s="260">
        <v>4</v>
      </c>
      <c r="BA59" s="287">
        <f>SUM(BA52:BA58)</f>
        <v>0</v>
      </c>
      <c r="BB59" s="287">
        <f>SUM(BB52:BB58)</f>
        <v>0</v>
      </c>
      <c r="BC59" s="287">
        <f>SUM(BC52:BC58)</f>
        <v>0</v>
      </c>
      <c r="BD59" s="287">
        <f>SUM(BD52:BD58)</f>
        <v>0</v>
      </c>
      <c r="BE59" s="287">
        <f>SUM(BE52:BE58)</f>
        <v>0</v>
      </c>
    </row>
    <row r="60" spans="1:80">
      <c r="A60" s="250" t="s">
        <v>97</v>
      </c>
      <c r="B60" s="251" t="s">
        <v>419</v>
      </c>
      <c r="C60" s="252" t="s">
        <v>420</v>
      </c>
      <c r="D60" s="253"/>
      <c r="E60" s="254"/>
      <c r="F60" s="254"/>
      <c r="G60" s="255"/>
      <c r="H60" s="256"/>
      <c r="I60" s="257"/>
      <c r="J60" s="258"/>
      <c r="K60" s="259"/>
      <c r="O60" s="260">
        <v>1</v>
      </c>
    </row>
    <row r="61" spans="1:80">
      <c r="A61" s="261">
        <v>21</v>
      </c>
      <c r="B61" s="262" t="s">
        <v>425</v>
      </c>
      <c r="C61" s="263" t="s">
        <v>426</v>
      </c>
      <c r="D61" s="264" t="s">
        <v>111</v>
      </c>
      <c r="E61" s="265">
        <v>8.9499999999999993</v>
      </c>
      <c r="F61" s="265">
        <v>0</v>
      </c>
      <c r="G61" s="266">
        <f>E61*F61</f>
        <v>0</v>
      </c>
      <c r="H61" s="267">
        <v>0</v>
      </c>
      <c r="I61" s="268">
        <f>E61*H61</f>
        <v>0</v>
      </c>
      <c r="J61" s="267">
        <v>0</v>
      </c>
      <c r="K61" s="268">
        <f>E61*J61</f>
        <v>0</v>
      </c>
      <c r="O61" s="260">
        <v>2</v>
      </c>
      <c r="AA61" s="233">
        <v>1</v>
      </c>
      <c r="AB61" s="233">
        <v>7</v>
      </c>
      <c r="AC61" s="233">
        <v>7</v>
      </c>
      <c r="AZ61" s="233">
        <v>2</v>
      </c>
      <c r="BA61" s="233">
        <f>IF(AZ61=1,G61,0)</f>
        <v>0</v>
      </c>
      <c r="BB61" s="233">
        <f>IF(AZ61=2,G61,0)</f>
        <v>0</v>
      </c>
      <c r="BC61" s="233">
        <f>IF(AZ61=3,G61,0)</f>
        <v>0</v>
      </c>
      <c r="BD61" s="233">
        <f>IF(AZ61=4,G61,0)</f>
        <v>0</v>
      </c>
      <c r="BE61" s="233">
        <f>IF(AZ61=5,G61,0)</f>
        <v>0</v>
      </c>
      <c r="CA61" s="260">
        <v>1</v>
      </c>
      <c r="CB61" s="260">
        <v>7</v>
      </c>
    </row>
    <row r="62" spans="1:80" ht="22.5">
      <c r="A62" s="261">
        <v>22</v>
      </c>
      <c r="B62" s="262" t="s">
        <v>428</v>
      </c>
      <c r="C62" s="263" t="s">
        <v>429</v>
      </c>
      <c r="D62" s="264" t="s">
        <v>156</v>
      </c>
      <c r="E62" s="265">
        <v>10.44</v>
      </c>
      <c r="F62" s="265">
        <v>0</v>
      </c>
      <c r="G62" s="266">
        <f>E62*F62</f>
        <v>0</v>
      </c>
      <c r="H62" s="267">
        <v>3.2000000000000003E-4</v>
      </c>
      <c r="I62" s="268">
        <f>E62*H62</f>
        <v>3.3408000000000001E-3</v>
      </c>
      <c r="J62" s="267">
        <v>0</v>
      </c>
      <c r="K62" s="268">
        <f>E62*J62</f>
        <v>0</v>
      </c>
      <c r="O62" s="260">
        <v>2</v>
      </c>
      <c r="AA62" s="233">
        <v>1</v>
      </c>
      <c r="AB62" s="233">
        <v>7</v>
      </c>
      <c r="AC62" s="233">
        <v>7</v>
      </c>
      <c r="AZ62" s="233">
        <v>2</v>
      </c>
      <c r="BA62" s="233">
        <f>IF(AZ62=1,G62,0)</f>
        <v>0</v>
      </c>
      <c r="BB62" s="233">
        <f>IF(AZ62=2,G62,0)</f>
        <v>0</v>
      </c>
      <c r="BC62" s="233">
        <f>IF(AZ62=3,G62,0)</f>
        <v>0</v>
      </c>
      <c r="BD62" s="233">
        <f>IF(AZ62=4,G62,0)</f>
        <v>0</v>
      </c>
      <c r="BE62" s="233">
        <f>IF(AZ62=5,G62,0)</f>
        <v>0</v>
      </c>
      <c r="CA62" s="260">
        <v>1</v>
      </c>
      <c r="CB62" s="260">
        <v>7</v>
      </c>
    </row>
    <row r="63" spans="1:80">
      <c r="A63" s="269"/>
      <c r="B63" s="272"/>
      <c r="C63" s="328" t="s">
        <v>787</v>
      </c>
      <c r="D63" s="329"/>
      <c r="E63" s="273">
        <v>10.44</v>
      </c>
      <c r="F63" s="274"/>
      <c r="G63" s="275"/>
      <c r="H63" s="276"/>
      <c r="I63" s="270"/>
      <c r="J63" s="277"/>
      <c r="K63" s="270"/>
      <c r="M63" s="271" t="s">
        <v>787</v>
      </c>
      <c r="O63" s="260"/>
    </row>
    <row r="64" spans="1:80">
      <c r="A64" s="261">
        <v>23</v>
      </c>
      <c r="B64" s="262" t="s">
        <v>435</v>
      </c>
      <c r="C64" s="263" t="s">
        <v>436</v>
      </c>
      <c r="D64" s="264" t="s">
        <v>111</v>
      </c>
      <c r="E64" s="265">
        <v>8.9499999999999993</v>
      </c>
      <c r="F64" s="265">
        <v>0</v>
      </c>
      <c r="G64" s="266">
        <f>E64*F64</f>
        <v>0</v>
      </c>
      <c r="H64" s="267">
        <v>1.0000000000000001E-5</v>
      </c>
      <c r="I64" s="268">
        <f>E64*H64</f>
        <v>8.9499999999999994E-5</v>
      </c>
      <c r="J64" s="267">
        <v>0</v>
      </c>
      <c r="K64" s="268">
        <f>E64*J64</f>
        <v>0</v>
      </c>
      <c r="O64" s="260">
        <v>2</v>
      </c>
      <c r="AA64" s="233">
        <v>1</v>
      </c>
      <c r="AB64" s="233">
        <v>7</v>
      </c>
      <c r="AC64" s="233">
        <v>7</v>
      </c>
      <c r="AZ64" s="233">
        <v>2</v>
      </c>
      <c r="BA64" s="233">
        <f>IF(AZ64=1,G64,0)</f>
        <v>0</v>
      </c>
      <c r="BB64" s="233">
        <f>IF(AZ64=2,G64,0)</f>
        <v>0</v>
      </c>
      <c r="BC64" s="233">
        <f>IF(AZ64=3,G64,0)</f>
        <v>0</v>
      </c>
      <c r="BD64" s="233">
        <f>IF(AZ64=4,G64,0)</f>
        <v>0</v>
      </c>
      <c r="BE64" s="233">
        <f>IF(AZ64=5,G64,0)</f>
        <v>0</v>
      </c>
      <c r="CA64" s="260">
        <v>1</v>
      </c>
      <c r="CB64" s="260">
        <v>7</v>
      </c>
    </row>
    <row r="65" spans="1:80">
      <c r="A65" s="261">
        <v>24</v>
      </c>
      <c r="B65" s="262" t="s">
        <v>440</v>
      </c>
      <c r="C65" s="263" t="s">
        <v>441</v>
      </c>
      <c r="D65" s="264" t="s">
        <v>111</v>
      </c>
      <c r="E65" s="265">
        <v>9.1289999999999996</v>
      </c>
      <c r="F65" s="265">
        <v>0</v>
      </c>
      <c r="G65" s="266">
        <f>E65*F65</f>
        <v>0</v>
      </c>
      <c r="H65" s="267">
        <v>2E-3</v>
      </c>
      <c r="I65" s="268">
        <f>E65*H65</f>
        <v>1.8258E-2</v>
      </c>
      <c r="J65" s="267"/>
      <c r="K65" s="268">
        <f>E65*J65</f>
        <v>0</v>
      </c>
      <c r="O65" s="260">
        <v>2</v>
      </c>
      <c r="AA65" s="233">
        <v>3</v>
      </c>
      <c r="AB65" s="233">
        <v>7</v>
      </c>
      <c r="AC65" s="233">
        <v>28375855</v>
      </c>
      <c r="AZ65" s="233">
        <v>2</v>
      </c>
      <c r="BA65" s="233">
        <f>IF(AZ65=1,G65,0)</f>
        <v>0</v>
      </c>
      <c r="BB65" s="233">
        <f>IF(AZ65=2,G65,0)</f>
        <v>0</v>
      </c>
      <c r="BC65" s="233">
        <f>IF(AZ65=3,G65,0)</f>
        <v>0</v>
      </c>
      <c r="BD65" s="233">
        <f>IF(AZ65=4,G65,0)</f>
        <v>0</v>
      </c>
      <c r="BE65" s="233">
        <f>IF(AZ65=5,G65,0)</f>
        <v>0</v>
      </c>
      <c r="CA65" s="260">
        <v>3</v>
      </c>
      <c r="CB65" s="260">
        <v>7</v>
      </c>
    </row>
    <row r="66" spans="1:80">
      <c r="A66" s="269"/>
      <c r="B66" s="272"/>
      <c r="C66" s="328" t="s">
        <v>788</v>
      </c>
      <c r="D66" s="329"/>
      <c r="E66" s="273">
        <v>9.1289999999999996</v>
      </c>
      <c r="F66" s="274"/>
      <c r="G66" s="275"/>
      <c r="H66" s="276"/>
      <c r="I66" s="270"/>
      <c r="J66" s="277"/>
      <c r="K66" s="270"/>
      <c r="M66" s="271" t="s">
        <v>788</v>
      </c>
      <c r="O66" s="260"/>
    </row>
    <row r="67" spans="1:80">
      <c r="A67" s="261">
        <v>25</v>
      </c>
      <c r="B67" s="262" t="s">
        <v>452</v>
      </c>
      <c r="C67" s="263" t="s">
        <v>453</v>
      </c>
      <c r="D67" s="264" t="s">
        <v>12</v>
      </c>
      <c r="E67" s="265"/>
      <c r="F67" s="265">
        <v>0</v>
      </c>
      <c r="G67" s="266">
        <f>E67*F67</f>
        <v>0</v>
      </c>
      <c r="H67" s="267">
        <v>0</v>
      </c>
      <c r="I67" s="268">
        <f>E67*H67</f>
        <v>0</v>
      </c>
      <c r="J67" s="267"/>
      <c r="K67" s="268">
        <f>E67*J67</f>
        <v>0</v>
      </c>
      <c r="O67" s="260">
        <v>2</v>
      </c>
      <c r="AA67" s="233">
        <v>7</v>
      </c>
      <c r="AB67" s="233">
        <v>1002</v>
      </c>
      <c r="AC67" s="233">
        <v>5</v>
      </c>
      <c r="AZ67" s="233">
        <v>2</v>
      </c>
      <c r="BA67" s="233">
        <f>IF(AZ67=1,G67,0)</f>
        <v>0</v>
      </c>
      <c r="BB67" s="233">
        <f>IF(AZ67=2,G67,0)</f>
        <v>0</v>
      </c>
      <c r="BC67" s="233">
        <f>IF(AZ67=3,G67,0)</f>
        <v>0</v>
      </c>
      <c r="BD67" s="233">
        <f>IF(AZ67=4,G67,0)</f>
        <v>0</v>
      </c>
      <c r="BE67" s="233">
        <f>IF(AZ67=5,G67,0)</f>
        <v>0</v>
      </c>
      <c r="CA67" s="260">
        <v>7</v>
      </c>
      <c r="CB67" s="260">
        <v>1002</v>
      </c>
    </row>
    <row r="68" spans="1:80">
      <c r="A68" s="278"/>
      <c r="B68" s="279" t="s">
        <v>100</v>
      </c>
      <c r="C68" s="280" t="s">
        <v>421</v>
      </c>
      <c r="D68" s="281"/>
      <c r="E68" s="282"/>
      <c r="F68" s="283"/>
      <c r="G68" s="284">
        <f>SUM(G60:G67)</f>
        <v>0</v>
      </c>
      <c r="H68" s="285"/>
      <c r="I68" s="286">
        <f>SUM(I60:I67)</f>
        <v>2.1688300000000001E-2</v>
      </c>
      <c r="J68" s="285"/>
      <c r="K68" s="286">
        <f>SUM(K60:K67)</f>
        <v>0</v>
      </c>
      <c r="O68" s="260">
        <v>4</v>
      </c>
      <c r="BA68" s="287">
        <f>SUM(BA60:BA67)</f>
        <v>0</v>
      </c>
      <c r="BB68" s="287">
        <f>SUM(BB60:BB67)</f>
        <v>0</v>
      </c>
      <c r="BC68" s="287">
        <f>SUM(BC60:BC67)</f>
        <v>0</v>
      </c>
      <c r="BD68" s="287">
        <f>SUM(BD60:BD67)</f>
        <v>0</v>
      </c>
      <c r="BE68" s="287">
        <f>SUM(BE60:BE67)</f>
        <v>0</v>
      </c>
    </row>
    <row r="69" spans="1:80">
      <c r="A69" s="250" t="s">
        <v>97</v>
      </c>
      <c r="B69" s="251" t="s">
        <v>489</v>
      </c>
      <c r="C69" s="252" t="s">
        <v>490</v>
      </c>
      <c r="D69" s="253"/>
      <c r="E69" s="254"/>
      <c r="F69" s="254"/>
      <c r="G69" s="255"/>
      <c r="H69" s="256"/>
      <c r="I69" s="257"/>
      <c r="J69" s="258"/>
      <c r="K69" s="259"/>
      <c r="O69" s="260">
        <v>1</v>
      </c>
    </row>
    <row r="70" spans="1:80">
      <c r="A70" s="261">
        <v>26</v>
      </c>
      <c r="B70" s="262" t="s">
        <v>492</v>
      </c>
      <c r="C70" s="263" t="s">
        <v>493</v>
      </c>
      <c r="D70" s="264" t="s">
        <v>123</v>
      </c>
      <c r="E70" s="265">
        <v>1</v>
      </c>
      <c r="F70" s="265">
        <v>0</v>
      </c>
      <c r="G70" s="266">
        <f>E70*F70</f>
        <v>0</v>
      </c>
      <c r="H70" s="267">
        <v>0</v>
      </c>
      <c r="I70" s="268">
        <f>E70*H70</f>
        <v>0</v>
      </c>
      <c r="J70" s="267"/>
      <c r="K70" s="268">
        <f>E70*J70</f>
        <v>0</v>
      </c>
      <c r="O70" s="260">
        <v>2</v>
      </c>
      <c r="AA70" s="233">
        <v>12</v>
      </c>
      <c r="AB70" s="233">
        <v>0</v>
      </c>
      <c r="AC70" s="233">
        <v>5</v>
      </c>
      <c r="AZ70" s="233">
        <v>2</v>
      </c>
      <c r="BA70" s="233">
        <f>IF(AZ70=1,G70,0)</f>
        <v>0</v>
      </c>
      <c r="BB70" s="233">
        <f>IF(AZ70=2,G70,0)</f>
        <v>0</v>
      </c>
      <c r="BC70" s="233">
        <f>IF(AZ70=3,G70,0)</f>
        <v>0</v>
      </c>
      <c r="BD70" s="233">
        <f>IF(AZ70=4,G70,0)</f>
        <v>0</v>
      </c>
      <c r="BE70" s="233">
        <f>IF(AZ70=5,G70,0)</f>
        <v>0</v>
      </c>
      <c r="CA70" s="260">
        <v>12</v>
      </c>
      <c r="CB70" s="260">
        <v>0</v>
      </c>
    </row>
    <row r="71" spans="1:80">
      <c r="A71" s="261">
        <v>27</v>
      </c>
      <c r="B71" s="262" t="s">
        <v>494</v>
      </c>
      <c r="C71" s="263" t="s">
        <v>472</v>
      </c>
      <c r="D71" s="264" t="s">
        <v>12</v>
      </c>
      <c r="E71" s="265">
        <v>5</v>
      </c>
      <c r="F71" s="265">
        <v>0</v>
      </c>
      <c r="G71" s="266">
        <f>E71*F71</f>
        <v>0</v>
      </c>
      <c r="H71" s="267">
        <v>0</v>
      </c>
      <c r="I71" s="268">
        <f>E71*H71</f>
        <v>0</v>
      </c>
      <c r="J71" s="267"/>
      <c r="K71" s="268">
        <f>E71*J71</f>
        <v>0</v>
      </c>
      <c r="O71" s="260">
        <v>2</v>
      </c>
      <c r="AA71" s="233">
        <v>12</v>
      </c>
      <c r="AB71" s="233">
        <v>0</v>
      </c>
      <c r="AC71" s="233">
        <v>6</v>
      </c>
      <c r="AZ71" s="233">
        <v>2</v>
      </c>
      <c r="BA71" s="233">
        <f>IF(AZ71=1,G71,0)</f>
        <v>0</v>
      </c>
      <c r="BB71" s="233">
        <f>IF(AZ71=2,G71,0)</f>
        <v>0</v>
      </c>
      <c r="BC71" s="233">
        <f>IF(AZ71=3,G71,0)</f>
        <v>0</v>
      </c>
      <c r="BD71" s="233">
        <f>IF(AZ71=4,G71,0)</f>
        <v>0</v>
      </c>
      <c r="BE71" s="233">
        <f>IF(AZ71=5,G71,0)</f>
        <v>0</v>
      </c>
      <c r="CA71" s="260">
        <v>12</v>
      </c>
      <c r="CB71" s="260">
        <v>0</v>
      </c>
    </row>
    <row r="72" spans="1:80">
      <c r="A72" s="278"/>
      <c r="B72" s="279" t="s">
        <v>100</v>
      </c>
      <c r="C72" s="280" t="s">
        <v>491</v>
      </c>
      <c r="D72" s="281"/>
      <c r="E72" s="282"/>
      <c r="F72" s="283"/>
      <c r="G72" s="284">
        <f>SUM(G69:G71)</f>
        <v>0</v>
      </c>
      <c r="H72" s="285"/>
      <c r="I72" s="286">
        <f>SUM(I69:I71)</f>
        <v>0</v>
      </c>
      <c r="J72" s="285"/>
      <c r="K72" s="286">
        <f>SUM(K69:K71)</f>
        <v>0</v>
      </c>
      <c r="O72" s="260">
        <v>4</v>
      </c>
      <c r="BA72" s="287">
        <f>SUM(BA69:BA71)</f>
        <v>0</v>
      </c>
      <c r="BB72" s="287">
        <f>SUM(BB69:BB71)</f>
        <v>0</v>
      </c>
      <c r="BC72" s="287">
        <f>SUM(BC69:BC71)</f>
        <v>0</v>
      </c>
      <c r="BD72" s="287">
        <f>SUM(BD69:BD71)</f>
        <v>0</v>
      </c>
      <c r="BE72" s="287">
        <f>SUM(BE69:BE71)</f>
        <v>0</v>
      </c>
    </row>
    <row r="73" spans="1:80">
      <c r="A73" s="250" t="s">
        <v>97</v>
      </c>
      <c r="B73" s="251" t="s">
        <v>590</v>
      </c>
      <c r="C73" s="252" t="s">
        <v>591</v>
      </c>
      <c r="D73" s="253"/>
      <c r="E73" s="254"/>
      <c r="F73" s="254"/>
      <c r="G73" s="255"/>
      <c r="H73" s="256"/>
      <c r="I73" s="257"/>
      <c r="J73" s="258"/>
      <c r="K73" s="259"/>
      <c r="O73" s="260">
        <v>1</v>
      </c>
    </row>
    <row r="74" spans="1:80">
      <c r="A74" s="261">
        <v>28</v>
      </c>
      <c r="B74" s="262" t="s">
        <v>593</v>
      </c>
      <c r="C74" s="263" t="s">
        <v>594</v>
      </c>
      <c r="D74" s="264" t="s">
        <v>111</v>
      </c>
      <c r="E74" s="265">
        <v>9.9499999999999993</v>
      </c>
      <c r="F74" s="265">
        <v>0</v>
      </c>
      <c r="G74" s="266">
        <f>E74*F74</f>
        <v>0</v>
      </c>
      <c r="H74" s="267">
        <v>2.1000000000000001E-4</v>
      </c>
      <c r="I74" s="268">
        <f>E74*H74</f>
        <v>2.0894999999999998E-3</v>
      </c>
      <c r="J74" s="267">
        <v>0</v>
      </c>
      <c r="K74" s="268">
        <f>E74*J74</f>
        <v>0</v>
      </c>
      <c r="O74" s="260">
        <v>2</v>
      </c>
      <c r="AA74" s="233">
        <v>1</v>
      </c>
      <c r="AB74" s="233">
        <v>7</v>
      </c>
      <c r="AC74" s="233">
        <v>7</v>
      </c>
      <c r="AZ74" s="233">
        <v>2</v>
      </c>
      <c r="BA74" s="233">
        <f>IF(AZ74=1,G74,0)</f>
        <v>0</v>
      </c>
      <c r="BB74" s="233">
        <f>IF(AZ74=2,G74,0)</f>
        <v>0</v>
      </c>
      <c r="BC74" s="233">
        <f>IF(AZ74=3,G74,0)</f>
        <v>0</v>
      </c>
      <c r="BD74" s="233">
        <f>IF(AZ74=4,G74,0)</f>
        <v>0</v>
      </c>
      <c r="BE74" s="233">
        <f>IF(AZ74=5,G74,0)</f>
        <v>0</v>
      </c>
      <c r="CA74" s="260">
        <v>1</v>
      </c>
      <c r="CB74" s="260">
        <v>7</v>
      </c>
    </row>
    <row r="75" spans="1:80">
      <c r="A75" s="269"/>
      <c r="B75" s="272"/>
      <c r="C75" s="328" t="s">
        <v>595</v>
      </c>
      <c r="D75" s="329"/>
      <c r="E75" s="273">
        <v>0</v>
      </c>
      <c r="F75" s="274"/>
      <c r="G75" s="275"/>
      <c r="H75" s="276"/>
      <c r="I75" s="270"/>
      <c r="J75" s="277"/>
      <c r="K75" s="270"/>
      <c r="M75" s="271" t="s">
        <v>595</v>
      </c>
      <c r="O75" s="260"/>
    </row>
    <row r="76" spans="1:80">
      <c r="A76" s="269"/>
      <c r="B76" s="272"/>
      <c r="C76" s="328" t="s">
        <v>774</v>
      </c>
      <c r="D76" s="329"/>
      <c r="E76" s="273">
        <v>8.9499999999999993</v>
      </c>
      <c r="F76" s="274"/>
      <c r="G76" s="275"/>
      <c r="H76" s="276"/>
      <c r="I76" s="270"/>
      <c r="J76" s="277"/>
      <c r="K76" s="270"/>
      <c r="M76" s="271" t="s">
        <v>774</v>
      </c>
      <c r="O76" s="260"/>
    </row>
    <row r="77" spans="1:80">
      <c r="A77" s="269"/>
      <c r="B77" s="272"/>
      <c r="C77" s="328" t="s">
        <v>789</v>
      </c>
      <c r="D77" s="329"/>
      <c r="E77" s="273">
        <v>0</v>
      </c>
      <c r="F77" s="274"/>
      <c r="G77" s="275"/>
      <c r="H77" s="276"/>
      <c r="I77" s="270"/>
      <c r="J77" s="277"/>
      <c r="K77" s="270"/>
      <c r="M77" s="271" t="s">
        <v>789</v>
      </c>
      <c r="O77" s="260"/>
    </row>
    <row r="78" spans="1:80">
      <c r="A78" s="269"/>
      <c r="B78" s="272"/>
      <c r="C78" s="328" t="s">
        <v>790</v>
      </c>
      <c r="D78" s="329"/>
      <c r="E78" s="273">
        <v>1</v>
      </c>
      <c r="F78" s="274"/>
      <c r="G78" s="275"/>
      <c r="H78" s="276"/>
      <c r="I78" s="270"/>
      <c r="J78" s="277"/>
      <c r="K78" s="270"/>
      <c r="M78" s="271" t="s">
        <v>790</v>
      </c>
      <c r="O78" s="260"/>
    </row>
    <row r="79" spans="1:80" ht="22.5">
      <c r="A79" s="261">
        <v>29</v>
      </c>
      <c r="B79" s="262" t="s">
        <v>791</v>
      </c>
      <c r="C79" s="263" t="s">
        <v>792</v>
      </c>
      <c r="D79" s="264" t="s">
        <v>156</v>
      </c>
      <c r="E79" s="265">
        <v>10</v>
      </c>
      <c r="F79" s="265">
        <v>0</v>
      </c>
      <c r="G79" s="266">
        <f>E79*F79</f>
        <v>0</v>
      </c>
      <c r="H79" s="267">
        <v>3.2000000000000003E-4</v>
      </c>
      <c r="I79" s="268">
        <f>E79*H79</f>
        <v>3.2000000000000002E-3</v>
      </c>
      <c r="J79" s="267">
        <v>0</v>
      </c>
      <c r="K79" s="268">
        <f>E79*J79</f>
        <v>0</v>
      </c>
      <c r="O79" s="260">
        <v>2</v>
      </c>
      <c r="AA79" s="233">
        <v>1</v>
      </c>
      <c r="AB79" s="233">
        <v>7</v>
      </c>
      <c r="AC79" s="233">
        <v>7</v>
      </c>
      <c r="AZ79" s="233">
        <v>2</v>
      </c>
      <c r="BA79" s="233">
        <f>IF(AZ79=1,G79,0)</f>
        <v>0</v>
      </c>
      <c r="BB79" s="233">
        <f>IF(AZ79=2,G79,0)</f>
        <v>0</v>
      </c>
      <c r="BC79" s="233">
        <f>IF(AZ79=3,G79,0)</f>
        <v>0</v>
      </c>
      <c r="BD79" s="233">
        <f>IF(AZ79=4,G79,0)</f>
        <v>0</v>
      </c>
      <c r="BE79" s="233">
        <f>IF(AZ79=5,G79,0)</f>
        <v>0</v>
      </c>
      <c r="CA79" s="260">
        <v>1</v>
      </c>
      <c r="CB79" s="260">
        <v>7</v>
      </c>
    </row>
    <row r="80" spans="1:80">
      <c r="A80" s="269"/>
      <c r="B80" s="272"/>
      <c r="C80" s="328" t="s">
        <v>793</v>
      </c>
      <c r="D80" s="329"/>
      <c r="E80" s="273">
        <v>10</v>
      </c>
      <c r="F80" s="274"/>
      <c r="G80" s="275"/>
      <c r="H80" s="276"/>
      <c r="I80" s="270"/>
      <c r="J80" s="277"/>
      <c r="K80" s="270"/>
      <c r="M80" s="271" t="s">
        <v>793</v>
      </c>
      <c r="O80" s="260"/>
    </row>
    <row r="81" spans="1:80" ht="22.5">
      <c r="A81" s="261">
        <v>30</v>
      </c>
      <c r="B81" s="262" t="s">
        <v>596</v>
      </c>
      <c r="C81" s="263" t="s">
        <v>597</v>
      </c>
      <c r="D81" s="264" t="s">
        <v>111</v>
      </c>
      <c r="E81" s="265">
        <v>8.9499999999999993</v>
      </c>
      <c r="F81" s="265">
        <v>0</v>
      </c>
      <c r="G81" s="266">
        <f>E81*F81</f>
        <v>0</v>
      </c>
      <c r="H81" s="267">
        <v>4.7499999999999999E-3</v>
      </c>
      <c r="I81" s="268">
        <f>E81*H81</f>
        <v>4.2512499999999995E-2</v>
      </c>
      <c r="J81" s="267">
        <v>0</v>
      </c>
      <c r="K81" s="268">
        <f>E81*J81</f>
        <v>0</v>
      </c>
      <c r="O81" s="260">
        <v>2</v>
      </c>
      <c r="AA81" s="233">
        <v>1</v>
      </c>
      <c r="AB81" s="233">
        <v>7</v>
      </c>
      <c r="AC81" s="233">
        <v>7</v>
      </c>
      <c r="AZ81" s="233">
        <v>2</v>
      </c>
      <c r="BA81" s="233">
        <f>IF(AZ81=1,G81,0)</f>
        <v>0</v>
      </c>
      <c r="BB81" s="233">
        <f>IF(AZ81=2,G81,0)</f>
        <v>0</v>
      </c>
      <c r="BC81" s="233">
        <f>IF(AZ81=3,G81,0)</f>
        <v>0</v>
      </c>
      <c r="BD81" s="233">
        <f>IF(AZ81=4,G81,0)</f>
        <v>0</v>
      </c>
      <c r="BE81" s="233">
        <f>IF(AZ81=5,G81,0)</f>
        <v>0</v>
      </c>
      <c r="CA81" s="260">
        <v>1</v>
      </c>
      <c r="CB81" s="260">
        <v>7</v>
      </c>
    </row>
    <row r="82" spans="1:80">
      <c r="A82" s="269"/>
      <c r="B82" s="272"/>
      <c r="C82" s="328" t="s">
        <v>774</v>
      </c>
      <c r="D82" s="329"/>
      <c r="E82" s="273">
        <v>8.9499999999999993</v>
      </c>
      <c r="F82" s="274"/>
      <c r="G82" s="275"/>
      <c r="H82" s="276"/>
      <c r="I82" s="270"/>
      <c r="J82" s="277"/>
      <c r="K82" s="270"/>
      <c r="M82" s="271" t="s">
        <v>774</v>
      </c>
      <c r="O82" s="260"/>
    </row>
    <row r="83" spans="1:80">
      <c r="A83" s="261">
        <v>31</v>
      </c>
      <c r="B83" s="262" t="s">
        <v>609</v>
      </c>
      <c r="C83" s="263" t="s">
        <v>610</v>
      </c>
      <c r="D83" s="264" t="s">
        <v>111</v>
      </c>
      <c r="E83" s="265">
        <v>9.8450000000000006</v>
      </c>
      <c r="F83" s="265">
        <v>0</v>
      </c>
      <c r="G83" s="266">
        <f>E83*F83</f>
        <v>0</v>
      </c>
      <c r="H83" s="267">
        <v>1.9199999999999998E-2</v>
      </c>
      <c r="I83" s="268">
        <f>E83*H83</f>
        <v>0.189024</v>
      </c>
      <c r="J83" s="267"/>
      <c r="K83" s="268">
        <f>E83*J83</f>
        <v>0</v>
      </c>
      <c r="O83" s="260">
        <v>2</v>
      </c>
      <c r="AA83" s="233">
        <v>12</v>
      </c>
      <c r="AB83" s="233">
        <v>0</v>
      </c>
      <c r="AC83" s="233">
        <v>7</v>
      </c>
      <c r="AZ83" s="233">
        <v>2</v>
      </c>
      <c r="BA83" s="233">
        <f>IF(AZ83=1,G83,0)</f>
        <v>0</v>
      </c>
      <c r="BB83" s="233">
        <f>IF(AZ83=2,G83,0)</f>
        <v>0</v>
      </c>
      <c r="BC83" s="233">
        <f>IF(AZ83=3,G83,0)</f>
        <v>0</v>
      </c>
      <c r="BD83" s="233">
        <f>IF(AZ83=4,G83,0)</f>
        <v>0</v>
      </c>
      <c r="BE83" s="233">
        <f>IF(AZ83=5,G83,0)</f>
        <v>0</v>
      </c>
      <c r="CA83" s="260">
        <v>12</v>
      </c>
      <c r="CB83" s="260">
        <v>0</v>
      </c>
    </row>
    <row r="84" spans="1:80">
      <c r="A84" s="269"/>
      <c r="B84" s="272"/>
      <c r="C84" s="328" t="s">
        <v>794</v>
      </c>
      <c r="D84" s="329"/>
      <c r="E84" s="273">
        <v>9.8450000000000006</v>
      </c>
      <c r="F84" s="274"/>
      <c r="G84" s="275"/>
      <c r="H84" s="276"/>
      <c r="I84" s="270"/>
      <c r="J84" s="277"/>
      <c r="K84" s="270"/>
      <c r="M84" s="271" t="s">
        <v>794</v>
      </c>
      <c r="O84" s="260"/>
    </row>
    <row r="85" spans="1:80">
      <c r="A85" s="261">
        <v>32</v>
      </c>
      <c r="B85" s="262" t="s">
        <v>795</v>
      </c>
      <c r="C85" s="263" t="s">
        <v>796</v>
      </c>
      <c r="D85" s="264" t="s">
        <v>156</v>
      </c>
      <c r="E85" s="265">
        <v>12</v>
      </c>
      <c r="F85" s="265">
        <v>0</v>
      </c>
      <c r="G85" s="266">
        <f>E85*F85</f>
        <v>0</v>
      </c>
      <c r="H85" s="267">
        <v>4.4999999999999999E-4</v>
      </c>
      <c r="I85" s="268">
        <f>E85*H85</f>
        <v>5.4000000000000003E-3</v>
      </c>
      <c r="J85" s="267"/>
      <c r="K85" s="268">
        <f>E85*J85</f>
        <v>0</v>
      </c>
      <c r="O85" s="260">
        <v>2</v>
      </c>
      <c r="AA85" s="233">
        <v>12</v>
      </c>
      <c r="AB85" s="233">
        <v>0</v>
      </c>
      <c r="AC85" s="233">
        <v>8</v>
      </c>
      <c r="AZ85" s="233">
        <v>2</v>
      </c>
      <c r="BA85" s="233">
        <f>IF(AZ85=1,G85,0)</f>
        <v>0</v>
      </c>
      <c r="BB85" s="233">
        <f>IF(AZ85=2,G85,0)</f>
        <v>0</v>
      </c>
      <c r="BC85" s="233">
        <f>IF(AZ85=3,G85,0)</f>
        <v>0</v>
      </c>
      <c r="BD85" s="233">
        <f>IF(AZ85=4,G85,0)</f>
        <v>0</v>
      </c>
      <c r="BE85" s="233">
        <f>IF(AZ85=5,G85,0)</f>
        <v>0</v>
      </c>
      <c r="CA85" s="260">
        <v>12</v>
      </c>
      <c r="CB85" s="260">
        <v>0</v>
      </c>
    </row>
    <row r="86" spans="1:80">
      <c r="A86" s="269"/>
      <c r="B86" s="272"/>
      <c r="C86" s="328" t="s">
        <v>797</v>
      </c>
      <c r="D86" s="329"/>
      <c r="E86" s="273">
        <v>12</v>
      </c>
      <c r="F86" s="274"/>
      <c r="G86" s="275"/>
      <c r="H86" s="276"/>
      <c r="I86" s="270"/>
      <c r="J86" s="277"/>
      <c r="K86" s="270"/>
      <c r="M86" s="271" t="s">
        <v>797</v>
      </c>
      <c r="O86" s="260"/>
    </row>
    <row r="87" spans="1:80">
      <c r="A87" s="261">
        <v>33</v>
      </c>
      <c r="B87" s="262" t="s">
        <v>612</v>
      </c>
      <c r="C87" s="263" t="s">
        <v>613</v>
      </c>
      <c r="D87" s="264" t="s">
        <v>12</v>
      </c>
      <c r="E87" s="265"/>
      <c r="F87" s="265">
        <v>0</v>
      </c>
      <c r="G87" s="266">
        <f>E87*F87</f>
        <v>0</v>
      </c>
      <c r="H87" s="267">
        <v>0</v>
      </c>
      <c r="I87" s="268">
        <f>E87*H87</f>
        <v>0</v>
      </c>
      <c r="J87" s="267"/>
      <c r="K87" s="268">
        <f>E87*J87</f>
        <v>0</v>
      </c>
      <c r="O87" s="260">
        <v>2</v>
      </c>
      <c r="AA87" s="233">
        <v>7</v>
      </c>
      <c r="AB87" s="233">
        <v>1002</v>
      </c>
      <c r="AC87" s="233">
        <v>5</v>
      </c>
      <c r="AZ87" s="233">
        <v>2</v>
      </c>
      <c r="BA87" s="233">
        <f>IF(AZ87=1,G87,0)</f>
        <v>0</v>
      </c>
      <c r="BB87" s="233">
        <f>IF(AZ87=2,G87,0)</f>
        <v>0</v>
      </c>
      <c r="BC87" s="233">
        <f>IF(AZ87=3,G87,0)</f>
        <v>0</v>
      </c>
      <c r="BD87" s="233">
        <f>IF(AZ87=4,G87,0)</f>
        <v>0</v>
      </c>
      <c r="BE87" s="233">
        <f>IF(AZ87=5,G87,0)</f>
        <v>0</v>
      </c>
      <c r="CA87" s="260">
        <v>7</v>
      </c>
      <c r="CB87" s="260">
        <v>1002</v>
      </c>
    </row>
    <row r="88" spans="1:80">
      <c r="A88" s="278"/>
      <c r="B88" s="279" t="s">
        <v>100</v>
      </c>
      <c r="C88" s="280" t="s">
        <v>592</v>
      </c>
      <c r="D88" s="281"/>
      <c r="E88" s="282"/>
      <c r="F88" s="283"/>
      <c r="G88" s="284">
        <f>SUM(G73:G87)</f>
        <v>0</v>
      </c>
      <c r="H88" s="285"/>
      <c r="I88" s="286">
        <f>SUM(I73:I87)</f>
        <v>0.24222599999999997</v>
      </c>
      <c r="J88" s="285"/>
      <c r="K88" s="286">
        <f>SUM(K73:K87)</f>
        <v>0</v>
      </c>
      <c r="O88" s="260">
        <v>4</v>
      </c>
      <c r="BA88" s="287">
        <f>SUM(BA73:BA87)</f>
        <v>0</v>
      </c>
      <c r="BB88" s="287">
        <f>SUM(BB73:BB87)</f>
        <v>0</v>
      </c>
      <c r="BC88" s="287">
        <f>SUM(BC73:BC87)</f>
        <v>0</v>
      </c>
      <c r="BD88" s="287">
        <f>SUM(BD73:BD87)</f>
        <v>0</v>
      </c>
      <c r="BE88" s="287">
        <f>SUM(BE73:BE87)</f>
        <v>0</v>
      </c>
    </row>
    <row r="89" spans="1:80">
      <c r="A89" s="250" t="s">
        <v>97</v>
      </c>
      <c r="B89" s="251" t="s">
        <v>614</v>
      </c>
      <c r="C89" s="252" t="s">
        <v>615</v>
      </c>
      <c r="D89" s="253"/>
      <c r="E89" s="254"/>
      <c r="F89" s="254"/>
      <c r="G89" s="255"/>
      <c r="H89" s="256"/>
      <c r="I89" s="257"/>
      <c r="J89" s="258"/>
      <c r="K89" s="259"/>
      <c r="O89" s="260">
        <v>1</v>
      </c>
    </row>
    <row r="90" spans="1:80">
      <c r="A90" s="261">
        <v>34</v>
      </c>
      <c r="B90" s="262" t="s">
        <v>620</v>
      </c>
      <c r="C90" s="263" t="s">
        <v>621</v>
      </c>
      <c r="D90" s="264" t="s">
        <v>111</v>
      </c>
      <c r="E90" s="265">
        <v>2.5499999999999998</v>
      </c>
      <c r="F90" s="265">
        <v>0</v>
      </c>
      <c r="G90" s="266">
        <f>E90*F90</f>
        <v>0</v>
      </c>
      <c r="H90" s="267">
        <v>0</v>
      </c>
      <c r="I90" s="268">
        <f>E90*H90</f>
        <v>0</v>
      </c>
      <c r="J90" s="267">
        <v>-1E-3</v>
      </c>
      <c r="K90" s="268">
        <f>E90*J90</f>
        <v>-2.5499999999999997E-3</v>
      </c>
      <c r="O90" s="260">
        <v>2</v>
      </c>
      <c r="AA90" s="233">
        <v>1</v>
      </c>
      <c r="AB90" s="233">
        <v>7</v>
      </c>
      <c r="AC90" s="233">
        <v>7</v>
      </c>
      <c r="AZ90" s="233">
        <v>2</v>
      </c>
      <c r="BA90" s="233">
        <f>IF(AZ90=1,G90,0)</f>
        <v>0</v>
      </c>
      <c r="BB90" s="233">
        <f>IF(AZ90=2,G90,0)</f>
        <v>0</v>
      </c>
      <c r="BC90" s="233">
        <f>IF(AZ90=3,G90,0)</f>
        <v>0</v>
      </c>
      <c r="BD90" s="233">
        <f>IF(AZ90=4,G90,0)</f>
        <v>0</v>
      </c>
      <c r="BE90" s="233">
        <f>IF(AZ90=5,G90,0)</f>
        <v>0</v>
      </c>
      <c r="CA90" s="260">
        <v>1</v>
      </c>
      <c r="CB90" s="260">
        <v>7</v>
      </c>
    </row>
    <row r="91" spans="1:80">
      <c r="A91" s="269"/>
      <c r="B91" s="272"/>
      <c r="C91" s="328" t="s">
        <v>798</v>
      </c>
      <c r="D91" s="329"/>
      <c r="E91" s="273">
        <v>2.5499999999999998</v>
      </c>
      <c r="F91" s="274"/>
      <c r="G91" s="275"/>
      <c r="H91" s="276"/>
      <c r="I91" s="270"/>
      <c r="J91" s="277"/>
      <c r="K91" s="270"/>
      <c r="M91" s="271" t="s">
        <v>798</v>
      </c>
      <c r="O91" s="260"/>
    </row>
    <row r="92" spans="1:80">
      <c r="A92" s="261">
        <v>35</v>
      </c>
      <c r="B92" s="262" t="s">
        <v>626</v>
      </c>
      <c r="C92" s="263" t="s">
        <v>627</v>
      </c>
      <c r="D92" s="264" t="s">
        <v>12</v>
      </c>
      <c r="E92" s="265"/>
      <c r="F92" s="265">
        <v>0</v>
      </c>
      <c r="G92" s="266">
        <f>E92*F92</f>
        <v>0</v>
      </c>
      <c r="H92" s="267">
        <v>0</v>
      </c>
      <c r="I92" s="268">
        <f>E92*H92</f>
        <v>0</v>
      </c>
      <c r="J92" s="267"/>
      <c r="K92" s="268">
        <f>E92*J92</f>
        <v>0</v>
      </c>
      <c r="O92" s="260">
        <v>2</v>
      </c>
      <c r="AA92" s="233">
        <v>7</v>
      </c>
      <c r="AB92" s="233">
        <v>1002</v>
      </c>
      <c r="AC92" s="233">
        <v>5</v>
      </c>
      <c r="AZ92" s="233">
        <v>2</v>
      </c>
      <c r="BA92" s="233">
        <f>IF(AZ92=1,G92,0)</f>
        <v>0</v>
      </c>
      <c r="BB92" s="233">
        <f>IF(AZ92=2,G92,0)</f>
        <v>0</v>
      </c>
      <c r="BC92" s="233">
        <f>IF(AZ92=3,G92,0)</f>
        <v>0</v>
      </c>
      <c r="BD92" s="233">
        <f>IF(AZ92=4,G92,0)</f>
        <v>0</v>
      </c>
      <c r="BE92" s="233">
        <f>IF(AZ92=5,G92,0)</f>
        <v>0</v>
      </c>
      <c r="CA92" s="260">
        <v>7</v>
      </c>
      <c r="CB92" s="260">
        <v>1002</v>
      </c>
    </row>
    <row r="93" spans="1:80">
      <c r="A93" s="278"/>
      <c r="B93" s="279" t="s">
        <v>100</v>
      </c>
      <c r="C93" s="280" t="s">
        <v>616</v>
      </c>
      <c r="D93" s="281"/>
      <c r="E93" s="282"/>
      <c r="F93" s="283"/>
      <c r="G93" s="284">
        <f>SUM(G89:G92)</f>
        <v>0</v>
      </c>
      <c r="H93" s="285"/>
      <c r="I93" s="286">
        <f>SUM(I89:I92)</f>
        <v>0</v>
      </c>
      <c r="J93" s="285"/>
      <c r="K93" s="286">
        <f>SUM(K89:K92)</f>
        <v>-2.5499999999999997E-3</v>
      </c>
      <c r="O93" s="260">
        <v>4</v>
      </c>
      <c r="BA93" s="287">
        <f>SUM(BA89:BA92)</f>
        <v>0</v>
      </c>
      <c r="BB93" s="287">
        <f>SUM(BB89:BB92)</f>
        <v>0</v>
      </c>
      <c r="BC93" s="287">
        <f>SUM(BC89:BC92)</f>
        <v>0</v>
      </c>
      <c r="BD93" s="287">
        <f>SUM(BD89:BD92)</f>
        <v>0</v>
      </c>
      <c r="BE93" s="287">
        <f>SUM(BE89:BE92)</f>
        <v>0</v>
      </c>
    </row>
    <row r="94" spans="1:80">
      <c r="A94" s="250" t="s">
        <v>97</v>
      </c>
      <c r="B94" s="251" t="s">
        <v>671</v>
      </c>
      <c r="C94" s="252" t="s">
        <v>672</v>
      </c>
      <c r="D94" s="253"/>
      <c r="E94" s="254"/>
      <c r="F94" s="254"/>
      <c r="G94" s="255"/>
      <c r="H94" s="256"/>
      <c r="I94" s="257"/>
      <c r="J94" s="258"/>
      <c r="K94" s="259"/>
      <c r="O94" s="260">
        <v>1</v>
      </c>
    </row>
    <row r="95" spans="1:80">
      <c r="A95" s="261">
        <v>36</v>
      </c>
      <c r="B95" s="262" t="s">
        <v>674</v>
      </c>
      <c r="C95" s="263" t="s">
        <v>675</v>
      </c>
      <c r="D95" s="264" t="s">
        <v>111</v>
      </c>
      <c r="E95" s="265">
        <v>46.580800000000004</v>
      </c>
      <c r="F95" s="265">
        <v>0</v>
      </c>
      <c r="G95" s="266">
        <f>E95*F95</f>
        <v>0</v>
      </c>
      <c r="H95" s="267">
        <v>6.9999999999999994E-5</v>
      </c>
      <c r="I95" s="268">
        <f>E95*H95</f>
        <v>3.2606559999999998E-3</v>
      </c>
      <c r="J95" s="267">
        <v>0</v>
      </c>
      <c r="K95" s="268">
        <f>E95*J95</f>
        <v>0</v>
      </c>
      <c r="O95" s="260">
        <v>2</v>
      </c>
      <c r="AA95" s="233">
        <v>1</v>
      </c>
      <c r="AB95" s="233">
        <v>7</v>
      </c>
      <c r="AC95" s="233">
        <v>7</v>
      </c>
      <c r="AZ95" s="233">
        <v>2</v>
      </c>
      <c r="BA95" s="233">
        <f>IF(AZ95=1,G95,0)</f>
        <v>0</v>
      </c>
      <c r="BB95" s="233">
        <f>IF(AZ95=2,G95,0)</f>
        <v>0</v>
      </c>
      <c r="BC95" s="233">
        <f>IF(AZ95=3,G95,0)</f>
        <v>0</v>
      </c>
      <c r="BD95" s="233">
        <f>IF(AZ95=4,G95,0)</f>
        <v>0</v>
      </c>
      <c r="BE95" s="233">
        <f>IF(AZ95=5,G95,0)</f>
        <v>0</v>
      </c>
      <c r="CA95" s="260">
        <v>1</v>
      </c>
      <c r="CB95" s="260">
        <v>7</v>
      </c>
    </row>
    <row r="96" spans="1:80">
      <c r="A96" s="269"/>
      <c r="B96" s="272"/>
      <c r="C96" s="328" t="s">
        <v>676</v>
      </c>
      <c r="D96" s="329"/>
      <c r="E96" s="273">
        <v>0</v>
      </c>
      <c r="F96" s="274"/>
      <c r="G96" s="275"/>
      <c r="H96" s="276"/>
      <c r="I96" s="270"/>
      <c r="J96" s="277"/>
      <c r="K96" s="270"/>
      <c r="M96" s="271" t="s">
        <v>676</v>
      </c>
      <c r="O96" s="260"/>
    </row>
    <row r="97" spans="1:80">
      <c r="A97" s="269"/>
      <c r="B97" s="272"/>
      <c r="C97" s="328" t="s">
        <v>776</v>
      </c>
      <c r="D97" s="329"/>
      <c r="E97" s="273">
        <v>37.630800000000001</v>
      </c>
      <c r="F97" s="274"/>
      <c r="G97" s="275"/>
      <c r="H97" s="276"/>
      <c r="I97" s="270"/>
      <c r="J97" s="277"/>
      <c r="K97" s="270"/>
      <c r="M97" s="271" t="s">
        <v>776</v>
      </c>
      <c r="O97" s="260"/>
    </row>
    <row r="98" spans="1:80">
      <c r="A98" s="269"/>
      <c r="B98" s="272"/>
      <c r="C98" s="335" t="s">
        <v>681</v>
      </c>
      <c r="D98" s="329"/>
      <c r="E98" s="299">
        <v>37.630800000000001</v>
      </c>
      <c r="F98" s="274"/>
      <c r="G98" s="275"/>
      <c r="H98" s="276"/>
      <c r="I98" s="270"/>
      <c r="J98" s="277"/>
      <c r="K98" s="270"/>
      <c r="M98" s="271" t="s">
        <v>681</v>
      </c>
      <c r="O98" s="260"/>
    </row>
    <row r="99" spans="1:80">
      <c r="A99" s="269"/>
      <c r="B99" s="272"/>
      <c r="C99" s="328" t="s">
        <v>682</v>
      </c>
      <c r="D99" s="329"/>
      <c r="E99" s="273">
        <v>0</v>
      </c>
      <c r="F99" s="274"/>
      <c r="G99" s="275"/>
      <c r="H99" s="276"/>
      <c r="I99" s="270"/>
      <c r="J99" s="277"/>
      <c r="K99" s="270"/>
      <c r="M99" s="271" t="s">
        <v>682</v>
      </c>
      <c r="O99" s="260"/>
    </row>
    <row r="100" spans="1:80">
      <c r="A100" s="269"/>
      <c r="B100" s="272"/>
      <c r="C100" s="328" t="s">
        <v>774</v>
      </c>
      <c r="D100" s="329"/>
      <c r="E100" s="273">
        <v>8.9499999999999993</v>
      </c>
      <c r="F100" s="274"/>
      <c r="G100" s="275"/>
      <c r="H100" s="276"/>
      <c r="I100" s="270"/>
      <c r="J100" s="277"/>
      <c r="K100" s="270"/>
      <c r="M100" s="271" t="s">
        <v>774</v>
      </c>
      <c r="O100" s="260"/>
    </row>
    <row r="101" spans="1:80">
      <c r="A101" s="269"/>
      <c r="B101" s="272"/>
      <c r="C101" s="335" t="s">
        <v>681</v>
      </c>
      <c r="D101" s="329"/>
      <c r="E101" s="299">
        <v>8.9499999999999993</v>
      </c>
      <c r="F101" s="274"/>
      <c r="G101" s="275"/>
      <c r="H101" s="276"/>
      <c r="I101" s="270"/>
      <c r="J101" s="277"/>
      <c r="K101" s="270"/>
      <c r="M101" s="271" t="s">
        <v>681</v>
      </c>
      <c r="O101" s="260"/>
    </row>
    <row r="102" spans="1:80">
      <c r="A102" s="261">
        <v>37</v>
      </c>
      <c r="B102" s="262" t="s">
        <v>684</v>
      </c>
      <c r="C102" s="263" t="s">
        <v>685</v>
      </c>
      <c r="D102" s="264" t="s">
        <v>111</v>
      </c>
      <c r="E102" s="265">
        <v>37.630800000000001</v>
      </c>
      <c r="F102" s="265">
        <v>0</v>
      </c>
      <c r="G102" s="266">
        <f>E102*F102</f>
        <v>0</v>
      </c>
      <c r="H102" s="267">
        <v>2.9E-4</v>
      </c>
      <c r="I102" s="268">
        <f>E102*H102</f>
        <v>1.0912932E-2</v>
      </c>
      <c r="J102" s="267">
        <v>0</v>
      </c>
      <c r="K102" s="268">
        <f>E102*J102</f>
        <v>0</v>
      </c>
      <c r="O102" s="260">
        <v>2</v>
      </c>
      <c r="AA102" s="233">
        <v>1</v>
      </c>
      <c r="AB102" s="233">
        <v>7</v>
      </c>
      <c r="AC102" s="233">
        <v>7</v>
      </c>
      <c r="AZ102" s="233">
        <v>2</v>
      </c>
      <c r="BA102" s="233">
        <f>IF(AZ102=1,G102,0)</f>
        <v>0</v>
      </c>
      <c r="BB102" s="233">
        <f>IF(AZ102=2,G102,0)</f>
        <v>0</v>
      </c>
      <c r="BC102" s="233">
        <f>IF(AZ102=3,G102,0)</f>
        <v>0</v>
      </c>
      <c r="BD102" s="233">
        <f>IF(AZ102=4,G102,0)</f>
        <v>0</v>
      </c>
      <c r="BE102" s="233">
        <f>IF(AZ102=5,G102,0)</f>
        <v>0</v>
      </c>
      <c r="CA102" s="260">
        <v>1</v>
      </c>
      <c r="CB102" s="260">
        <v>7</v>
      </c>
    </row>
    <row r="103" spans="1:80">
      <c r="A103" s="261">
        <v>38</v>
      </c>
      <c r="B103" s="262" t="s">
        <v>686</v>
      </c>
      <c r="C103" s="263" t="s">
        <v>687</v>
      </c>
      <c r="D103" s="264" t="s">
        <v>111</v>
      </c>
      <c r="E103" s="265">
        <v>8.9499999999999993</v>
      </c>
      <c r="F103" s="265">
        <v>0</v>
      </c>
      <c r="G103" s="266">
        <f>E103*F103</f>
        <v>0</v>
      </c>
      <c r="H103" s="267">
        <v>2.9E-4</v>
      </c>
      <c r="I103" s="268">
        <f>E103*H103</f>
        <v>2.5954999999999997E-3</v>
      </c>
      <c r="J103" s="267">
        <v>0</v>
      </c>
      <c r="K103" s="268">
        <f>E103*J103</f>
        <v>0</v>
      </c>
      <c r="O103" s="260">
        <v>2</v>
      </c>
      <c r="AA103" s="233">
        <v>1</v>
      </c>
      <c r="AB103" s="233">
        <v>7</v>
      </c>
      <c r="AC103" s="233">
        <v>7</v>
      </c>
      <c r="AZ103" s="233">
        <v>2</v>
      </c>
      <c r="BA103" s="233">
        <f>IF(AZ103=1,G103,0)</f>
        <v>0</v>
      </c>
      <c r="BB103" s="233">
        <f>IF(AZ103=2,G103,0)</f>
        <v>0</v>
      </c>
      <c r="BC103" s="233">
        <f>IF(AZ103=3,G103,0)</f>
        <v>0</v>
      </c>
      <c r="BD103" s="233">
        <f>IF(AZ103=4,G103,0)</f>
        <v>0</v>
      </c>
      <c r="BE103" s="233">
        <f>IF(AZ103=5,G103,0)</f>
        <v>0</v>
      </c>
      <c r="CA103" s="260">
        <v>1</v>
      </c>
      <c r="CB103" s="260">
        <v>7</v>
      </c>
    </row>
    <row r="104" spans="1:80">
      <c r="A104" s="278"/>
      <c r="B104" s="279" t="s">
        <v>100</v>
      </c>
      <c r="C104" s="280" t="s">
        <v>673</v>
      </c>
      <c r="D104" s="281"/>
      <c r="E104" s="282"/>
      <c r="F104" s="283"/>
      <c r="G104" s="284">
        <f>SUM(G94:G103)</f>
        <v>0</v>
      </c>
      <c r="H104" s="285"/>
      <c r="I104" s="286">
        <f>SUM(I94:I103)</f>
        <v>1.6769088000000001E-2</v>
      </c>
      <c r="J104" s="285"/>
      <c r="K104" s="286">
        <f>SUM(K94:K103)</f>
        <v>0</v>
      </c>
      <c r="O104" s="260">
        <v>4</v>
      </c>
      <c r="BA104" s="287">
        <f>SUM(BA94:BA103)</f>
        <v>0</v>
      </c>
      <c r="BB104" s="287">
        <f>SUM(BB94:BB103)</f>
        <v>0</v>
      </c>
      <c r="BC104" s="287">
        <f>SUM(BC94:BC103)</f>
        <v>0</v>
      </c>
      <c r="BD104" s="287">
        <f>SUM(BD94:BD103)</f>
        <v>0</v>
      </c>
      <c r="BE104" s="287">
        <f>SUM(BE94:BE103)</f>
        <v>0</v>
      </c>
    </row>
    <row r="105" spans="1:80">
      <c r="A105" s="250" t="s">
        <v>97</v>
      </c>
      <c r="B105" s="251" t="s">
        <v>693</v>
      </c>
      <c r="C105" s="252" t="s">
        <v>694</v>
      </c>
      <c r="D105" s="253"/>
      <c r="E105" s="254"/>
      <c r="F105" s="254"/>
      <c r="G105" s="255"/>
      <c r="H105" s="256"/>
      <c r="I105" s="257"/>
      <c r="J105" s="258"/>
      <c r="K105" s="259"/>
      <c r="O105" s="260">
        <v>1</v>
      </c>
    </row>
    <row r="106" spans="1:80">
      <c r="A106" s="261">
        <v>39</v>
      </c>
      <c r="B106" s="262" t="s">
        <v>799</v>
      </c>
      <c r="C106" s="263" t="s">
        <v>800</v>
      </c>
      <c r="D106" s="264" t="s">
        <v>257</v>
      </c>
      <c r="E106" s="265">
        <v>1</v>
      </c>
      <c r="F106" s="265">
        <v>0</v>
      </c>
      <c r="G106" s="266">
        <f>E106*F106</f>
        <v>0</v>
      </c>
      <c r="H106" s="267">
        <v>0</v>
      </c>
      <c r="I106" s="268">
        <f>E106*H106</f>
        <v>0</v>
      </c>
      <c r="J106" s="267"/>
      <c r="K106" s="268">
        <f>E106*J106</f>
        <v>0</v>
      </c>
      <c r="O106" s="260">
        <v>2</v>
      </c>
      <c r="AA106" s="233">
        <v>12</v>
      </c>
      <c r="AB106" s="233">
        <v>0</v>
      </c>
      <c r="AC106" s="233">
        <v>1</v>
      </c>
      <c r="AZ106" s="233">
        <v>2</v>
      </c>
      <c r="BA106" s="233">
        <f>IF(AZ106=1,G106,0)</f>
        <v>0</v>
      </c>
      <c r="BB106" s="233">
        <f>IF(AZ106=2,G106,0)</f>
        <v>0</v>
      </c>
      <c r="BC106" s="233">
        <f>IF(AZ106=3,G106,0)</f>
        <v>0</v>
      </c>
      <c r="BD106" s="233">
        <f>IF(AZ106=4,G106,0)</f>
        <v>0</v>
      </c>
      <c r="BE106" s="233">
        <f>IF(AZ106=5,G106,0)</f>
        <v>0</v>
      </c>
      <c r="CA106" s="260">
        <v>12</v>
      </c>
      <c r="CB106" s="260">
        <v>0</v>
      </c>
    </row>
    <row r="107" spans="1:80">
      <c r="A107" s="261">
        <v>40</v>
      </c>
      <c r="B107" s="262" t="s">
        <v>801</v>
      </c>
      <c r="C107" s="263" t="s">
        <v>802</v>
      </c>
      <c r="D107" s="264" t="s">
        <v>257</v>
      </c>
      <c r="E107" s="265">
        <v>1</v>
      </c>
      <c r="F107" s="265">
        <v>0</v>
      </c>
      <c r="G107" s="266">
        <f>E107*F107</f>
        <v>0</v>
      </c>
      <c r="H107" s="267">
        <v>0</v>
      </c>
      <c r="I107" s="268">
        <f>E107*H107</f>
        <v>0</v>
      </c>
      <c r="J107" s="267"/>
      <c r="K107" s="268">
        <f>E107*J107</f>
        <v>0</v>
      </c>
      <c r="O107" s="260">
        <v>2</v>
      </c>
      <c r="AA107" s="233">
        <v>12</v>
      </c>
      <c r="AB107" s="233">
        <v>0</v>
      </c>
      <c r="AC107" s="233">
        <v>2</v>
      </c>
      <c r="AZ107" s="233">
        <v>2</v>
      </c>
      <c r="BA107" s="233">
        <f>IF(AZ107=1,G107,0)</f>
        <v>0</v>
      </c>
      <c r="BB107" s="233">
        <f>IF(AZ107=2,G107,0)</f>
        <v>0</v>
      </c>
      <c r="BC107" s="233">
        <f>IF(AZ107=3,G107,0)</f>
        <v>0</v>
      </c>
      <c r="BD107" s="233">
        <f>IF(AZ107=4,G107,0)</f>
        <v>0</v>
      </c>
      <c r="BE107" s="233">
        <f>IF(AZ107=5,G107,0)</f>
        <v>0</v>
      </c>
      <c r="CA107" s="260">
        <v>12</v>
      </c>
      <c r="CB107" s="260">
        <v>0</v>
      </c>
    </row>
    <row r="108" spans="1:80">
      <c r="A108" s="261">
        <v>41</v>
      </c>
      <c r="B108" s="262" t="s">
        <v>803</v>
      </c>
      <c r="C108" s="263" t="s">
        <v>804</v>
      </c>
      <c r="D108" s="264" t="s">
        <v>257</v>
      </c>
      <c r="E108" s="265">
        <v>2</v>
      </c>
      <c r="F108" s="265">
        <v>0</v>
      </c>
      <c r="G108" s="266">
        <f>E108*F108</f>
        <v>0</v>
      </c>
      <c r="H108" s="267">
        <v>0</v>
      </c>
      <c r="I108" s="268">
        <f>E108*H108</f>
        <v>0</v>
      </c>
      <c r="J108" s="267"/>
      <c r="K108" s="268">
        <f>E108*J108</f>
        <v>0</v>
      </c>
      <c r="O108" s="260">
        <v>2</v>
      </c>
      <c r="AA108" s="233">
        <v>12</v>
      </c>
      <c r="AB108" s="233">
        <v>0</v>
      </c>
      <c r="AC108" s="233">
        <v>3</v>
      </c>
      <c r="AZ108" s="233">
        <v>2</v>
      </c>
      <c r="BA108" s="233">
        <f>IF(AZ108=1,G108,0)</f>
        <v>0</v>
      </c>
      <c r="BB108" s="233">
        <f>IF(AZ108=2,G108,0)</f>
        <v>0</v>
      </c>
      <c r="BC108" s="233">
        <f>IF(AZ108=3,G108,0)</f>
        <v>0</v>
      </c>
      <c r="BD108" s="233">
        <f>IF(AZ108=4,G108,0)</f>
        <v>0</v>
      </c>
      <c r="BE108" s="233">
        <f>IF(AZ108=5,G108,0)</f>
        <v>0</v>
      </c>
      <c r="CA108" s="260">
        <v>12</v>
      </c>
      <c r="CB108" s="260">
        <v>0</v>
      </c>
    </row>
    <row r="109" spans="1:80">
      <c r="A109" s="261">
        <v>42</v>
      </c>
      <c r="B109" s="262" t="s">
        <v>714</v>
      </c>
      <c r="C109" s="263" t="s">
        <v>715</v>
      </c>
      <c r="D109" s="264" t="s">
        <v>12</v>
      </c>
      <c r="E109" s="265">
        <v>5</v>
      </c>
      <c r="F109" s="265">
        <v>0</v>
      </c>
      <c r="G109" s="266">
        <f>E109*F109</f>
        <v>0</v>
      </c>
      <c r="H109" s="267">
        <v>0</v>
      </c>
      <c r="I109" s="268">
        <f>E109*H109</f>
        <v>0</v>
      </c>
      <c r="J109" s="267"/>
      <c r="K109" s="268">
        <f>E109*J109</f>
        <v>0</v>
      </c>
      <c r="O109" s="260">
        <v>2</v>
      </c>
      <c r="AA109" s="233">
        <v>12</v>
      </c>
      <c r="AB109" s="233">
        <v>0</v>
      </c>
      <c r="AC109" s="233">
        <v>4</v>
      </c>
      <c r="AZ109" s="233">
        <v>2</v>
      </c>
      <c r="BA109" s="233">
        <f>IF(AZ109=1,G109,0)</f>
        <v>0</v>
      </c>
      <c r="BB109" s="233">
        <f>IF(AZ109=2,G109,0)</f>
        <v>0</v>
      </c>
      <c r="BC109" s="233">
        <f>IF(AZ109=3,G109,0)</f>
        <v>0</v>
      </c>
      <c r="BD109" s="233">
        <f>IF(AZ109=4,G109,0)</f>
        <v>0</v>
      </c>
      <c r="BE109" s="233">
        <f>IF(AZ109=5,G109,0)</f>
        <v>0</v>
      </c>
      <c r="CA109" s="260">
        <v>12</v>
      </c>
      <c r="CB109" s="260">
        <v>0</v>
      </c>
    </row>
    <row r="110" spans="1:80">
      <c r="A110" s="278"/>
      <c r="B110" s="279" t="s">
        <v>100</v>
      </c>
      <c r="C110" s="280" t="s">
        <v>695</v>
      </c>
      <c r="D110" s="281"/>
      <c r="E110" s="282"/>
      <c r="F110" s="283"/>
      <c r="G110" s="284">
        <f>SUM(G105:G109)</f>
        <v>0</v>
      </c>
      <c r="H110" s="285"/>
      <c r="I110" s="286">
        <f>SUM(I105:I109)</f>
        <v>0</v>
      </c>
      <c r="J110" s="285"/>
      <c r="K110" s="286">
        <f>SUM(K105:K109)</f>
        <v>0</v>
      </c>
      <c r="O110" s="260">
        <v>4</v>
      </c>
      <c r="BA110" s="287">
        <f>SUM(BA105:BA109)</f>
        <v>0</v>
      </c>
      <c r="BB110" s="287">
        <f>SUM(BB105:BB109)</f>
        <v>0</v>
      </c>
      <c r="BC110" s="287">
        <f>SUM(BC105:BC109)</f>
        <v>0</v>
      </c>
      <c r="BD110" s="287">
        <f>SUM(BD105:BD109)</f>
        <v>0</v>
      </c>
      <c r="BE110" s="287">
        <f>SUM(BE105:BE109)</f>
        <v>0</v>
      </c>
    </row>
    <row r="111" spans="1:80">
      <c r="A111" s="250" t="s">
        <v>97</v>
      </c>
      <c r="B111" s="251" t="s">
        <v>716</v>
      </c>
      <c r="C111" s="252" t="s">
        <v>717</v>
      </c>
      <c r="D111" s="253"/>
      <c r="E111" s="254"/>
      <c r="F111" s="254"/>
      <c r="G111" s="255"/>
      <c r="H111" s="256"/>
      <c r="I111" s="257"/>
      <c r="J111" s="258"/>
      <c r="K111" s="259"/>
      <c r="O111" s="260">
        <v>1</v>
      </c>
    </row>
    <row r="112" spans="1:80" ht="22.5">
      <c r="A112" s="261">
        <v>43</v>
      </c>
      <c r="B112" s="262" t="s">
        <v>719</v>
      </c>
      <c r="C112" s="263" t="s">
        <v>720</v>
      </c>
      <c r="D112" s="264" t="s">
        <v>123</v>
      </c>
      <c r="E112" s="265">
        <v>1</v>
      </c>
      <c r="F112" s="265">
        <v>0</v>
      </c>
      <c r="G112" s="266">
        <f>E112*F112</f>
        <v>0</v>
      </c>
      <c r="H112" s="267">
        <v>0</v>
      </c>
      <c r="I112" s="268">
        <f>E112*H112</f>
        <v>0</v>
      </c>
      <c r="J112" s="267"/>
      <c r="K112" s="268">
        <f>E112*J112</f>
        <v>0</v>
      </c>
      <c r="O112" s="260">
        <v>2</v>
      </c>
      <c r="AA112" s="233">
        <v>12</v>
      </c>
      <c r="AB112" s="233">
        <v>0</v>
      </c>
      <c r="AC112" s="233">
        <v>9</v>
      </c>
      <c r="AZ112" s="233">
        <v>4</v>
      </c>
      <c r="BA112" s="233">
        <f>IF(AZ112=1,G112,0)</f>
        <v>0</v>
      </c>
      <c r="BB112" s="233">
        <f>IF(AZ112=2,G112,0)</f>
        <v>0</v>
      </c>
      <c r="BC112" s="233">
        <f>IF(AZ112=3,G112,0)</f>
        <v>0</v>
      </c>
      <c r="BD112" s="233">
        <f>IF(AZ112=4,G112,0)</f>
        <v>0</v>
      </c>
      <c r="BE112" s="233">
        <f>IF(AZ112=5,G112,0)</f>
        <v>0</v>
      </c>
      <c r="CA112" s="260">
        <v>12</v>
      </c>
      <c r="CB112" s="260">
        <v>0</v>
      </c>
    </row>
    <row r="113" spans="1:80">
      <c r="A113" s="261">
        <v>44</v>
      </c>
      <c r="B113" s="262" t="s">
        <v>721</v>
      </c>
      <c r="C113" s="263" t="s">
        <v>472</v>
      </c>
      <c r="D113" s="264" t="s">
        <v>12</v>
      </c>
      <c r="E113" s="265">
        <v>5</v>
      </c>
      <c r="F113" s="265">
        <v>0</v>
      </c>
      <c r="G113" s="266">
        <f>E113*F113</f>
        <v>0</v>
      </c>
      <c r="H113" s="267">
        <v>0</v>
      </c>
      <c r="I113" s="268">
        <f>E113*H113</f>
        <v>0</v>
      </c>
      <c r="J113" s="267"/>
      <c r="K113" s="268">
        <f>E113*J113</f>
        <v>0</v>
      </c>
      <c r="O113" s="260">
        <v>2</v>
      </c>
      <c r="AA113" s="233">
        <v>12</v>
      </c>
      <c r="AB113" s="233">
        <v>0</v>
      </c>
      <c r="AC113" s="233">
        <v>10</v>
      </c>
      <c r="AZ113" s="233">
        <v>4</v>
      </c>
      <c r="BA113" s="233">
        <f>IF(AZ113=1,G113,0)</f>
        <v>0</v>
      </c>
      <c r="BB113" s="233">
        <f>IF(AZ113=2,G113,0)</f>
        <v>0</v>
      </c>
      <c r="BC113" s="233">
        <f>IF(AZ113=3,G113,0)</f>
        <v>0</v>
      </c>
      <c r="BD113" s="233">
        <f>IF(AZ113=4,G113,0)</f>
        <v>0</v>
      </c>
      <c r="BE113" s="233">
        <f>IF(AZ113=5,G113,0)</f>
        <v>0</v>
      </c>
      <c r="CA113" s="260">
        <v>12</v>
      </c>
      <c r="CB113" s="260">
        <v>0</v>
      </c>
    </row>
    <row r="114" spans="1:80">
      <c r="A114" s="278"/>
      <c r="B114" s="279" t="s">
        <v>100</v>
      </c>
      <c r="C114" s="280" t="s">
        <v>718</v>
      </c>
      <c r="D114" s="281"/>
      <c r="E114" s="282"/>
      <c r="F114" s="283"/>
      <c r="G114" s="284">
        <f>SUM(G111:G113)</f>
        <v>0</v>
      </c>
      <c r="H114" s="285"/>
      <c r="I114" s="286">
        <f>SUM(I111:I113)</f>
        <v>0</v>
      </c>
      <c r="J114" s="285"/>
      <c r="K114" s="286">
        <f>SUM(K111:K113)</f>
        <v>0</v>
      </c>
      <c r="O114" s="260">
        <v>4</v>
      </c>
      <c r="BA114" s="287">
        <f>SUM(BA111:BA113)</f>
        <v>0</v>
      </c>
      <c r="BB114" s="287">
        <f>SUM(BB111:BB113)</f>
        <v>0</v>
      </c>
      <c r="BC114" s="287">
        <f>SUM(BC111:BC113)</f>
        <v>0</v>
      </c>
      <c r="BD114" s="287">
        <f>SUM(BD111:BD113)</f>
        <v>0</v>
      </c>
      <c r="BE114" s="287">
        <f>SUM(BE111:BE113)</f>
        <v>0</v>
      </c>
    </row>
    <row r="115" spans="1:80">
      <c r="A115" s="250" t="s">
        <v>97</v>
      </c>
      <c r="B115" s="251" t="s">
        <v>737</v>
      </c>
      <c r="C115" s="252" t="s">
        <v>738</v>
      </c>
      <c r="D115" s="253"/>
      <c r="E115" s="254"/>
      <c r="F115" s="254"/>
      <c r="G115" s="255"/>
      <c r="H115" s="256"/>
      <c r="I115" s="257"/>
      <c r="J115" s="258"/>
      <c r="K115" s="259"/>
      <c r="O115" s="260">
        <v>1</v>
      </c>
    </row>
    <row r="116" spans="1:80">
      <c r="A116" s="261">
        <v>45</v>
      </c>
      <c r="B116" s="262" t="s">
        <v>742</v>
      </c>
      <c r="C116" s="263" t="s">
        <v>743</v>
      </c>
      <c r="D116" s="264" t="s">
        <v>185</v>
      </c>
      <c r="E116" s="265">
        <v>2.5999999999999999E-3</v>
      </c>
      <c r="F116" s="265">
        <v>0</v>
      </c>
      <c r="G116" s="266">
        <f t="shared" ref="G116:G124" si="0">E116*F116</f>
        <v>0</v>
      </c>
      <c r="H116" s="267">
        <v>0</v>
      </c>
      <c r="I116" s="268">
        <f t="shared" ref="I116:I124" si="1">E116*H116</f>
        <v>0</v>
      </c>
      <c r="J116" s="267">
        <v>0</v>
      </c>
      <c r="K116" s="268">
        <f t="shared" ref="K116:K124" si="2">E116*J116</f>
        <v>0</v>
      </c>
      <c r="O116" s="260">
        <v>2</v>
      </c>
      <c r="AA116" s="233">
        <v>1</v>
      </c>
      <c r="AB116" s="233">
        <v>3</v>
      </c>
      <c r="AC116" s="233">
        <v>3</v>
      </c>
      <c r="AZ116" s="233">
        <v>1</v>
      </c>
      <c r="BA116" s="233">
        <f t="shared" ref="BA116:BA124" si="3">IF(AZ116=1,G116,0)</f>
        <v>0</v>
      </c>
      <c r="BB116" s="233">
        <f t="shared" ref="BB116:BB124" si="4">IF(AZ116=2,G116,0)</f>
        <v>0</v>
      </c>
      <c r="BC116" s="233">
        <f t="shared" ref="BC116:BC124" si="5">IF(AZ116=3,G116,0)</f>
        <v>0</v>
      </c>
      <c r="BD116" s="233">
        <f t="shared" ref="BD116:BD124" si="6">IF(AZ116=4,G116,0)</f>
        <v>0</v>
      </c>
      <c r="BE116" s="233">
        <f t="shared" ref="BE116:BE124" si="7">IF(AZ116=5,G116,0)</f>
        <v>0</v>
      </c>
      <c r="CA116" s="260">
        <v>1</v>
      </c>
      <c r="CB116" s="260">
        <v>3</v>
      </c>
    </row>
    <row r="117" spans="1:80">
      <c r="A117" s="261">
        <v>46</v>
      </c>
      <c r="B117" s="262" t="s">
        <v>744</v>
      </c>
      <c r="C117" s="263" t="s">
        <v>745</v>
      </c>
      <c r="D117" s="264" t="s">
        <v>185</v>
      </c>
      <c r="E117" s="265">
        <v>5.0392033999999999</v>
      </c>
      <c r="F117" s="265">
        <v>0</v>
      </c>
      <c r="G117" s="266">
        <f t="shared" si="0"/>
        <v>0</v>
      </c>
      <c r="H117" s="267">
        <v>0</v>
      </c>
      <c r="I117" s="268">
        <f t="shared" si="1"/>
        <v>0</v>
      </c>
      <c r="J117" s="267"/>
      <c r="K117" s="268">
        <f t="shared" si="2"/>
        <v>0</v>
      </c>
      <c r="O117" s="260">
        <v>2</v>
      </c>
      <c r="AA117" s="233">
        <v>8</v>
      </c>
      <c r="AB117" s="233">
        <v>0</v>
      </c>
      <c r="AC117" s="233">
        <v>3</v>
      </c>
      <c r="AZ117" s="233">
        <v>1</v>
      </c>
      <c r="BA117" s="233">
        <f t="shared" si="3"/>
        <v>0</v>
      </c>
      <c r="BB117" s="233">
        <f t="shared" si="4"/>
        <v>0</v>
      </c>
      <c r="BC117" s="233">
        <f t="shared" si="5"/>
        <v>0</v>
      </c>
      <c r="BD117" s="233">
        <f t="shared" si="6"/>
        <v>0</v>
      </c>
      <c r="BE117" s="233">
        <f t="shared" si="7"/>
        <v>0</v>
      </c>
      <c r="CA117" s="260">
        <v>8</v>
      </c>
      <c r="CB117" s="260">
        <v>0</v>
      </c>
    </row>
    <row r="118" spans="1:80">
      <c r="A118" s="261">
        <v>47</v>
      </c>
      <c r="B118" s="262" t="s">
        <v>746</v>
      </c>
      <c r="C118" s="263" t="s">
        <v>747</v>
      </c>
      <c r="D118" s="264" t="s">
        <v>185</v>
      </c>
      <c r="E118" s="265">
        <v>5.0392033999999999</v>
      </c>
      <c r="F118" s="265">
        <v>0</v>
      </c>
      <c r="G118" s="266">
        <f t="shared" si="0"/>
        <v>0</v>
      </c>
      <c r="H118" s="267">
        <v>0</v>
      </c>
      <c r="I118" s="268">
        <f t="shared" si="1"/>
        <v>0</v>
      </c>
      <c r="J118" s="267"/>
      <c r="K118" s="268">
        <f t="shared" si="2"/>
        <v>0</v>
      </c>
      <c r="O118" s="260">
        <v>2</v>
      </c>
      <c r="AA118" s="233">
        <v>8</v>
      </c>
      <c r="AB118" s="233">
        <v>0</v>
      </c>
      <c r="AC118" s="233">
        <v>3</v>
      </c>
      <c r="AZ118" s="233">
        <v>1</v>
      </c>
      <c r="BA118" s="233">
        <f t="shared" si="3"/>
        <v>0</v>
      </c>
      <c r="BB118" s="233">
        <f t="shared" si="4"/>
        <v>0</v>
      </c>
      <c r="BC118" s="233">
        <f t="shared" si="5"/>
        <v>0</v>
      </c>
      <c r="BD118" s="233">
        <f t="shared" si="6"/>
        <v>0</v>
      </c>
      <c r="BE118" s="233">
        <f t="shared" si="7"/>
        <v>0</v>
      </c>
      <c r="CA118" s="260">
        <v>8</v>
      </c>
      <c r="CB118" s="260">
        <v>0</v>
      </c>
    </row>
    <row r="119" spans="1:80">
      <c r="A119" s="261">
        <v>48</v>
      </c>
      <c r="B119" s="262" t="s">
        <v>748</v>
      </c>
      <c r="C119" s="263" t="s">
        <v>749</v>
      </c>
      <c r="D119" s="264" t="s">
        <v>185</v>
      </c>
      <c r="E119" s="265">
        <v>95.7448646</v>
      </c>
      <c r="F119" s="265">
        <v>0</v>
      </c>
      <c r="G119" s="266">
        <f t="shared" si="0"/>
        <v>0</v>
      </c>
      <c r="H119" s="267">
        <v>0</v>
      </c>
      <c r="I119" s="268">
        <f t="shared" si="1"/>
        <v>0</v>
      </c>
      <c r="J119" s="267"/>
      <c r="K119" s="268">
        <f t="shared" si="2"/>
        <v>0</v>
      </c>
      <c r="O119" s="260">
        <v>2</v>
      </c>
      <c r="AA119" s="233">
        <v>8</v>
      </c>
      <c r="AB119" s="233">
        <v>0</v>
      </c>
      <c r="AC119" s="233">
        <v>3</v>
      </c>
      <c r="AZ119" s="233">
        <v>1</v>
      </c>
      <c r="BA119" s="233">
        <f t="shared" si="3"/>
        <v>0</v>
      </c>
      <c r="BB119" s="233">
        <f t="shared" si="4"/>
        <v>0</v>
      </c>
      <c r="BC119" s="233">
        <f t="shared" si="5"/>
        <v>0</v>
      </c>
      <c r="BD119" s="233">
        <f t="shared" si="6"/>
        <v>0</v>
      </c>
      <c r="BE119" s="233">
        <f t="shared" si="7"/>
        <v>0</v>
      </c>
      <c r="CA119" s="260">
        <v>8</v>
      </c>
      <c r="CB119" s="260">
        <v>0</v>
      </c>
    </row>
    <row r="120" spans="1:80">
      <c r="A120" s="261">
        <v>49</v>
      </c>
      <c r="B120" s="262" t="s">
        <v>750</v>
      </c>
      <c r="C120" s="263" t="s">
        <v>751</v>
      </c>
      <c r="D120" s="264" t="s">
        <v>185</v>
      </c>
      <c r="E120" s="265">
        <v>5.0392033999999999</v>
      </c>
      <c r="F120" s="265">
        <v>0</v>
      </c>
      <c r="G120" s="266">
        <f t="shared" si="0"/>
        <v>0</v>
      </c>
      <c r="H120" s="267">
        <v>0</v>
      </c>
      <c r="I120" s="268">
        <f t="shared" si="1"/>
        <v>0</v>
      </c>
      <c r="J120" s="267"/>
      <c r="K120" s="268">
        <f t="shared" si="2"/>
        <v>0</v>
      </c>
      <c r="O120" s="260">
        <v>2</v>
      </c>
      <c r="AA120" s="233">
        <v>8</v>
      </c>
      <c r="AB120" s="233">
        <v>0</v>
      </c>
      <c r="AC120" s="233">
        <v>3</v>
      </c>
      <c r="AZ120" s="233">
        <v>1</v>
      </c>
      <c r="BA120" s="233">
        <f t="shared" si="3"/>
        <v>0</v>
      </c>
      <c r="BB120" s="233">
        <f t="shared" si="4"/>
        <v>0</v>
      </c>
      <c r="BC120" s="233">
        <f t="shared" si="5"/>
        <v>0</v>
      </c>
      <c r="BD120" s="233">
        <f t="shared" si="6"/>
        <v>0</v>
      </c>
      <c r="BE120" s="233">
        <f t="shared" si="7"/>
        <v>0</v>
      </c>
      <c r="CA120" s="260">
        <v>8</v>
      </c>
      <c r="CB120" s="260">
        <v>0</v>
      </c>
    </row>
    <row r="121" spans="1:80">
      <c r="A121" s="261">
        <v>50</v>
      </c>
      <c r="B121" s="262" t="s">
        <v>752</v>
      </c>
      <c r="C121" s="263" t="s">
        <v>753</v>
      </c>
      <c r="D121" s="264" t="s">
        <v>185</v>
      </c>
      <c r="E121" s="265">
        <v>20.1568136</v>
      </c>
      <c r="F121" s="265">
        <v>0</v>
      </c>
      <c r="G121" s="266">
        <f t="shared" si="0"/>
        <v>0</v>
      </c>
      <c r="H121" s="267">
        <v>0</v>
      </c>
      <c r="I121" s="268">
        <f t="shared" si="1"/>
        <v>0</v>
      </c>
      <c r="J121" s="267"/>
      <c r="K121" s="268">
        <f t="shared" si="2"/>
        <v>0</v>
      </c>
      <c r="O121" s="260">
        <v>2</v>
      </c>
      <c r="AA121" s="233">
        <v>8</v>
      </c>
      <c r="AB121" s="233">
        <v>0</v>
      </c>
      <c r="AC121" s="233">
        <v>3</v>
      </c>
      <c r="AZ121" s="233">
        <v>1</v>
      </c>
      <c r="BA121" s="233">
        <f t="shared" si="3"/>
        <v>0</v>
      </c>
      <c r="BB121" s="233">
        <f t="shared" si="4"/>
        <v>0</v>
      </c>
      <c r="BC121" s="233">
        <f t="shared" si="5"/>
        <v>0</v>
      </c>
      <c r="BD121" s="233">
        <f t="shared" si="6"/>
        <v>0</v>
      </c>
      <c r="BE121" s="233">
        <f t="shared" si="7"/>
        <v>0</v>
      </c>
      <c r="CA121" s="260">
        <v>8</v>
      </c>
      <c r="CB121" s="260">
        <v>0</v>
      </c>
    </row>
    <row r="122" spans="1:80">
      <c r="A122" s="261">
        <v>51</v>
      </c>
      <c r="B122" s="262" t="s">
        <v>754</v>
      </c>
      <c r="C122" s="263" t="s">
        <v>755</v>
      </c>
      <c r="D122" s="264" t="s">
        <v>185</v>
      </c>
      <c r="E122" s="265">
        <v>5.0392033999999999</v>
      </c>
      <c r="F122" s="265">
        <v>0</v>
      </c>
      <c r="G122" s="266">
        <f t="shared" si="0"/>
        <v>0</v>
      </c>
      <c r="H122" s="267">
        <v>0</v>
      </c>
      <c r="I122" s="268">
        <f t="shared" si="1"/>
        <v>0</v>
      </c>
      <c r="J122" s="267"/>
      <c r="K122" s="268">
        <f t="shared" si="2"/>
        <v>0</v>
      </c>
      <c r="O122" s="260">
        <v>2</v>
      </c>
      <c r="AA122" s="233">
        <v>8</v>
      </c>
      <c r="AB122" s="233">
        <v>0</v>
      </c>
      <c r="AC122" s="233">
        <v>3</v>
      </c>
      <c r="AZ122" s="233">
        <v>1</v>
      </c>
      <c r="BA122" s="233">
        <f t="shared" si="3"/>
        <v>0</v>
      </c>
      <c r="BB122" s="233">
        <f t="shared" si="4"/>
        <v>0</v>
      </c>
      <c r="BC122" s="233">
        <f t="shared" si="5"/>
        <v>0</v>
      </c>
      <c r="BD122" s="233">
        <f t="shared" si="6"/>
        <v>0</v>
      </c>
      <c r="BE122" s="233">
        <f t="shared" si="7"/>
        <v>0</v>
      </c>
      <c r="CA122" s="260">
        <v>8</v>
      </c>
      <c r="CB122" s="260">
        <v>0</v>
      </c>
    </row>
    <row r="123" spans="1:80">
      <c r="A123" s="261">
        <v>52</v>
      </c>
      <c r="B123" s="262" t="s">
        <v>756</v>
      </c>
      <c r="C123" s="263" t="s">
        <v>757</v>
      </c>
      <c r="D123" s="264" t="s">
        <v>185</v>
      </c>
      <c r="E123" s="265">
        <v>5.0392033999999999</v>
      </c>
      <c r="F123" s="265">
        <v>0</v>
      </c>
      <c r="G123" s="266">
        <f t="shared" si="0"/>
        <v>0</v>
      </c>
      <c r="H123" s="267">
        <v>0</v>
      </c>
      <c r="I123" s="268">
        <f t="shared" si="1"/>
        <v>0</v>
      </c>
      <c r="J123" s="267"/>
      <c r="K123" s="268">
        <f t="shared" si="2"/>
        <v>0</v>
      </c>
      <c r="O123" s="260">
        <v>2</v>
      </c>
      <c r="AA123" s="233">
        <v>8</v>
      </c>
      <c r="AB123" s="233">
        <v>0</v>
      </c>
      <c r="AC123" s="233">
        <v>3</v>
      </c>
      <c r="AZ123" s="233">
        <v>1</v>
      </c>
      <c r="BA123" s="233">
        <f t="shared" si="3"/>
        <v>0</v>
      </c>
      <c r="BB123" s="233">
        <f t="shared" si="4"/>
        <v>0</v>
      </c>
      <c r="BC123" s="233">
        <f t="shared" si="5"/>
        <v>0</v>
      </c>
      <c r="BD123" s="233">
        <f t="shared" si="6"/>
        <v>0</v>
      </c>
      <c r="BE123" s="233">
        <f t="shared" si="7"/>
        <v>0</v>
      </c>
      <c r="CA123" s="260">
        <v>8</v>
      </c>
      <c r="CB123" s="260">
        <v>0</v>
      </c>
    </row>
    <row r="124" spans="1:80">
      <c r="A124" s="261">
        <v>53</v>
      </c>
      <c r="B124" s="262" t="s">
        <v>758</v>
      </c>
      <c r="C124" s="263" t="s">
        <v>759</v>
      </c>
      <c r="D124" s="264" t="s">
        <v>185</v>
      </c>
      <c r="E124" s="265">
        <v>5.0392033999999999</v>
      </c>
      <c r="F124" s="265">
        <v>0</v>
      </c>
      <c r="G124" s="266">
        <f t="shared" si="0"/>
        <v>0</v>
      </c>
      <c r="H124" s="267">
        <v>0</v>
      </c>
      <c r="I124" s="268">
        <f t="shared" si="1"/>
        <v>0</v>
      </c>
      <c r="J124" s="267"/>
      <c r="K124" s="268">
        <f t="shared" si="2"/>
        <v>0</v>
      </c>
      <c r="O124" s="260">
        <v>2</v>
      </c>
      <c r="AA124" s="233">
        <v>8</v>
      </c>
      <c r="AB124" s="233">
        <v>0</v>
      </c>
      <c r="AC124" s="233">
        <v>3</v>
      </c>
      <c r="AZ124" s="233">
        <v>1</v>
      </c>
      <c r="BA124" s="233">
        <f t="shared" si="3"/>
        <v>0</v>
      </c>
      <c r="BB124" s="233">
        <f t="shared" si="4"/>
        <v>0</v>
      </c>
      <c r="BC124" s="233">
        <f t="shared" si="5"/>
        <v>0</v>
      </c>
      <c r="BD124" s="233">
        <f t="shared" si="6"/>
        <v>0</v>
      </c>
      <c r="BE124" s="233">
        <f t="shared" si="7"/>
        <v>0</v>
      </c>
      <c r="CA124" s="260">
        <v>8</v>
      </c>
      <c r="CB124" s="260">
        <v>0</v>
      </c>
    </row>
    <row r="125" spans="1:80">
      <c r="A125" s="278"/>
      <c r="B125" s="279" t="s">
        <v>100</v>
      </c>
      <c r="C125" s="280" t="s">
        <v>739</v>
      </c>
      <c r="D125" s="281"/>
      <c r="E125" s="282"/>
      <c r="F125" s="283"/>
      <c r="G125" s="284">
        <f>SUM(G115:G124)</f>
        <v>0</v>
      </c>
      <c r="H125" s="285"/>
      <c r="I125" s="286">
        <f>SUM(I115:I124)</f>
        <v>0</v>
      </c>
      <c r="J125" s="285"/>
      <c r="K125" s="286">
        <f>SUM(K115:K124)</f>
        <v>0</v>
      </c>
      <c r="O125" s="260">
        <v>4</v>
      </c>
      <c r="BA125" s="287">
        <f>SUM(BA115:BA124)</f>
        <v>0</v>
      </c>
      <c r="BB125" s="287">
        <f>SUM(BB115:BB124)</f>
        <v>0</v>
      </c>
      <c r="BC125" s="287">
        <f>SUM(BC115:BC124)</f>
        <v>0</v>
      </c>
      <c r="BD125" s="287">
        <f>SUM(BD115:BD124)</f>
        <v>0</v>
      </c>
      <c r="BE125" s="287">
        <f>SUM(BE115:BE124)</f>
        <v>0</v>
      </c>
    </row>
    <row r="126" spans="1:80">
      <c r="E126" s="233"/>
    </row>
    <row r="127" spans="1:80">
      <c r="E127" s="233"/>
    </row>
    <row r="128" spans="1:80">
      <c r="E128" s="233"/>
    </row>
    <row r="129" spans="5:5">
      <c r="E129" s="233"/>
    </row>
    <row r="130" spans="5:5">
      <c r="E130" s="233"/>
    </row>
    <row r="131" spans="5:5">
      <c r="E131" s="233"/>
    </row>
    <row r="132" spans="5:5">
      <c r="E132" s="233"/>
    </row>
    <row r="133" spans="5:5">
      <c r="E133" s="233"/>
    </row>
    <row r="134" spans="5:5">
      <c r="E134" s="233"/>
    </row>
    <row r="135" spans="5:5">
      <c r="E135" s="233"/>
    </row>
    <row r="136" spans="5:5">
      <c r="E136" s="233"/>
    </row>
    <row r="137" spans="5:5">
      <c r="E137" s="233"/>
    </row>
    <row r="138" spans="5:5">
      <c r="E138" s="233"/>
    </row>
    <row r="139" spans="5:5">
      <c r="E139" s="233"/>
    </row>
    <row r="140" spans="5:5">
      <c r="E140" s="233"/>
    </row>
    <row r="141" spans="5:5">
      <c r="E141" s="233"/>
    </row>
    <row r="142" spans="5:5">
      <c r="E142" s="233"/>
    </row>
    <row r="143" spans="5:5">
      <c r="E143" s="233"/>
    </row>
    <row r="144" spans="5:5">
      <c r="E144" s="233"/>
    </row>
    <row r="145" spans="1:7">
      <c r="E145" s="233"/>
    </row>
    <row r="146" spans="1:7">
      <c r="E146" s="233"/>
    </row>
    <row r="147" spans="1:7">
      <c r="E147" s="233"/>
    </row>
    <row r="148" spans="1:7">
      <c r="E148" s="233"/>
    </row>
    <row r="149" spans="1:7">
      <c r="A149" s="277"/>
      <c r="B149" s="277"/>
      <c r="C149" s="277"/>
      <c r="D149" s="277"/>
      <c r="E149" s="277"/>
      <c r="F149" s="277"/>
      <c r="G149" s="277"/>
    </row>
    <row r="150" spans="1:7">
      <c r="A150" s="277"/>
      <c r="B150" s="277"/>
      <c r="C150" s="277"/>
      <c r="D150" s="277"/>
      <c r="E150" s="277"/>
      <c r="F150" s="277"/>
      <c r="G150" s="277"/>
    </row>
    <row r="151" spans="1:7">
      <c r="A151" s="277"/>
      <c r="B151" s="277"/>
      <c r="C151" s="277"/>
      <c r="D151" s="277"/>
      <c r="E151" s="277"/>
      <c r="F151" s="277"/>
      <c r="G151" s="277"/>
    </row>
    <row r="152" spans="1:7">
      <c r="A152" s="277"/>
      <c r="B152" s="277"/>
      <c r="C152" s="277"/>
      <c r="D152" s="277"/>
      <c r="E152" s="277"/>
      <c r="F152" s="277"/>
      <c r="G152" s="277"/>
    </row>
    <row r="153" spans="1:7">
      <c r="E153" s="233"/>
    </row>
    <row r="154" spans="1:7">
      <c r="E154" s="233"/>
    </row>
    <row r="155" spans="1:7">
      <c r="E155" s="233"/>
    </row>
    <row r="156" spans="1:7">
      <c r="E156" s="233"/>
    </row>
    <row r="157" spans="1:7">
      <c r="E157" s="233"/>
    </row>
    <row r="158" spans="1:7">
      <c r="E158" s="233"/>
    </row>
    <row r="159" spans="1:7">
      <c r="E159" s="233"/>
    </row>
    <row r="160" spans="1:7">
      <c r="E160" s="233"/>
    </row>
    <row r="161" spans="5:5">
      <c r="E161" s="233"/>
    </row>
    <row r="162" spans="5:5">
      <c r="E162" s="233"/>
    </row>
    <row r="163" spans="5:5">
      <c r="E163" s="233"/>
    </row>
    <row r="164" spans="5:5">
      <c r="E164" s="233"/>
    </row>
    <row r="165" spans="5:5">
      <c r="E165" s="233"/>
    </row>
    <row r="166" spans="5:5">
      <c r="E166" s="233"/>
    </row>
    <row r="167" spans="5:5">
      <c r="E167" s="233"/>
    </row>
    <row r="168" spans="5:5">
      <c r="E168" s="233"/>
    </row>
    <row r="169" spans="5:5">
      <c r="E169" s="233"/>
    </row>
    <row r="170" spans="5:5">
      <c r="E170" s="233"/>
    </row>
    <row r="171" spans="5:5">
      <c r="E171" s="233"/>
    </row>
    <row r="172" spans="5:5">
      <c r="E172" s="233"/>
    </row>
    <row r="173" spans="5:5">
      <c r="E173" s="233"/>
    </row>
    <row r="174" spans="5:5">
      <c r="E174" s="233"/>
    </row>
    <row r="175" spans="5:5">
      <c r="E175" s="233"/>
    </row>
    <row r="176" spans="5:5">
      <c r="E176" s="233"/>
    </row>
    <row r="177" spans="1:7">
      <c r="E177" s="233"/>
    </row>
    <row r="178" spans="1:7">
      <c r="E178" s="233"/>
    </row>
    <row r="179" spans="1:7">
      <c r="E179" s="233"/>
    </row>
    <row r="180" spans="1:7">
      <c r="E180" s="233"/>
    </row>
    <row r="181" spans="1:7">
      <c r="E181" s="233"/>
    </row>
    <row r="182" spans="1:7">
      <c r="E182" s="233"/>
    </row>
    <row r="183" spans="1:7">
      <c r="E183" s="233"/>
    </row>
    <row r="184" spans="1:7">
      <c r="A184" s="288"/>
      <c r="B184" s="288"/>
    </row>
    <row r="185" spans="1:7">
      <c r="A185" s="277"/>
      <c r="B185" s="277"/>
      <c r="C185" s="289"/>
      <c r="D185" s="289"/>
      <c r="E185" s="290"/>
      <c r="F185" s="289"/>
      <c r="G185" s="291"/>
    </row>
    <row r="186" spans="1:7">
      <c r="A186" s="292"/>
      <c r="B186" s="292"/>
      <c r="C186" s="277"/>
      <c r="D186" s="277"/>
      <c r="E186" s="293"/>
      <c r="F186" s="277"/>
      <c r="G186" s="277"/>
    </row>
    <row r="187" spans="1:7">
      <c r="A187" s="277"/>
      <c r="B187" s="277"/>
      <c r="C187" s="277"/>
      <c r="D187" s="277"/>
      <c r="E187" s="293"/>
      <c r="F187" s="277"/>
      <c r="G187" s="277"/>
    </row>
    <row r="188" spans="1:7">
      <c r="A188" s="277"/>
      <c r="B188" s="277"/>
      <c r="C188" s="277"/>
      <c r="D188" s="277"/>
      <c r="E188" s="293"/>
      <c r="F188" s="277"/>
      <c r="G188" s="277"/>
    </row>
    <row r="189" spans="1:7">
      <c r="A189" s="277"/>
      <c r="B189" s="277"/>
      <c r="C189" s="277"/>
      <c r="D189" s="277"/>
      <c r="E189" s="293"/>
      <c r="F189" s="277"/>
      <c r="G189" s="277"/>
    </row>
    <row r="190" spans="1:7">
      <c r="A190" s="277"/>
      <c r="B190" s="277"/>
      <c r="C190" s="277"/>
      <c r="D190" s="277"/>
      <c r="E190" s="293"/>
      <c r="F190" s="277"/>
      <c r="G190" s="277"/>
    </row>
    <row r="191" spans="1:7">
      <c r="A191" s="277"/>
      <c r="B191" s="277"/>
      <c r="C191" s="277"/>
      <c r="D191" s="277"/>
      <c r="E191" s="293"/>
      <c r="F191" s="277"/>
      <c r="G191" s="277"/>
    </row>
    <row r="192" spans="1:7">
      <c r="A192" s="277"/>
      <c r="B192" s="277"/>
      <c r="C192" s="277"/>
      <c r="D192" s="277"/>
      <c r="E192" s="293"/>
      <c r="F192" s="277"/>
      <c r="G192" s="277"/>
    </row>
    <row r="193" spans="1:7">
      <c r="A193" s="277"/>
      <c r="B193" s="277"/>
      <c r="C193" s="277"/>
      <c r="D193" s="277"/>
      <c r="E193" s="293"/>
      <c r="F193" s="277"/>
      <c r="G193" s="277"/>
    </row>
    <row r="194" spans="1:7">
      <c r="A194" s="277"/>
      <c r="B194" s="277"/>
      <c r="C194" s="277"/>
      <c r="D194" s="277"/>
      <c r="E194" s="293"/>
      <c r="F194" s="277"/>
      <c r="G194" s="277"/>
    </row>
    <row r="195" spans="1:7">
      <c r="A195" s="277"/>
      <c r="B195" s="277"/>
      <c r="C195" s="277"/>
      <c r="D195" s="277"/>
      <c r="E195" s="293"/>
      <c r="F195" s="277"/>
      <c r="G195" s="277"/>
    </row>
    <row r="196" spans="1:7">
      <c r="A196" s="277"/>
      <c r="B196" s="277"/>
      <c r="C196" s="277"/>
      <c r="D196" s="277"/>
      <c r="E196" s="293"/>
      <c r="F196" s="277"/>
      <c r="G196" s="277"/>
    </row>
    <row r="197" spans="1:7">
      <c r="A197" s="277"/>
      <c r="B197" s="277"/>
      <c r="C197" s="277"/>
      <c r="D197" s="277"/>
      <c r="E197" s="293"/>
      <c r="F197" s="277"/>
      <c r="G197" s="277"/>
    </row>
    <row r="198" spans="1:7">
      <c r="A198" s="277"/>
      <c r="B198" s="277"/>
      <c r="C198" s="277"/>
      <c r="D198" s="277"/>
      <c r="E198" s="293"/>
      <c r="F198" s="277"/>
      <c r="G198" s="277"/>
    </row>
  </sheetData>
  <mergeCells count="36">
    <mergeCell ref="C101:D101"/>
    <mergeCell ref="C84:D84"/>
    <mergeCell ref="C86:D86"/>
    <mergeCell ref="C91:D91"/>
    <mergeCell ref="C75:D75"/>
    <mergeCell ref="C76:D76"/>
    <mergeCell ref="C77:D77"/>
    <mergeCell ref="C78:D78"/>
    <mergeCell ref="C80:D80"/>
    <mergeCell ref="C82:D82"/>
    <mergeCell ref="C96:D96"/>
    <mergeCell ref="C97:D97"/>
    <mergeCell ref="C98:D98"/>
    <mergeCell ref="C99:D99"/>
    <mergeCell ref="C100:D100"/>
    <mergeCell ref="C54:D54"/>
    <mergeCell ref="C57:D57"/>
    <mergeCell ref="C63:D63"/>
    <mergeCell ref="C66:D66"/>
    <mergeCell ref="C47:D47"/>
    <mergeCell ref="C35:D35"/>
    <mergeCell ref="C37:D37"/>
    <mergeCell ref="C39:D39"/>
    <mergeCell ref="C41:D41"/>
    <mergeCell ref="C43:D43"/>
    <mergeCell ref="C21:D21"/>
    <mergeCell ref="C24:D24"/>
    <mergeCell ref="C28:D28"/>
    <mergeCell ref="C13:D13"/>
    <mergeCell ref="C15:D15"/>
    <mergeCell ref="C17:D17"/>
    <mergeCell ref="A1:G1"/>
    <mergeCell ref="A3:B3"/>
    <mergeCell ref="A4:B4"/>
    <mergeCell ref="E4:G4"/>
    <mergeCell ref="C9:D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List23"/>
  <dimension ref="A1:BE51"/>
  <sheetViews>
    <sheetView zoomScaleNormal="100" workbookViewId="0">
      <selection activeCell="C5" sqref="C5"/>
    </sheetView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94" t="s">
        <v>101</v>
      </c>
      <c r="B1" s="95"/>
      <c r="C1" s="95"/>
      <c r="D1" s="95"/>
      <c r="E1" s="95"/>
      <c r="F1" s="95"/>
      <c r="G1" s="95"/>
    </row>
    <row r="2" spans="1:57" ht="12.75" customHeight="1">
      <c r="A2" s="96" t="s">
        <v>32</v>
      </c>
      <c r="B2" s="97"/>
      <c r="C2" s="98" t="s">
        <v>807</v>
      </c>
      <c r="D2" s="98" t="s">
        <v>817</v>
      </c>
      <c r="E2" s="99"/>
      <c r="F2" s="100" t="s">
        <v>33</v>
      </c>
      <c r="G2" s="101"/>
    </row>
    <row r="3" spans="1:57" ht="3" hidden="1" customHeight="1">
      <c r="A3" s="102"/>
      <c r="B3" s="103"/>
      <c r="C3" s="104"/>
      <c r="D3" s="104"/>
      <c r="E3" s="105"/>
      <c r="F3" s="106"/>
      <c r="G3" s="107"/>
    </row>
    <row r="4" spans="1:57" ht="12" customHeight="1">
      <c r="A4" s="108" t="s">
        <v>34</v>
      </c>
      <c r="B4" s="103"/>
      <c r="C4" s="104"/>
      <c r="D4" s="104"/>
      <c r="E4" s="105"/>
      <c r="F4" s="106" t="s">
        <v>35</v>
      </c>
      <c r="G4" s="109"/>
    </row>
    <row r="5" spans="1:57" ht="12.95" customHeight="1">
      <c r="A5" s="110" t="s">
        <v>805</v>
      </c>
      <c r="B5" s="111"/>
      <c r="C5" s="112" t="s">
        <v>818</v>
      </c>
      <c r="D5" s="113"/>
      <c r="E5" s="111"/>
      <c r="F5" s="106" t="s">
        <v>36</v>
      </c>
      <c r="G5" s="107"/>
    </row>
    <row r="6" spans="1:57" ht="12.95" customHeight="1">
      <c r="A6" s="108" t="s">
        <v>37</v>
      </c>
      <c r="B6" s="103"/>
      <c r="C6" s="104"/>
      <c r="D6" s="104"/>
      <c r="E6" s="105"/>
      <c r="F6" s="114" t="s">
        <v>38</v>
      </c>
      <c r="G6" s="115"/>
      <c r="O6" s="116"/>
    </row>
    <row r="7" spans="1:57" ht="12.95" customHeight="1">
      <c r="A7" s="117" t="s">
        <v>103</v>
      </c>
      <c r="B7" s="118"/>
      <c r="C7" s="119" t="s">
        <v>104</v>
      </c>
      <c r="D7" s="120"/>
      <c r="E7" s="120"/>
      <c r="F7" s="121" t="s">
        <v>39</v>
      </c>
      <c r="G7" s="115">
        <f>IF(G6=0,,ROUND((F30+F32)/G6,1))</f>
        <v>0</v>
      </c>
    </row>
    <row r="8" spans="1:57">
      <c r="A8" s="122" t="s">
        <v>40</v>
      </c>
      <c r="B8" s="106"/>
      <c r="C8" s="310" t="s">
        <v>770</v>
      </c>
      <c r="D8" s="310"/>
      <c r="E8" s="311"/>
      <c r="F8" s="123" t="s">
        <v>41</v>
      </c>
      <c r="G8" s="124"/>
      <c r="H8" s="125"/>
      <c r="I8" s="126"/>
    </row>
    <row r="9" spans="1:57">
      <c r="A9" s="122" t="s">
        <v>42</v>
      </c>
      <c r="B9" s="106"/>
      <c r="C9" s="310"/>
      <c r="D9" s="310"/>
      <c r="E9" s="311"/>
      <c r="F9" s="106"/>
      <c r="G9" s="127"/>
      <c r="H9" s="128"/>
    </row>
    <row r="10" spans="1:57">
      <c r="A10" s="122" t="s">
        <v>43</v>
      </c>
      <c r="B10" s="106"/>
      <c r="C10" s="310" t="s">
        <v>769</v>
      </c>
      <c r="D10" s="310"/>
      <c r="E10" s="310"/>
      <c r="F10" s="129"/>
      <c r="G10" s="130"/>
      <c r="H10" s="131"/>
    </row>
    <row r="11" spans="1:57" ht="13.5" customHeight="1">
      <c r="A11" s="122" t="s">
        <v>44</v>
      </c>
      <c r="B11" s="106"/>
      <c r="C11" s="310" t="s">
        <v>768</v>
      </c>
      <c r="D11" s="310"/>
      <c r="E11" s="310"/>
      <c r="F11" s="132" t="s">
        <v>45</v>
      </c>
      <c r="G11" s="133"/>
      <c r="H11" s="128"/>
      <c r="BA11" s="134"/>
      <c r="BB11" s="134"/>
      <c r="BC11" s="134"/>
      <c r="BD11" s="134"/>
      <c r="BE11" s="134"/>
    </row>
    <row r="12" spans="1:57" ht="12.75" customHeight="1">
      <c r="A12" s="135" t="s">
        <v>46</v>
      </c>
      <c r="B12" s="103"/>
      <c r="C12" s="312"/>
      <c r="D12" s="312"/>
      <c r="E12" s="312"/>
      <c r="F12" s="136" t="s">
        <v>47</v>
      </c>
      <c r="G12" s="137"/>
      <c r="H12" s="128"/>
    </row>
    <row r="13" spans="1:57" ht="28.5" customHeight="1" thickBot="1">
      <c r="A13" s="138" t="s">
        <v>48</v>
      </c>
      <c r="B13" s="139"/>
      <c r="C13" s="139"/>
      <c r="D13" s="139"/>
      <c r="E13" s="140"/>
      <c r="F13" s="140"/>
      <c r="G13" s="141"/>
      <c r="H13" s="128"/>
    </row>
    <row r="14" spans="1:57" ht="17.25" customHeight="1" thickBot="1">
      <c r="A14" s="142" t="s">
        <v>49</v>
      </c>
      <c r="B14" s="143"/>
      <c r="C14" s="144"/>
      <c r="D14" s="145" t="s">
        <v>50</v>
      </c>
      <c r="E14" s="146"/>
      <c r="F14" s="146"/>
      <c r="G14" s="144"/>
    </row>
    <row r="15" spans="1:57" ht="15.95" customHeight="1">
      <c r="A15" s="147"/>
      <c r="B15" s="148" t="s">
        <v>51</v>
      </c>
      <c r="C15" s="149">
        <f>'03  Rek'!E9</f>
        <v>0</v>
      </c>
      <c r="D15" s="150" t="str">
        <f>'03  Rek'!A14</f>
        <v>Ztížené výrobní podmínky</v>
      </c>
      <c r="E15" s="151"/>
      <c r="F15" s="152"/>
      <c r="G15" s="149">
        <f>'03  Rek'!I14</f>
        <v>0</v>
      </c>
    </row>
    <row r="16" spans="1:57" ht="15.95" customHeight="1">
      <c r="A16" s="147" t="s">
        <v>52</v>
      </c>
      <c r="B16" s="148" t="s">
        <v>53</v>
      </c>
      <c r="C16" s="149">
        <f>'03  Rek'!F9</f>
        <v>0</v>
      </c>
      <c r="D16" s="102" t="str">
        <f>'03  Rek'!A15</f>
        <v>Oborová přirážka</v>
      </c>
      <c r="E16" s="153"/>
      <c r="F16" s="154"/>
      <c r="G16" s="149">
        <f>'03  Rek'!I15</f>
        <v>0</v>
      </c>
    </row>
    <row r="17" spans="1:7" ht="15.95" customHeight="1">
      <c r="A17" s="147" t="s">
        <v>54</v>
      </c>
      <c r="B17" s="148" t="s">
        <v>55</v>
      </c>
      <c r="C17" s="149">
        <f>'03  Rek'!H9</f>
        <v>0</v>
      </c>
      <c r="D17" s="102" t="str">
        <f>'03  Rek'!A16</f>
        <v>Přesun stavebních kapacit</v>
      </c>
      <c r="E17" s="153"/>
      <c r="F17" s="154"/>
      <c r="G17" s="149">
        <f>'03  Rek'!I16</f>
        <v>0</v>
      </c>
    </row>
    <row r="18" spans="1:7" ht="15.95" customHeight="1">
      <c r="A18" s="155" t="s">
        <v>56</v>
      </c>
      <c r="B18" s="156" t="s">
        <v>57</v>
      </c>
      <c r="C18" s="149">
        <f>'03  Rek'!G9</f>
        <v>0</v>
      </c>
      <c r="D18" s="102" t="str">
        <f>'03  Rek'!A17</f>
        <v>Mimostaveništní doprava</v>
      </c>
      <c r="E18" s="153"/>
      <c r="F18" s="154"/>
      <c r="G18" s="149">
        <f>'03  Rek'!I17</f>
        <v>0</v>
      </c>
    </row>
    <row r="19" spans="1:7" ht="15.95" customHeight="1">
      <c r="A19" s="157" t="s">
        <v>58</v>
      </c>
      <c r="B19" s="148"/>
      <c r="C19" s="149">
        <f>SUM(C15:C18)</f>
        <v>0</v>
      </c>
      <c r="D19" s="102" t="str">
        <f>'03  Rek'!A18</f>
        <v>Zařízení staveniště</v>
      </c>
      <c r="E19" s="153"/>
      <c r="F19" s="154"/>
      <c r="G19" s="149">
        <f>'03  Rek'!I18</f>
        <v>0</v>
      </c>
    </row>
    <row r="20" spans="1:7" ht="15.95" customHeight="1">
      <c r="A20" s="157"/>
      <c r="B20" s="148"/>
      <c r="C20" s="149"/>
      <c r="D20" s="102" t="str">
        <f>'03  Rek'!A19</f>
        <v>Provoz investora</v>
      </c>
      <c r="E20" s="153"/>
      <c r="F20" s="154"/>
      <c r="G20" s="149">
        <f>'03  Rek'!I19</f>
        <v>0</v>
      </c>
    </row>
    <row r="21" spans="1:7" ht="15.95" customHeight="1">
      <c r="A21" s="157" t="s">
        <v>29</v>
      </c>
      <c r="B21" s="148"/>
      <c r="C21" s="149">
        <f>'03  Rek'!I9</f>
        <v>0</v>
      </c>
      <c r="D21" s="102" t="str">
        <f>'03  Rek'!A20</f>
        <v>Kompletační činnost (IČD)</v>
      </c>
      <c r="E21" s="153"/>
      <c r="F21" s="154"/>
      <c r="G21" s="149">
        <f>'03  Rek'!I20</f>
        <v>0</v>
      </c>
    </row>
    <row r="22" spans="1:7" ht="15.95" customHeight="1">
      <c r="A22" s="158" t="s">
        <v>59</v>
      </c>
      <c r="B22" s="128"/>
      <c r="C22" s="149">
        <f>C19+C21</f>
        <v>0</v>
      </c>
      <c r="D22" s="102" t="s">
        <v>60</v>
      </c>
      <c r="E22" s="153"/>
      <c r="F22" s="154"/>
      <c r="G22" s="149">
        <f>G23-SUM(G15:G21)</f>
        <v>0</v>
      </c>
    </row>
    <row r="23" spans="1:7" ht="15.95" customHeight="1" thickBot="1">
      <c r="A23" s="308" t="s">
        <v>61</v>
      </c>
      <c r="B23" s="309"/>
      <c r="C23" s="159">
        <f>C22+G23</f>
        <v>0</v>
      </c>
      <c r="D23" s="160" t="s">
        <v>62</v>
      </c>
      <c r="E23" s="161"/>
      <c r="F23" s="162"/>
      <c r="G23" s="149">
        <f>'03  Rek'!H22</f>
        <v>0</v>
      </c>
    </row>
    <row r="24" spans="1:7">
      <c r="A24" s="163" t="s">
        <v>63</v>
      </c>
      <c r="B24" s="164"/>
      <c r="C24" s="165"/>
      <c r="D24" s="164" t="s">
        <v>64</v>
      </c>
      <c r="E24" s="164"/>
      <c r="F24" s="166" t="s">
        <v>65</v>
      </c>
      <c r="G24" s="167"/>
    </row>
    <row r="25" spans="1:7">
      <c r="A25" s="158" t="s">
        <v>66</v>
      </c>
      <c r="B25" s="128"/>
      <c r="C25" s="168"/>
      <c r="D25" s="128" t="s">
        <v>66</v>
      </c>
      <c r="F25" s="169" t="s">
        <v>66</v>
      </c>
      <c r="G25" s="170"/>
    </row>
    <row r="26" spans="1:7" ht="37.5" customHeight="1">
      <c r="A26" s="158" t="s">
        <v>67</v>
      </c>
      <c r="B26" s="171"/>
      <c r="C26" s="168"/>
      <c r="D26" s="128" t="s">
        <v>67</v>
      </c>
      <c r="F26" s="169" t="s">
        <v>67</v>
      </c>
      <c r="G26" s="170"/>
    </row>
    <row r="27" spans="1:7">
      <c r="A27" s="158"/>
      <c r="B27" s="172"/>
      <c r="C27" s="168"/>
      <c r="D27" s="128"/>
      <c r="F27" s="169"/>
      <c r="G27" s="170"/>
    </row>
    <row r="28" spans="1:7">
      <c r="A28" s="158" t="s">
        <v>68</v>
      </c>
      <c r="B28" s="128"/>
      <c r="C28" s="168"/>
      <c r="D28" s="169" t="s">
        <v>69</v>
      </c>
      <c r="E28" s="168"/>
      <c r="F28" s="173" t="s">
        <v>69</v>
      </c>
      <c r="G28" s="170"/>
    </row>
    <row r="29" spans="1:7" ht="69" customHeight="1">
      <c r="A29" s="158"/>
      <c r="B29" s="128"/>
      <c r="C29" s="174"/>
      <c r="D29" s="175"/>
      <c r="E29" s="174"/>
      <c r="F29" s="128"/>
      <c r="G29" s="170"/>
    </row>
    <row r="30" spans="1:7">
      <c r="A30" s="176" t="s">
        <v>11</v>
      </c>
      <c r="B30" s="177"/>
      <c r="C30" s="178">
        <v>21</v>
      </c>
      <c r="D30" s="177" t="s">
        <v>70</v>
      </c>
      <c r="E30" s="179"/>
      <c r="F30" s="314">
        <f>C23-F32</f>
        <v>0</v>
      </c>
      <c r="G30" s="315"/>
    </row>
    <row r="31" spans="1:7">
      <c r="A31" s="176" t="s">
        <v>71</v>
      </c>
      <c r="B31" s="177"/>
      <c r="C31" s="178">
        <f>C30</f>
        <v>21</v>
      </c>
      <c r="D31" s="177" t="s">
        <v>72</v>
      </c>
      <c r="E31" s="179"/>
      <c r="F31" s="314">
        <f>ROUND(PRODUCT(F30,C31/100),0)</f>
        <v>0</v>
      </c>
      <c r="G31" s="315"/>
    </row>
    <row r="32" spans="1:7">
      <c r="A32" s="176" t="s">
        <v>11</v>
      </c>
      <c r="B32" s="177"/>
      <c r="C32" s="178">
        <v>0</v>
      </c>
      <c r="D32" s="177" t="s">
        <v>72</v>
      </c>
      <c r="E32" s="179"/>
      <c r="F32" s="314">
        <v>0</v>
      </c>
      <c r="G32" s="315"/>
    </row>
    <row r="33" spans="1:8">
      <c r="A33" s="176" t="s">
        <v>71</v>
      </c>
      <c r="B33" s="180"/>
      <c r="C33" s="181">
        <f>C32</f>
        <v>0</v>
      </c>
      <c r="D33" s="177" t="s">
        <v>72</v>
      </c>
      <c r="E33" s="154"/>
      <c r="F33" s="314">
        <f>ROUND(PRODUCT(F32,C33/100),0)</f>
        <v>0</v>
      </c>
      <c r="G33" s="315"/>
    </row>
    <row r="34" spans="1:8" s="185" customFormat="1" ht="19.5" customHeight="1" thickBot="1">
      <c r="A34" s="182" t="s">
        <v>73</v>
      </c>
      <c r="B34" s="183"/>
      <c r="C34" s="183"/>
      <c r="D34" s="183"/>
      <c r="E34" s="184"/>
      <c r="F34" s="316">
        <f>ROUND(SUM(F30:F33),0)</f>
        <v>0</v>
      </c>
      <c r="G34" s="317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318"/>
      <c r="C37" s="318"/>
      <c r="D37" s="318"/>
      <c r="E37" s="318"/>
      <c r="F37" s="318"/>
      <c r="G37" s="318"/>
      <c r="H37" s="1" t="s">
        <v>1</v>
      </c>
    </row>
    <row r="38" spans="1:8" ht="12.75" customHeight="1">
      <c r="A38" s="186"/>
      <c r="B38" s="318"/>
      <c r="C38" s="318"/>
      <c r="D38" s="318"/>
      <c r="E38" s="318"/>
      <c r="F38" s="318"/>
      <c r="G38" s="318"/>
      <c r="H38" s="1" t="s">
        <v>1</v>
      </c>
    </row>
    <row r="39" spans="1:8">
      <c r="A39" s="186"/>
      <c r="B39" s="318"/>
      <c r="C39" s="318"/>
      <c r="D39" s="318"/>
      <c r="E39" s="318"/>
      <c r="F39" s="318"/>
      <c r="G39" s="318"/>
      <c r="H39" s="1" t="s">
        <v>1</v>
      </c>
    </row>
    <row r="40" spans="1:8">
      <c r="A40" s="186"/>
      <c r="B40" s="318"/>
      <c r="C40" s="318"/>
      <c r="D40" s="318"/>
      <c r="E40" s="318"/>
      <c r="F40" s="318"/>
      <c r="G40" s="318"/>
      <c r="H40" s="1" t="s">
        <v>1</v>
      </c>
    </row>
    <row r="41" spans="1:8">
      <c r="A41" s="186"/>
      <c r="B41" s="318"/>
      <c r="C41" s="318"/>
      <c r="D41" s="318"/>
      <c r="E41" s="318"/>
      <c r="F41" s="318"/>
      <c r="G41" s="318"/>
      <c r="H41" s="1" t="s">
        <v>1</v>
      </c>
    </row>
    <row r="42" spans="1:8">
      <c r="A42" s="186"/>
      <c r="B42" s="318"/>
      <c r="C42" s="318"/>
      <c r="D42" s="318"/>
      <c r="E42" s="318"/>
      <c r="F42" s="318"/>
      <c r="G42" s="318"/>
      <c r="H42" s="1" t="s">
        <v>1</v>
      </c>
    </row>
    <row r="43" spans="1:8">
      <c r="A43" s="186"/>
      <c r="B43" s="318"/>
      <c r="C43" s="318"/>
      <c r="D43" s="318"/>
      <c r="E43" s="318"/>
      <c r="F43" s="318"/>
      <c r="G43" s="318"/>
      <c r="H43" s="1" t="s">
        <v>1</v>
      </c>
    </row>
    <row r="44" spans="1:8" ht="12.75" customHeight="1">
      <c r="A44" s="186"/>
      <c r="B44" s="318"/>
      <c r="C44" s="318"/>
      <c r="D44" s="318"/>
      <c r="E44" s="318"/>
      <c r="F44" s="318"/>
      <c r="G44" s="318"/>
      <c r="H44" s="1" t="s">
        <v>1</v>
      </c>
    </row>
    <row r="45" spans="1:8" ht="12.75" customHeight="1">
      <c r="A45" s="186"/>
      <c r="B45" s="318"/>
      <c r="C45" s="318"/>
      <c r="D45" s="318"/>
      <c r="E45" s="318"/>
      <c r="F45" s="318"/>
      <c r="G45" s="318"/>
      <c r="H45" s="1" t="s">
        <v>1</v>
      </c>
    </row>
    <row r="46" spans="1:8">
      <c r="B46" s="313"/>
      <c r="C46" s="313"/>
      <c r="D46" s="313"/>
      <c r="E46" s="313"/>
      <c r="F46" s="313"/>
      <c r="G46" s="313"/>
    </row>
    <row r="47" spans="1:8">
      <c r="B47" s="313"/>
      <c r="C47" s="313"/>
      <c r="D47" s="313"/>
      <c r="E47" s="313"/>
      <c r="F47" s="313"/>
      <c r="G47" s="313"/>
    </row>
    <row r="48" spans="1:8">
      <c r="B48" s="313"/>
      <c r="C48" s="313"/>
      <c r="D48" s="313"/>
      <c r="E48" s="313"/>
      <c r="F48" s="313"/>
      <c r="G48" s="313"/>
    </row>
    <row r="49" spans="2:7">
      <c r="B49" s="313"/>
      <c r="C49" s="313"/>
      <c r="D49" s="313"/>
      <c r="E49" s="313"/>
      <c r="F49" s="313"/>
      <c r="G49" s="313"/>
    </row>
    <row r="50" spans="2:7">
      <c r="B50" s="313"/>
      <c r="C50" s="313"/>
      <c r="D50" s="313"/>
      <c r="E50" s="313"/>
      <c r="F50" s="313"/>
      <c r="G50" s="313"/>
    </row>
    <row r="51" spans="2:7">
      <c r="B51" s="313"/>
      <c r="C51" s="313"/>
      <c r="D51" s="313"/>
      <c r="E51" s="313"/>
      <c r="F51" s="313"/>
      <c r="G51" s="313"/>
    </row>
  </sheetData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List33"/>
  <dimension ref="A1:BE73"/>
  <sheetViews>
    <sheetView workbookViewId="0">
      <selection activeCell="G2" sqref="G2:I2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>
      <c r="A1" s="319" t="s">
        <v>2</v>
      </c>
      <c r="B1" s="320"/>
      <c r="C1" s="187" t="s">
        <v>105</v>
      </c>
      <c r="D1" s="188"/>
      <c r="E1" s="189"/>
      <c r="F1" s="188"/>
      <c r="G1" s="190" t="s">
        <v>75</v>
      </c>
      <c r="H1" s="191" t="s">
        <v>807</v>
      </c>
      <c r="I1" s="192"/>
    </row>
    <row r="2" spans="1:57" ht="13.5" thickBot="1">
      <c r="A2" s="321" t="s">
        <v>76</v>
      </c>
      <c r="B2" s="322"/>
      <c r="C2" s="193" t="s">
        <v>819</v>
      </c>
      <c r="D2" s="194"/>
      <c r="E2" s="195"/>
      <c r="F2" s="194"/>
      <c r="G2" s="323" t="s">
        <v>818</v>
      </c>
      <c r="H2" s="324"/>
      <c r="I2" s="325"/>
    </row>
    <row r="3" spans="1:57" ht="13.5" thickTop="1">
      <c r="F3" s="128"/>
    </row>
    <row r="4" spans="1:57" ht="19.5" customHeight="1">
      <c r="A4" s="196" t="s">
        <v>77</v>
      </c>
      <c r="B4" s="197"/>
      <c r="C4" s="197"/>
      <c r="D4" s="197"/>
      <c r="E4" s="198"/>
      <c r="F4" s="197"/>
      <c r="G4" s="197"/>
      <c r="H4" s="197"/>
      <c r="I4" s="197"/>
    </row>
    <row r="5" spans="1:57" ht="13.5" thickBot="1"/>
    <row r="6" spans="1:57" s="128" customFormat="1" ht="13.5" thickBot="1">
      <c r="A6" s="199"/>
      <c r="B6" s="200" t="s">
        <v>78</v>
      </c>
      <c r="C6" s="200"/>
      <c r="D6" s="201"/>
      <c r="E6" s="202" t="s">
        <v>25</v>
      </c>
      <c r="F6" s="203" t="s">
        <v>26</v>
      </c>
      <c r="G6" s="203" t="s">
        <v>27</v>
      </c>
      <c r="H6" s="203" t="s">
        <v>28</v>
      </c>
      <c r="I6" s="204" t="s">
        <v>29</v>
      </c>
    </row>
    <row r="7" spans="1:57" s="128" customFormat="1">
      <c r="A7" s="294" t="str">
        <f>'03  Pol'!B7</f>
        <v>M21</v>
      </c>
      <c r="B7" s="62" t="str">
        <f>'03  Pol'!C7</f>
        <v>Elektromontáže</v>
      </c>
      <c r="D7" s="205"/>
      <c r="E7" s="295">
        <f>'03  Pol'!BA10</f>
        <v>0</v>
      </c>
      <c r="F7" s="296">
        <f>'03  Pol'!BB10</f>
        <v>0</v>
      </c>
      <c r="G7" s="296">
        <f>'03  Pol'!BC10</f>
        <v>0</v>
      </c>
      <c r="H7" s="296">
        <f>'03  Pol'!BD10</f>
        <v>0</v>
      </c>
      <c r="I7" s="297">
        <f>'03  Pol'!BE10</f>
        <v>0</v>
      </c>
    </row>
    <row r="8" spans="1:57" s="128" customFormat="1" ht="13.5" thickBot="1">
      <c r="A8" s="294" t="str">
        <f>'03  Pol'!B11</f>
        <v>M22</v>
      </c>
      <c r="B8" s="62" t="str">
        <f>'03  Pol'!C11</f>
        <v>Montáž sdělovací a zabezp. techniky</v>
      </c>
      <c r="D8" s="205"/>
      <c r="E8" s="295">
        <f>'03  Pol'!BA14</f>
        <v>0</v>
      </c>
      <c r="F8" s="296">
        <f>'03  Pol'!BB14</f>
        <v>0</v>
      </c>
      <c r="G8" s="296">
        <f>'03  Pol'!BC14</f>
        <v>0</v>
      </c>
      <c r="H8" s="296">
        <f>'03  Pol'!BD14</f>
        <v>0</v>
      </c>
      <c r="I8" s="297">
        <f>'03  Pol'!BE14</f>
        <v>0</v>
      </c>
    </row>
    <row r="9" spans="1:57" s="14" customFormat="1" ht="13.5" thickBot="1">
      <c r="A9" s="206"/>
      <c r="B9" s="207" t="s">
        <v>79</v>
      </c>
      <c r="C9" s="207"/>
      <c r="D9" s="208"/>
      <c r="E9" s="209">
        <f>SUM(E7:E8)</f>
        <v>0</v>
      </c>
      <c r="F9" s="210">
        <f>SUM(F7:F8)</f>
        <v>0</v>
      </c>
      <c r="G9" s="210">
        <f>SUM(G7:G8)</f>
        <v>0</v>
      </c>
      <c r="H9" s="210">
        <f>SUM(H7:H8)</f>
        <v>0</v>
      </c>
      <c r="I9" s="211">
        <f>SUM(I7:I8)</f>
        <v>0</v>
      </c>
    </row>
    <row r="10" spans="1:57">
      <c r="A10" s="128"/>
      <c r="B10" s="128"/>
      <c r="C10" s="128"/>
      <c r="D10" s="128"/>
      <c r="E10" s="128"/>
      <c r="F10" s="128"/>
      <c r="G10" s="128"/>
      <c r="H10" s="128"/>
      <c r="I10" s="128"/>
    </row>
    <row r="11" spans="1:57" ht="19.5" customHeight="1">
      <c r="A11" s="197" t="s">
        <v>80</v>
      </c>
      <c r="B11" s="197"/>
      <c r="C11" s="197"/>
      <c r="D11" s="197"/>
      <c r="E11" s="197"/>
      <c r="F11" s="197"/>
      <c r="G11" s="212"/>
      <c r="H11" s="197"/>
      <c r="I11" s="197"/>
      <c r="BA11" s="134"/>
      <c r="BB11" s="134"/>
      <c r="BC11" s="134"/>
      <c r="BD11" s="134"/>
      <c r="BE11" s="134"/>
    </row>
    <row r="12" spans="1:57" ht="13.5" thickBot="1"/>
    <row r="13" spans="1:57">
      <c r="A13" s="163" t="s">
        <v>81</v>
      </c>
      <c r="B13" s="164"/>
      <c r="C13" s="164"/>
      <c r="D13" s="213"/>
      <c r="E13" s="214" t="s">
        <v>82</v>
      </c>
      <c r="F13" s="215" t="s">
        <v>12</v>
      </c>
      <c r="G13" s="216" t="s">
        <v>83</v>
      </c>
      <c r="H13" s="217"/>
      <c r="I13" s="218" t="s">
        <v>82</v>
      </c>
    </row>
    <row r="14" spans="1:57">
      <c r="A14" s="157" t="s">
        <v>760</v>
      </c>
      <c r="B14" s="148"/>
      <c r="C14" s="148"/>
      <c r="D14" s="219"/>
      <c r="E14" s="220"/>
      <c r="F14" s="221"/>
      <c r="G14" s="222">
        <v>0</v>
      </c>
      <c r="H14" s="223"/>
      <c r="I14" s="224">
        <f t="shared" ref="I14:I21" si="0">E14+F14*G14/100</f>
        <v>0</v>
      </c>
      <c r="BA14" s="1">
        <v>2</v>
      </c>
    </row>
    <row r="15" spans="1:57">
      <c r="A15" s="157" t="s">
        <v>761</v>
      </c>
      <c r="B15" s="148"/>
      <c r="C15" s="148"/>
      <c r="D15" s="219"/>
      <c r="E15" s="220"/>
      <c r="F15" s="221"/>
      <c r="G15" s="222">
        <v>0</v>
      </c>
      <c r="H15" s="223"/>
      <c r="I15" s="224">
        <f t="shared" si="0"/>
        <v>0</v>
      </c>
      <c r="BA15" s="1">
        <v>2</v>
      </c>
    </row>
    <row r="16" spans="1:57">
      <c r="A16" s="157" t="s">
        <v>762</v>
      </c>
      <c r="B16" s="148"/>
      <c r="C16" s="148"/>
      <c r="D16" s="219"/>
      <c r="E16" s="220"/>
      <c r="F16" s="221"/>
      <c r="G16" s="222">
        <v>0</v>
      </c>
      <c r="H16" s="223"/>
      <c r="I16" s="224">
        <f t="shared" si="0"/>
        <v>0</v>
      </c>
      <c r="BA16" s="1">
        <v>2</v>
      </c>
    </row>
    <row r="17" spans="1:53">
      <c r="A17" s="157" t="s">
        <v>763</v>
      </c>
      <c r="B17" s="148"/>
      <c r="C17" s="148"/>
      <c r="D17" s="219"/>
      <c r="E17" s="220"/>
      <c r="F17" s="221"/>
      <c r="G17" s="222">
        <v>0</v>
      </c>
      <c r="H17" s="223"/>
      <c r="I17" s="224">
        <f t="shared" si="0"/>
        <v>0</v>
      </c>
      <c r="BA17" s="1">
        <v>2</v>
      </c>
    </row>
    <row r="18" spans="1:53">
      <c r="A18" s="157" t="s">
        <v>764</v>
      </c>
      <c r="B18" s="148"/>
      <c r="C18" s="148"/>
      <c r="D18" s="219"/>
      <c r="E18" s="220"/>
      <c r="F18" s="221"/>
      <c r="G18" s="222">
        <v>0</v>
      </c>
      <c r="H18" s="223"/>
      <c r="I18" s="224">
        <f t="shared" si="0"/>
        <v>0</v>
      </c>
      <c r="BA18" s="1">
        <v>2</v>
      </c>
    </row>
    <row r="19" spans="1:53">
      <c r="A19" s="157" t="s">
        <v>765</v>
      </c>
      <c r="B19" s="148"/>
      <c r="C19" s="148"/>
      <c r="D19" s="219"/>
      <c r="E19" s="220"/>
      <c r="F19" s="221"/>
      <c r="G19" s="222">
        <v>0</v>
      </c>
      <c r="H19" s="223"/>
      <c r="I19" s="224">
        <f t="shared" si="0"/>
        <v>0</v>
      </c>
      <c r="BA19" s="1">
        <v>2</v>
      </c>
    </row>
    <row r="20" spans="1:53">
      <c r="A20" s="157" t="s">
        <v>766</v>
      </c>
      <c r="B20" s="148"/>
      <c r="C20" s="148"/>
      <c r="D20" s="219"/>
      <c r="E20" s="220"/>
      <c r="F20" s="221"/>
      <c r="G20" s="222">
        <v>0</v>
      </c>
      <c r="H20" s="223"/>
      <c r="I20" s="224">
        <f t="shared" si="0"/>
        <v>0</v>
      </c>
      <c r="BA20" s="1">
        <v>2</v>
      </c>
    </row>
    <row r="21" spans="1:53">
      <c r="A21" s="157" t="s">
        <v>767</v>
      </c>
      <c r="B21" s="148"/>
      <c r="C21" s="148"/>
      <c r="D21" s="219"/>
      <c r="E21" s="220"/>
      <c r="F21" s="221"/>
      <c r="G21" s="222">
        <v>0</v>
      </c>
      <c r="H21" s="223"/>
      <c r="I21" s="224">
        <f t="shared" si="0"/>
        <v>0</v>
      </c>
      <c r="BA21" s="1">
        <v>2</v>
      </c>
    </row>
    <row r="22" spans="1:53" ht="13.5" thickBot="1">
      <c r="A22" s="225"/>
      <c r="B22" s="226" t="s">
        <v>84</v>
      </c>
      <c r="C22" s="227"/>
      <c r="D22" s="228"/>
      <c r="E22" s="229"/>
      <c r="F22" s="230"/>
      <c r="G22" s="230"/>
      <c r="H22" s="326">
        <f>SUM(I14:I21)</f>
        <v>0</v>
      </c>
      <c r="I22" s="327"/>
    </row>
    <row r="24" spans="1:53">
      <c r="B24" s="14"/>
      <c r="F24" s="231"/>
      <c r="G24" s="232"/>
      <c r="H24" s="232"/>
      <c r="I24" s="46"/>
    </row>
    <row r="25" spans="1:53">
      <c r="F25" s="231"/>
      <c r="G25" s="232"/>
      <c r="H25" s="232"/>
      <c r="I25" s="46"/>
    </row>
    <row r="26" spans="1:53">
      <c r="F26" s="231"/>
      <c r="G26" s="232"/>
      <c r="H26" s="232"/>
      <c r="I26" s="46"/>
    </row>
    <row r="27" spans="1:53">
      <c r="F27" s="231"/>
      <c r="G27" s="232"/>
      <c r="H27" s="232"/>
      <c r="I27" s="46"/>
    </row>
    <row r="28" spans="1:53">
      <c r="F28" s="231"/>
      <c r="G28" s="232"/>
      <c r="H28" s="232"/>
      <c r="I28" s="46"/>
    </row>
    <row r="29" spans="1:53">
      <c r="F29" s="231"/>
      <c r="G29" s="232"/>
      <c r="H29" s="232"/>
      <c r="I29" s="46"/>
    </row>
    <row r="30" spans="1:53">
      <c r="F30" s="231"/>
      <c r="G30" s="232"/>
      <c r="H30" s="232"/>
      <c r="I30" s="46"/>
    </row>
    <row r="31" spans="1:53">
      <c r="F31" s="231"/>
      <c r="G31" s="232"/>
      <c r="H31" s="232"/>
      <c r="I31" s="46"/>
    </row>
    <row r="32" spans="1:53">
      <c r="F32" s="231"/>
      <c r="G32" s="232"/>
      <c r="H32" s="232"/>
      <c r="I32" s="46"/>
    </row>
    <row r="33" spans="6:9">
      <c r="F33" s="231"/>
      <c r="G33" s="232"/>
      <c r="H33" s="232"/>
      <c r="I33" s="46"/>
    </row>
    <row r="34" spans="6:9">
      <c r="F34" s="231"/>
      <c r="G34" s="232"/>
      <c r="H34" s="232"/>
      <c r="I34" s="46"/>
    </row>
    <row r="35" spans="6:9">
      <c r="F35" s="231"/>
      <c r="G35" s="232"/>
      <c r="H35" s="232"/>
      <c r="I35" s="46"/>
    </row>
    <row r="36" spans="6:9">
      <c r="F36" s="231"/>
      <c r="G36" s="232"/>
      <c r="H36" s="232"/>
      <c r="I36" s="46"/>
    </row>
    <row r="37" spans="6:9">
      <c r="F37" s="231"/>
      <c r="G37" s="232"/>
      <c r="H37" s="232"/>
      <c r="I37" s="46"/>
    </row>
    <row r="38" spans="6:9">
      <c r="F38" s="231"/>
      <c r="G38" s="232"/>
      <c r="H38" s="232"/>
      <c r="I38" s="46"/>
    </row>
    <row r="39" spans="6:9">
      <c r="F39" s="231"/>
      <c r="G39" s="232"/>
      <c r="H39" s="232"/>
      <c r="I39" s="46"/>
    </row>
    <row r="40" spans="6:9">
      <c r="F40" s="231"/>
      <c r="G40" s="232"/>
      <c r="H40" s="232"/>
      <c r="I40" s="46"/>
    </row>
    <row r="41" spans="6:9">
      <c r="F41" s="231"/>
      <c r="G41" s="232"/>
      <c r="H41" s="232"/>
      <c r="I41" s="46"/>
    </row>
    <row r="42" spans="6:9">
      <c r="F42" s="231"/>
      <c r="G42" s="232"/>
      <c r="H42" s="232"/>
      <c r="I42" s="46"/>
    </row>
    <row r="43" spans="6:9">
      <c r="F43" s="231"/>
      <c r="G43" s="232"/>
      <c r="H43" s="232"/>
      <c r="I43" s="46"/>
    </row>
    <row r="44" spans="6:9">
      <c r="F44" s="231"/>
      <c r="G44" s="232"/>
      <c r="H44" s="232"/>
      <c r="I44" s="46"/>
    </row>
    <row r="45" spans="6:9">
      <c r="F45" s="231"/>
      <c r="G45" s="232"/>
      <c r="H45" s="232"/>
      <c r="I45" s="46"/>
    </row>
    <row r="46" spans="6:9">
      <c r="F46" s="231"/>
      <c r="G46" s="232"/>
      <c r="H46" s="232"/>
      <c r="I46" s="46"/>
    </row>
    <row r="47" spans="6:9">
      <c r="F47" s="231"/>
      <c r="G47" s="232"/>
      <c r="H47" s="232"/>
      <c r="I47" s="46"/>
    </row>
    <row r="48" spans="6:9">
      <c r="F48" s="231"/>
      <c r="G48" s="232"/>
      <c r="H48" s="232"/>
      <c r="I48" s="46"/>
    </row>
    <row r="49" spans="6:9">
      <c r="F49" s="231"/>
      <c r="G49" s="232"/>
      <c r="H49" s="232"/>
      <c r="I49" s="46"/>
    </row>
    <row r="50" spans="6:9">
      <c r="F50" s="231"/>
      <c r="G50" s="232"/>
      <c r="H50" s="232"/>
      <c r="I50" s="46"/>
    </row>
    <row r="51" spans="6:9">
      <c r="F51" s="231"/>
      <c r="G51" s="232"/>
      <c r="H51" s="232"/>
      <c r="I51" s="46"/>
    </row>
    <row r="52" spans="6:9">
      <c r="F52" s="231"/>
      <c r="G52" s="232"/>
      <c r="H52" s="232"/>
      <c r="I52" s="46"/>
    </row>
    <row r="53" spans="6:9">
      <c r="F53" s="231"/>
      <c r="G53" s="232"/>
      <c r="H53" s="232"/>
      <c r="I53" s="46"/>
    </row>
    <row r="54" spans="6:9">
      <c r="F54" s="231"/>
      <c r="G54" s="232"/>
      <c r="H54" s="232"/>
      <c r="I54" s="46"/>
    </row>
    <row r="55" spans="6:9">
      <c r="F55" s="231"/>
      <c r="G55" s="232"/>
      <c r="H55" s="232"/>
      <c r="I55" s="46"/>
    </row>
    <row r="56" spans="6:9">
      <c r="F56" s="231"/>
      <c r="G56" s="232"/>
      <c r="H56" s="232"/>
      <c r="I56" s="46"/>
    </row>
    <row r="57" spans="6:9">
      <c r="F57" s="231"/>
      <c r="G57" s="232"/>
      <c r="H57" s="232"/>
      <c r="I57" s="46"/>
    </row>
    <row r="58" spans="6:9">
      <c r="F58" s="231"/>
      <c r="G58" s="232"/>
      <c r="H58" s="232"/>
      <c r="I58" s="46"/>
    </row>
    <row r="59" spans="6:9">
      <c r="F59" s="231"/>
      <c r="G59" s="232"/>
      <c r="H59" s="232"/>
      <c r="I59" s="46"/>
    </row>
    <row r="60" spans="6:9">
      <c r="F60" s="231"/>
      <c r="G60" s="232"/>
      <c r="H60" s="232"/>
      <c r="I60" s="46"/>
    </row>
    <row r="61" spans="6:9">
      <c r="F61" s="231"/>
      <c r="G61" s="232"/>
      <c r="H61" s="232"/>
      <c r="I61" s="46"/>
    </row>
    <row r="62" spans="6:9">
      <c r="F62" s="231"/>
      <c r="G62" s="232"/>
      <c r="H62" s="232"/>
      <c r="I62" s="46"/>
    </row>
    <row r="63" spans="6:9">
      <c r="F63" s="231"/>
      <c r="G63" s="232"/>
      <c r="H63" s="232"/>
      <c r="I63" s="46"/>
    </row>
    <row r="64" spans="6:9">
      <c r="F64" s="231"/>
      <c r="G64" s="232"/>
      <c r="H64" s="232"/>
      <c r="I64" s="46"/>
    </row>
    <row r="65" spans="6:9">
      <c r="F65" s="231"/>
      <c r="G65" s="232"/>
      <c r="H65" s="232"/>
      <c r="I65" s="46"/>
    </row>
    <row r="66" spans="6:9">
      <c r="F66" s="231"/>
      <c r="G66" s="232"/>
      <c r="H66" s="232"/>
      <c r="I66" s="46"/>
    </row>
    <row r="67" spans="6:9">
      <c r="F67" s="231"/>
      <c r="G67" s="232"/>
      <c r="H67" s="232"/>
      <c r="I67" s="46"/>
    </row>
    <row r="68" spans="6:9">
      <c r="F68" s="231"/>
      <c r="G68" s="232"/>
      <c r="H68" s="232"/>
      <c r="I68" s="46"/>
    </row>
    <row r="69" spans="6:9">
      <c r="F69" s="231"/>
      <c r="G69" s="232"/>
      <c r="H69" s="232"/>
      <c r="I69" s="46"/>
    </row>
    <row r="70" spans="6:9">
      <c r="F70" s="231"/>
      <c r="G70" s="232"/>
      <c r="H70" s="232"/>
      <c r="I70" s="46"/>
    </row>
    <row r="71" spans="6:9">
      <c r="F71" s="231"/>
      <c r="G71" s="232"/>
      <c r="H71" s="232"/>
      <c r="I71" s="46"/>
    </row>
    <row r="72" spans="6:9">
      <c r="F72" s="231"/>
      <c r="G72" s="232"/>
      <c r="H72" s="232"/>
      <c r="I72" s="46"/>
    </row>
    <row r="73" spans="6:9">
      <c r="F73" s="231"/>
      <c r="G73" s="232"/>
      <c r="H73" s="232"/>
      <c r="I73" s="46"/>
    </row>
  </sheetData>
  <mergeCells count="4">
    <mergeCell ref="A1:B1"/>
    <mergeCell ref="A2:B2"/>
    <mergeCell ref="G2:I2"/>
    <mergeCell ref="H22:I2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37</vt:i4>
      </vt:variant>
    </vt:vector>
  </HeadingPairs>
  <TitlesOfParts>
    <vt:vector size="47" baseType="lpstr">
      <vt:lpstr>Stavba</vt:lpstr>
      <vt:lpstr>01 01 KL</vt:lpstr>
      <vt:lpstr>01 01 Rek</vt:lpstr>
      <vt:lpstr>01 01 Pol</vt:lpstr>
      <vt:lpstr>02 02 KL</vt:lpstr>
      <vt:lpstr>02 02 Rek</vt:lpstr>
      <vt:lpstr>02 02 Pol</vt:lpstr>
      <vt:lpstr>03  KL</vt:lpstr>
      <vt:lpstr>03  Rek</vt:lpstr>
      <vt:lpstr>03 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'01 01 Pol'!Názvy_tisku</vt:lpstr>
      <vt:lpstr>'01 01 Rek'!Názvy_tisku</vt:lpstr>
      <vt:lpstr>'02 02 Pol'!Názvy_tisku</vt:lpstr>
      <vt:lpstr>'02 02 Rek'!Názvy_tisku</vt:lpstr>
      <vt:lpstr>'03  Pol'!Názvy_tisku</vt:lpstr>
      <vt:lpstr>'03  Rek'!Názvy_tisku</vt:lpstr>
      <vt:lpstr>Stavba!Objednatel</vt:lpstr>
      <vt:lpstr>Stavba!Objekt</vt:lpstr>
      <vt:lpstr>'01 01 KL'!Oblast_tisku</vt:lpstr>
      <vt:lpstr>'01 01 Pol'!Oblast_tisku</vt:lpstr>
      <vt:lpstr>'01 01 Rek'!Oblast_tisku</vt:lpstr>
      <vt:lpstr>'02 02 KL'!Oblast_tisku</vt:lpstr>
      <vt:lpstr>'02 02 Pol'!Oblast_tisku</vt:lpstr>
      <vt:lpstr>'02 02 Rek'!Oblast_tisku</vt:lpstr>
      <vt:lpstr>'03  KL'!Oblast_tisku</vt:lpstr>
      <vt:lpstr>'03  Pol'!Oblast_tisku</vt:lpstr>
      <vt:lpstr>'03  Rek'!Oblast_tisku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Stavba!SoucetDilu</vt:lpstr>
      <vt:lpstr>Stavba!StavbaCelkem</vt:lpstr>
      <vt:lpstr>Stavba!Zhotovitel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Zdenek</dc:creator>
  <cp:lastModifiedBy>jiri.padevet</cp:lastModifiedBy>
  <dcterms:created xsi:type="dcterms:W3CDTF">2017-11-21T05:48:05Z</dcterms:created>
  <dcterms:modified xsi:type="dcterms:W3CDTF">2017-11-22T00:00:38Z</dcterms:modified>
</cp:coreProperties>
</file>