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X:\1. 2021\gremium rada\RMČ\71. RMČ\6. parnik recepce\"/>
    </mc:Choice>
  </mc:AlternateContent>
  <xr:revisionPtr revIDLastSave="0" documentId="13_ncr:1_{307014B2-9DEC-48F2-9D78-1EB3A070589C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KrycíList" sheetId="1" r:id="rId1"/>
    <sheet name="Rozpočet" sheetId="2" r:id="rId2"/>
  </sheets>
  <definedNames>
    <definedName name="__MAIN__">Rozpočet!$A$2:$AB$26</definedName>
    <definedName name="__MAIN1__">KrycíList!$A$1:$O$50</definedName>
    <definedName name="__MvymF__">Rozpočet!#REF!</definedName>
    <definedName name="__OobjF__">Rozpočet!$A$8:$AB$26</definedName>
    <definedName name="__OoddF__">Rozpočet!$A$10:$AB$26</definedName>
    <definedName name="__OradF__">Rozpočet!$A$13:$AB$14</definedName>
    <definedName name="Excel_BuiltIn_Print_Titles_2_1">Rozpočet!$2:$5</definedName>
    <definedName name="_xlnm.Print_Titles" localSheetId="1">Rozpočet!$2:$8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" l="1"/>
  <c r="K21" i="2"/>
  <c r="K19" i="2"/>
  <c r="K17" i="2"/>
  <c r="K15" i="2"/>
  <c r="T15" i="2" s="1"/>
  <c r="T21" i="2"/>
  <c r="O23" i="2"/>
  <c r="N23" i="2"/>
  <c r="M23" i="2"/>
  <c r="L23" i="2"/>
  <c r="O19" i="2"/>
  <c r="N19" i="2"/>
  <c r="M19" i="2"/>
  <c r="L19" i="2"/>
  <c r="O17" i="2"/>
  <c r="N17" i="2"/>
  <c r="L17" i="2"/>
  <c r="M17" i="2"/>
  <c r="K14" i="2"/>
  <c r="M21" i="2"/>
  <c r="M18" i="2"/>
  <c r="O15" i="2"/>
  <c r="N15" i="2"/>
  <c r="L15" i="2"/>
  <c r="M14" i="2"/>
  <c r="L21" i="2"/>
  <c r="N21" i="2"/>
  <c r="O21" i="2"/>
  <c r="C17" i="1"/>
  <c r="D17" i="1"/>
  <c r="E17" i="1"/>
  <c r="F17" i="1"/>
  <c r="C18" i="1"/>
  <c r="D18" i="1"/>
  <c r="E18" i="1"/>
  <c r="F18" i="1"/>
  <c r="J23" i="1"/>
  <c r="H27" i="1"/>
  <c r="J27" i="1"/>
  <c r="H28" i="1"/>
  <c r="J28" i="1"/>
  <c r="K34" i="1"/>
  <c r="K35" i="1"/>
  <c r="K36" i="1"/>
  <c r="H3" i="2"/>
  <c r="D4" i="2"/>
  <c r="H4" i="2"/>
  <c r="G5" i="2"/>
  <c r="D7" i="2"/>
  <c r="P10" i="2"/>
  <c r="P9" i="2" s="1"/>
  <c r="P7" i="2" s="1"/>
  <c r="Q10" i="2"/>
  <c r="Q9" i="2" s="1"/>
  <c r="Q7" i="2" s="1"/>
  <c r="R10" i="2"/>
  <c r="R9" i="2" s="1"/>
  <c r="R7" i="2" s="1"/>
  <c r="K13" i="2"/>
  <c r="L13" i="2"/>
  <c r="L10" i="2" s="1"/>
  <c r="L9" i="2" s="1"/>
  <c r="L7" i="2" s="1"/>
  <c r="N13" i="2"/>
  <c r="O13" i="2"/>
  <c r="O10" i="2" s="1"/>
  <c r="O9" i="2" s="1"/>
  <c r="O7" i="2" s="1"/>
  <c r="H29" i="1"/>
  <c r="J29" i="1"/>
  <c r="M13" i="2"/>
  <c r="C15" i="1"/>
  <c r="E15" i="1"/>
  <c r="D15" i="1"/>
  <c r="M15" i="2"/>
  <c r="E16" i="1"/>
  <c r="D16" i="1"/>
  <c r="F16" i="1"/>
  <c r="C16" i="1"/>
  <c r="F19" i="1" l="1"/>
  <c r="F20" i="1" s="1"/>
  <c r="E22" i="1" s="1"/>
  <c r="S10" i="2"/>
  <c r="S9" i="2" s="1"/>
  <c r="C28" i="1" s="1"/>
  <c r="E28" i="1" s="1"/>
  <c r="C19" i="1"/>
  <c r="C20" i="1" s="1"/>
  <c r="K10" i="2"/>
  <c r="N10" i="2"/>
  <c r="N9" i="2" s="1"/>
  <c r="N7" i="2" s="1"/>
  <c r="E19" i="1" s="1"/>
  <c r="E20" i="1" s="1"/>
  <c r="K9" i="2"/>
  <c r="T13" i="2"/>
  <c r="M10" i="2"/>
  <c r="M9" i="2" s="1"/>
  <c r="M7" i="2" s="1"/>
  <c r="D19" i="1" s="1"/>
  <c r="D20" i="1" s="1"/>
  <c r="J30" i="1"/>
  <c r="S7" i="2" l="1"/>
  <c r="T9" i="2"/>
  <c r="C27" i="1"/>
  <c r="E27" i="1" s="1"/>
  <c r="B33" i="1" s="1"/>
  <c r="T10" i="2"/>
  <c r="E21" i="1"/>
  <c r="E23" i="1" s="1"/>
  <c r="K7" i="2"/>
  <c r="T7" i="2" s="1"/>
  <c r="C29" i="1" l="1"/>
  <c r="E29" i="1" s="1"/>
  <c r="E30" i="1" s="1"/>
  <c r="C30" i="1" l="1"/>
</calcChain>
</file>

<file path=xl/sharedStrings.xml><?xml version="1.0" encoding="utf-8"?>
<sst xmlns="http://schemas.openxmlformats.org/spreadsheetml/2006/main" count="123" uniqueCount="103">
  <si>
    <t>Krycí list zadání</t>
  </si>
  <si>
    <t>Zakázka :</t>
  </si>
  <si>
    <t>POLIKLINIKA PARNÍK - hlavní vstup, prostory; Gen. Janouška 902, Praha 9</t>
  </si>
  <si>
    <t>Část :</t>
  </si>
  <si>
    <t>Faktura :</t>
  </si>
  <si>
    <t>Zakázka číslo :</t>
  </si>
  <si>
    <t>Umístění :</t>
  </si>
  <si>
    <t>Poliklinika PARNÍK</t>
  </si>
  <si>
    <t>Stavební objekt číslo :</t>
  </si>
  <si>
    <t>Investor :</t>
  </si>
  <si>
    <t>Městský Úřad Praha 14, Bratří Venclíků 1073/8, Praha 9, 198 00</t>
  </si>
  <si>
    <t>Rozpočet číslo :</t>
  </si>
  <si>
    <t>Objednal :</t>
  </si>
  <si>
    <t>p. Mašek</t>
  </si>
  <si>
    <t>Dodatek číslo :</t>
  </si>
  <si>
    <t>Projektant :</t>
  </si>
  <si>
    <t>Archivní číslo :</t>
  </si>
  <si>
    <t>Zpracoval :</t>
  </si>
  <si>
    <t>Datum :</t>
  </si>
  <si>
    <t>VIII/2021</t>
  </si>
  <si>
    <t>Soubor :</t>
  </si>
  <si>
    <t>Rozpočtové náklady [Kč]</t>
  </si>
  <si>
    <t>Ostatní náklady</t>
  </si>
  <si>
    <t>Vypracoval:</t>
  </si>
  <si>
    <t>Typ oddílu</t>
  </si>
  <si>
    <t>Dodávka</t>
  </si>
  <si>
    <t>Montáž</t>
  </si>
  <si>
    <t>HZS</t>
  </si>
  <si>
    <t>Přirážky</t>
  </si>
  <si>
    <t>Název nákladu</t>
  </si>
  <si>
    <t>Částka</t>
  </si>
  <si>
    <t>Sazba DPH</t>
  </si>
  <si>
    <t>HSV</t>
  </si>
  <si>
    <t>PSV</t>
  </si>
  <si>
    <t>MON</t>
  </si>
  <si>
    <t>VRN</t>
  </si>
  <si>
    <t>OST</t>
  </si>
  <si>
    <t>Dne:</t>
  </si>
  <si>
    <t>Celkem</t>
  </si>
  <si>
    <t>Základní rozpočtové náklady</t>
  </si>
  <si>
    <t>Odsouhlasil:</t>
  </si>
  <si>
    <t>Celkové rozpočtové náklady (bezDPH)</t>
  </si>
  <si>
    <t>Celkové ostatní náklady</t>
  </si>
  <si>
    <t>Daň z přidané hodnoty (Rozpočet+Ostatní)</t>
  </si>
  <si>
    <t>Dílčí DPH</t>
  </si>
  <si>
    <t>Sazba[%]</t>
  </si>
  <si>
    <t>Základ</t>
  </si>
  <si>
    <t>Daň</t>
  </si>
  <si>
    <t>Základna</t>
  </si>
  <si>
    <t>Razítko:</t>
  </si>
  <si>
    <r>
      <t xml:space="preserve">Celkové náklady (Rozpočet +Ostatní) vč. </t>
    </r>
    <r>
      <rPr>
        <b/>
        <i/>
        <sz val="11"/>
        <color indexed="10"/>
        <rFont val="Arial CE"/>
        <charset val="238"/>
      </rPr>
      <t>DPH</t>
    </r>
  </si>
  <si>
    <t>Účelové měrné jednotky (bez DPH)</t>
  </si>
  <si>
    <t>Název MJ</t>
  </si>
  <si>
    <t>Počet MJ</t>
  </si>
  <si>
    <t>Náklady/MJ</t>
  </si>
  <si>
    <t>.Hdr</t>
  </si>
  <si>
    <t>Objekt</t>
  </si>
  <si>
    <t>Oddíl</t>
  </si>
  <si>
    <t>Druh</t>
  </si>
  <si>
    <t>Řádek</t>
  </si>
  <si>
    <t>Číslo(SKP)</t>
  </si>
  <si>
    <t>Název</t>
  </si>
  <si>
    <t>Množství [Mj]</t>
  </si>
  <si>
    <t>Mj</t>
  </si>
  <si>
    <t>Sazba [Kč]</t>
  </si>
  <si>
    <t>Cena celkem</t>
  </si>
  <si>
    <t>Hmoty1[t] za Mj</t>
  </si>
  <si>
    <t>Hmoty2[t] za Mj</t>
  </si>
  <si>
    <t>Normohodiny</t>
  </si>
  <si>
    <t>Dph</t>
  </si>
  <si>
    <r>
      <t>Položkový rozpočet;</t>
    </r>
    <r>
      <rPr>
        <b/>
        <i/>
        <sz val="9"/>
        <rFont val="Arial"/>
        <family val="2"/>
        <charset val="238"/>
      </rPr>
      <t xml:space="preserve"> </t>
    </r>
    <r>
      <rPr>
        <b/>
        <i/>
        <u/>
        <sz val="9"/>
        <rFont val="Arial"/>
        <family val="2"/>
        <charset val="238"/>
      </rPr>
      <t>Výkaz výměr</t>
    </r>
  </si>
  <si>
    <r>
      <t xml:space="preserve">POLIKLINIKA PARNÍK, </t>
    </r>
    <r>
      <rPr>
        <b/>
        <sz val="9"/>
        <rFont val="Arial"/>
        <family val="2"/>
        <charset val="238"/>
      </rPr>
      <t>Gen. Janouška 902, Praha 9</t>
    </r>
  </si>
  <si>
    <t>hlavní vstup, prostory - poliklinika PARNÍK</t>
  </si>
  <si>
    <t>.</t>
  </si>
  <si>
    <t>Ř</t>
  </si>
  <si>
    <t>Popis řádku</t>
  </si>
  <si>
    <t>Množství Mj</t>
  </si>
  <si>
    <t>Cena za MJ</t>
  </si>
  <si>
    <t>Cena
celkem</t>
  </si>
  <si>
    <t>Hm1[t]/Mj</t>
  </si>
  <si>
    <t>Hm2[t]/Mj</t>
  </si>
  <si>
    <t>Nhod/Mj</t>
  </si>
  <si>
    <t>% Dph</t>
  </si>
  <si>
    <t>Cena vč. DPH</t>
  </si>
  <si>
    <t>pro potřeby zpracování Cenové Nabídky /CN/</t>
  </si>
  <si>
    <t>001</t>
  </si>
  <si>
    <t>B</t>
  </si>
  <si>
    <t>Stavební úpravy vnitřního prostoru</t>
  </si>
  <si>
    <t>O</t>
  </si>
  <si>
    <t xml:space="preserve">stavební, finální úpravy - </t>
  </si>
  <si>
    <t>Seznam položek pro oddíl : stavební činnosti:</t>
  </si>
  <si>
    <t>info - el.kiosek (v hlavním vestibulu), velikost min.26", výrobce neurčen</t>
  </si>
  <si>
    <t>kpl</t>
  </si>
  <si>
    <r>
      <t xml:space="preserve">nová zapuštěná ´´čistící zóna´´ u vstupu; rozměr </t>
    </r>
    <r>
      <rPr>
        <sz val="10"/>
        <rFont val="Arial"/>
        <family val="2"/>
        <charset val="238"/>
      </rPr>
      <t>(2m x 3m); výška rohože 22 mm; Al profily s textilní násadou a kartáčovým meziprvkem</t>
    </r>
  </si>
  <si>
    <t>ks</t>
  </si>
  <si>
    <t>nová keramická, protiskluzná, rektifikovaná dlažba, světlý odstín, formát (600 X 600), vč. vyrovnání povrchu podkladu; vř.přípravy pro zapuštěnou rohož vč. dlažby před vstupem, výrobce neurčen</t>
  </si>
  <si>
    <t>m2</t>
  </si>
  <si>
    <t>nový sokl z keramické dlažby, v. 150mm</t>
  </si>
  <si>
    <t>bm</t>
  </si>
  <si>
    <t>vybourání stáv. dlažeb, soklů, ev. podkladu, vč. dlažby před vstupem</t>
  </si>
  <si>
    <t xml:space="preserve">včetně naložení, odvozu na skládku </t>
  </si>
  <si>
    <t>nové barevné řešení RECEPCE - barevné malby 120m2</t>
  </si>
  <si>
    <r>
      <t xml:space="preserve">k vyplnění pouze ŘÁDKY </t>
    </r>
    <r>
      <rPr>
        <b/>
        <sz val="12"/>
        <rFont val="Arial"/>
        <family val="2"/>
        <charset val="238"/>
      </rPr>
      <t>žluté</t>
    </r>
    <r>
      <rPr>
        <sz val="10"/>
        <rFont val="Arial"/>
        <family val="2"/>
        <charset val="238"/>
      </rPr>
      <t xml:space="preserve"> (!)… ..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</si>
</sst>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0&quot; Kč&quot;;\-#,##0.00&quot; Kč&quot;"/>
    <numFmt numFmtId="165" formatCode="#,##0.00;\-#,###,##0.00;&quot;&quot;"/>
    <numFmt numFmtId="166" formatCode="0&quot; %&quot;"/>
    <numFmt numFmtId="167" formatCode="#,##0.00&quot; Kč&quot;;\-#,##0.00&quot; Kč&quot;;&quot;&quot;"/>
    <numFmt numFmtId="168" formatCode="#,##0.00;;&quot;&quot;"/>
    <numFmt numFmtId="169" formatCode="#,##0.000"/>
    <numFmt numFmtId="170" formatCode="#,##0.00&quot; Kč&quot;;[Red]\-#,##0.00&quot; Kč&quot;"/>
    <numFmt numFmtId="171" formatCode="#,##0.00;\-#,##0.00;&quot;&quot;"/>
    <numFmt numFmtId="172" formatCode="#,##0.000;\-#,##0.000;&quot;&quot;"/>
    <numFmt numFmtId="173" formatCode="_-* #,##0.00\,_K_č_-;\-* #,##0.00\,_K_č_-;_-* \-??\ _K_č_-;_-@_-"/>
    <numFmt numFmtId="174" formatCode="#,##0.0"/>
  </numFmts>
  <fonts count="44">
    <font>
      <sz val="10"/>
      <name val="Arial"/>
      <family val="2"/>
      <charset val="238"/>
    </font>
    <font>
      <b/>
      <i/>
      <sz val="14"/>
      <name val="Arial CE"/>
      <family val="2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2"/>
      <color indexed="8"/>
      <name val="Arial"/>
      <family val="2"/>
      <charset val="1"/>
    </font>
    <font>
      <b/>
      <i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color indexed="8"/>
      <name val="Arial"/>
      <family val="2"/>
      <charset val="238"/>
    </font>
    <font>
      <b/>
      <i/>
      <sz val="11"/>
      <name val="Arial CE"/>
      <family val="2"/>
      <charset val="238"/>
    </font>
    <font>
      <sz val="8"/>
      <name val="Arial"/>
      <family val="2"/>
      <charset val="238"/>
    </font>
    <font>
      <sz val="10"/>
      <color indexed="8"/>
      <name val="Andale Sans UI;Arial Unicode MS"/>
      <family val="1"/>
      <charset val="238"/>
    </font>
    <font>
      <b/>
      <i/>
      <sz val="14"/>
      <name val="Arial"/>
      <family val="2"/>
      <charset val="238"/>
    </font>
    <font>
      <b/>
      <sz val="11"/>
      <name val="Arial"/>
      <family val="2"/>
      <charset val="238"/>
    </font>
    <font>
      <sz val="10.5"/>
      <name val="Arial"/>
      <family val="2"/>
      <charset val="238"/>
    </font>
    <font>
      <sz val="11"/>
      <name val="Arial"/>
      <family val="2"/>
      <charset val="238"/>
    </font>
    <font>
      <b/>
      <sz val="10.5"/>
      <color indexed="14"/>
      <name val="Arial"/>
      <family val="2"/>
      <charset val="238"/>
    </font>
    <font>
      <sz val="8"/>
      <color indexed="8"/>
      <name val="Arial"/>
      <family val="2"/>
      <charset val="1"/>
    </font>
    <font>
      <sz val="10.5"/>
      <color indexed="8"/>
      <name val="Arial"/>
      <family val="2"/>
      <charset val="238"/>
    </font>
    <font>
      <b/>
      <sz val="10.5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8"/>
      <color indexed="63"/>
      <name val="Arial"/>
      <family val="2"/>
      <charset val="238"/>
    </font>
    <font>
      <b/>
      <sz val="10"/>
      <color indexed="60"/>
      <name val="Arial"/>
      <family val="2"/>
      <charset val="238"/>
    </font>
    <font>
      <sz val="10"/>
      <color indexed="8"/>
      <name val="Arial"/>
      <family val="2"/>
      <charset val="1"/>
    </font>
    <font>
      <b/>
      <i/>
      <sz val="11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i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11"/>
      <color indexed="10"/>
      <name val="Arial CE"/>
      <charset val="238"/>
    </font>
    <font>
      <sz val="10"/>
      <color rgb="FFFF0000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i/>
      <sz val="16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13"/>
      </patternFill>
    </fill>
    <fill>
      <patternFill patternType="solid">
        <fgColor indexed="44"/>
        <bgColor indexed="31"/>
      </patternFill>
    </fill>
    <fill>
      <patternFill patternType="solid">
        <fgColor theme="2" tint="-9.9978637043366805E-2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2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0" fillId="2" borderId="3" xfId="0" applyFont="1" applyFill="1" applyBorder="1"/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4" fontId="5" fillId="4" borderId="9" xfId="0" applyNumberFormat="1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4" fontId="5" fillId="4" borderId="6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165" fontId="0" fillId="2" borderId="6" xfId="0" applyNumberFormat="1" applyFont="1" applyFill="1" applyBorder="1"/>
    <xf numFmtId="165" fontId="0" fillId="2" borderId="6" xfId="0" applyNumberFormat="1" applyFont="1" applyFill="1" applyBorder="1" applyAlignment="1"/>
    <xf numFmtId="165" fontId="0" fillId="2" borderId="10" xfId="0" applyNumberFormat="1" applyFont="1" applyFill="1" applyBorder="1" applyAlignment="1"/>
    <xf numFmtId="4" fontId="0" fillId="2" borderId="6" xfId="0" applyNumberFormat="1" applyFont="1" applyFill="1" applyBorder="1"/>
    <xf numFmtId="166" fontId="0" fillId="2" borderId="6" xfId="0" applyNumberFormat="1" applyFont="1" applyFill="1" applyBorder="1"/>
    <xf numFmtId="0" fontId="9" fillId="2" borderId="3" xfId="0" applyFont="1" applyFill="1" applyBorder="1"/>
    <xf numFmtId="0" fontId="5" fillId="4" borderId="7" xfId="0" applyFont="1" applyFill="1" applyBorder="1" applyAlignment="1">
      <alignment horizontal="center"/>
    </xf>
    <xf numFmtId="165" fontId="5" fillId="4" borderId="8" xfId="0" applyNumberFormat="1" applyFont="1" applyFill="1" applyBorder="1"/>
    <xf numFmtId="165" fontId="5" fillId="4" borderId="8" xfId="0" applyNumberFormat="1" applyFont="1" applyFill="1" applyBorder="1" applyAlignment="1"/>
    <xf numFmtId="165" fontId="5" fillId="4" borderId="9" xfId="0" applyNumberFormat="1" applyFont="1" applyFill="1" applyBorder="1" applyAlignment="1"/>
    <xf numFmtId="0" fontId="0" fillId="2" borderId="1" xfId="0" applyFont="1" applyFill="1" applyBorder="1"/>
    <xf numFmtId="0" fontId="5" fillId="2" borderId="3" xfId="0" applyFont="1" applyFill="1" applyBorder="1" applyAlignment="1">
      <alignment horizontal="center"/>
    </xf>
    <xf numFmtId="166" fontId="5" fillId="4" borderId="8" xfId="0" applyNumberFormat="1" applyFont="1" applyFill="1" applyBorder="1" applyAlignment="1">
      <alignment horizontal="center"/>
    </xf>
    <xf numFmtId="0" fontId="5" fillId="2" borderId="6" xfId="0" applyFont="1" applyFill="1" applyBorder="1"/>
    <xf numFmtId="0" fontId="5" fillId="4" borderId="11" xfId="0" applyFont="1" applyFill="1" applyBorder="1" applyAlignment="1">
      <alignment horizontal="center"/>
    </xf>
    <xf numFmtId="4" fontId="0" fillId="2" borderId="10" xfId="0" applyNumberFormat="1" applyFont="1" applyFill="1" applyBorder="1"/>
    <xf numFmtId="0" fontId="0" fillId="2" borderId="12" xfId="0" applyFont="1" applyFill="1" applyBorder="1"/>
    <xf numFmtId="0" fontId="0" fillId="2" borderId="12" xfId="0" applyFont="1" applyFill="1" applyBorder="1" applyAlignment="1"/>
    <xf numFmtId="0" fontId="15" fillId="2" borderId="0" xfId="0" applyFont="1" applyFill="1" applyBorder="1"/>
    <xf numFmtId="0" fontId="15" fillId="0" borderId="0" xfId="0" applyFont="1" applyBorder="1"/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/>
    <xf numFmtId="169" fontId="0" fillId="0" borderId="0" xfId="0" applyNumberFormat="1" applyFont="1" applyBorder="1"/>
    <xf numFmtId="0" fontId="0" fillId="0" borderId="0" xfId="0" applyFont="1" applyBorder="1" applyAlignment="1">
      <alignment horizontal="right"/>
    </xf>
    <xf numFmtId="0" fontId="15" fillId="0" borderId="0" xfId="0" applyFont="1" applyFill="1" applyBorder="1"/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0" fontId="16" fillId="2" borderId="0" xfId="0" applyFont="1" applyFill="1" applyBorder="1"/>
    <xf numFmtId="4" fontId="0" fillId="2" borderId="0" xfId="0" applyNumberFormat="1" applyFont="1" applyFill="1" applyBorder="1"/>
    <xf numFmtId="4" fontId="0" fillId="2" borderId="0" xfId="0" applyNumberFormat="1" applyFont="1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 applyBorder="1"/>
    <xf numFmtId="168" fontId="20" fillId="2" borderId="0" xfId="0" applyNumberFormat="1" applyFont="1" applyFill="1" applyBorder="1" applyAlignment="1">
      <alignment horizontal="left"/>
    </xf>
    <xf numFmtId="0" fontId="0" fillId="2" borderId="0" xfId="0" applyFill="1"/>
    <xf numFmtId="170" fontId="21" fillId="2" borderId="0" xfId="0" applyNumberFormat="1" applyFont="1" applyFill="1" applyBorder="1"/>
    <xf numFmtId="4" fontId="21" fillId="2" borderId="0" xfId="0" applyNumberFormat="1" applyFont="1" applyFill="1" applyBorder="1"/>
    <xf numFmtId="4" fontId="21" fillId="2" borderId="0" xfId="0" applyNumberFormat="1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168" fontId="9" fillId="3" borderId="6" xfId="0" applyNumberFormat="1" applyFont="1" applyFill="1" applyBorder="1" applyAlignment="1">
      <alignment horizontal="center"/>
    </xf>
    <xf numFmtId="168" fontId="22" fillId="3" borderId="6" xfId="0" applyNumberFormat="1" applyFont="1" applyFill="1" applyBorder="1" applyAlignment="1">
      <alignment horizontal="left"/>
    </xf>
    <xf numFmtId="0" fontId="23" fillId="3" borderId="6" xfId="0" applyFont="1" applyFill="1" applyBorder="1" applyAlignment="1">
      <alignment horizontal="center"/>
    </xf>
    <xf numFmtId="170" fontId="24" fillId="3" borderId="6" xfId="0" applyNumberFormat="1" applyFont="1" applyFill="1" applyBorder="1" applyAlignment="1">
      <alignment horizontal="center"/>
    </xf>
    <xf numFmtId="4" fontId="24" fillId="3" borderId="6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4" fontId="15" fillId="3" borderId="8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4" fontId="13" fillId="5" borderId="8" xfId="0" applyNumberFormat="1" applyFont="1" applyFill="1" applyBorder="1" applyAlignment="1">
      <alignment horizontal="right"/>
    </xf>
    <xf numFmtId="4" fontId="13" fillId="5" borderId="8" xfId="0" applyNumberFormat="1" applyFont="1" applyFill="1" applyBorder="1" applyAlignment="1">
      <alignment horizontal="right" vertical="top"/>
    </xf>
    <xf numFmtId="0" fontId="0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13" fillId="6" borderId="8" xfId="0" applyFont="1" applyFill="1" applyBorder="1" applyAlignment="1">
      <alignment horizontal="right" vertical="top"/>
    </xf>
    <xf numFmtId="0" fontId="13" fillId="6" borderId="8" xfId="0" applyFont="1" applyFill="1" applyBorder="1" applyAlignment="1">
      <alignment horizontal="center" vertical="top"/>
    </xf>
    <xf numFmtId="0" fontId="13" fillId="6" borderId="8" xfId="0" applyFont="1" applyFill="1" applyBorder="1" applyAlignment="1">
      <alignment vertical="top"/>
    </xf>
    <xf numFmtId="164" fontId="13" fillId="6" borderId="8" xfId="0" applyNumberFormat="1" applyFont="1" applyFill="1" applyBorder="1" applyAlignment="1">
      <alignment vertical="top"/>
    </xf>
    <xf numFmtId="4" fontId="13" fillId="6" borderId="8" xfId="0" applyNumberFormat="1" applyFont="1" applyFill="1" applyBorder="1" applyAlignment="1">
      <alignment vertical="top"/>
    </xf>
    <xf numFmtId="169" fontId="13" fillId="6" borderId="8" xfId="0" applyNumberFormat="1" applyFont="1" applyFill="1" applyBorder="1" applyAlignment="1">
      <alignment vertical="top"/>
    </xf>
    <xf numFmtId="4" fontId="13" fillId="6" borderId="8" xfId="0" applyNumberFormat="1" applyFont="1" applyFill="1" applyBorder="1" applyAlignment="1">
      <alignment horizontal="right" vertical="top"/>
    </xf>
    <xf numFmtId="0" fontId="15" fillId="2" borderId="0" xfId="0" applyFont="1" applyFill="1" applyBorder="1" applyAlignment="1">
      <alignment vertical="top"/>
    </xf>
    <xf numFmtId="0" fontId="26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center" vertical="top"/>
    </xf>
    <xf numFmtId="4" fontId="15" fillId="2" borderId="0" xfId="0" applyNumberFormat="1" applyFont="1" applyFill="1" applyBorder="1" applyAlignment="1">
      <alignment vertical="top"/>
    </xf>
    <xf numFmtId="169" fontId="15" fillId="2" borderId="0" xfId="0" applyNumberFormat="1" applyFont="1" applyFill="1" applyBorder="1" applyAlignment="1">
      <alignment vertical="top"/>
    </xf>
    <xf numFmtId="0" fontId="15" fillId="2" borderId="0" xfId="0" applyFont="1" applyFill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27" fillId="2" borderId="0" xfId="0" applyFont="1" applyFill="1" applyBorder="1" applyAlignment="1">
      <alignment vertical="top"/>
    </xf>
    <xf numFmtId="0" fontId="27" fillId="4" borderId="0" xfId="0" applyFont="1" applyFill="1" applyBorder="1" applyAlignment="1">
      <alignment horizontal="center" vertical="top"/>
    </xf>
    <xf numFmtId="0" fontId="4" fillId="4" borderId="0" xfId="0" applyFont="1" applyFill="1" applyBorder="1" applyAlignment="1">
      <alignment vertical="top"/>
    </xf>
    <xf numFmtId="0" fontId="27" fillId="4" borderId="0" xfId="0" applyFont="1" applyFill="1" applyBorder="1" applyAlignment="1">
      <alignment vertical="top"/>
    </xf>
    <xf numFmtId="0" fontId="27" fillId="4" borderId="0" xfId="0" applyFont="1" applyFill="1" applyBorder="1" applyAlignment="1">
      <alignment vertical="top" wrapText="1"/>
    </xf>
    <xf numFmtId="164" fontId="27" fillId="4" borderId="0" xfId="0" applyNumberFormat="1" applyFont="1" applyFill="1" applyBorder="1" applyAlignment="1">
      <alignment vertical="top"/>
    </xf>
    <xf numFmtId="4" fontId="27" fillId="4" borderId="0" xfId="0" applyNumberFormat="1" applyFont="1" applyFill="1" applyBorder="1" applyAlignment="1">
      <alignment vertical="top"/>
    </xf>
    <xf numFmtId="169" fontId="27" fillId="4" borderId="0" xfId="0" applyNumberFormat="1" applyFont="1" applyFill="1" applyBorder="1" applyAlignment="1">
      <alignment vertical="top"/>
    </xf>
    <xf numFmtId="4" fontId="27" fillId="4" borderId="0" xfId="0" applyNumberFormat="1" applyFont="1" applyFill="1" applyBorder="1" applyAlignment="1">
      <alignment horizontal="right" vertical="top"/>
    </xf>
    <xf numFmtId="0" fontId="9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0" fontId="0" fillId="2" borderId="6" xfId="0" applyFont="1" applyFill="1" applyBorder="1" applyAlignment="1">
      <alignment horizontal="center" vertical="top"/>
    </xf>
    <xf numFmtId="167" fontId="5" fillId="2" borderId="6" xfId="0" applyNumberFormat="1" applyFont="1" applyFill="1" applyBorder="1" applyAlignment="1">
      <alignment vertical="top"/>
    </xf>
    <xf numFmtId="171" fontId="9" fillId="2" borderId="6" xfId="0" applyNumberFormat="1" applyFont="1" applyFill="1" applyBorder="1" applyAlignment="1">
      <alignment vertical="top"/>
    </xf>
    <xf numFmtId="171" fontId="0" fillId="2" borderId="6" xfId="0" applyNumberFormat="1" applyFont="1" applyFill="1" applyBorder="1" applyAlignment="1">
      <alignment vertical="top"/>
    </xf>
    <xf numFmtId="172" fontId="0" fillId="2" borderId="6" xfId="0" applyNumberFormat="1" applyFont="1" applyFill="1" applyBorder="1" applyAlignment="1">
      <alignment vertical="top"/>
    </xf>
    <xf numFmtId="166" fontId="28" fillId="2" borderId="6" xfId="0" applyNumberFormat="1" applyFont="1" applyFill="1" applyBorder="1" applyAlignment="1">
      <alignment horizontal="right" vertical="top"/>
    </xf>
    <xf numFmtId="171" fontId="28" fillId="2" borderId="6" xfId="0" applyNumberFormat="1" applyFont="1" applyFill="1" applyBorder="1" applyAlignment="1">
      <alignment horizontal="right" vertical="top"/>
    </xf>
    <xf numFmtId="173" fontId="0" fillId="2" borderId="0" xfId="0" applyNumberFormat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horizontal="center" vertical="top"/>
    </xf>
    <xf numFmtId="171" fontId="9" fillId="2" borderId="0" xfId="0" applyNumberFormat="1" applyFont="1" applyFill="1" applyBorder="1" applyAlignment="1">
      <alignment vertical="top"/>
    </xf>
    <xf numFmtId="171" fontId="0" fillId="2" borderId="0" xfId="0" applyNumberFormat="1" applyFont="1" applyFill="1" applyBorder="1" applyAlignment="1">
      <alignment vertical="top"/>
    </xf>
    <xf numFmtId="172" fontId="0" fillId="2" borderId="0" xfId="0" applyNumberFormat="1" applyFont="1" applyFill="1" applyBorder="1" applyAlignment="1">
      <alignment vertical="top"/>
    </xf>
    <xf numFmtId="166" fontId="28" fillId="2" borderId="0" xfId="0" applyNumberFormat="1" applyFont="1" applyFill="1" applyBorder="1" applyAlignment="1">
      <alignment horizontal="right" vertical="top"/>
    </xf>
    <xf numFmtId="171" fontId="28" fillId="2" borderId="0" xfId="0" applyNumberFormat="1" applyFont="1" applyFill="1" applyBorder="1" applyAlignment="1">
      <alignment horizontal="right" vertical="top"/>
    </xf>
    <xf numFmtId="168" fontId="18" fillId="2" borderId="0" xfId="0" applyNumberFormat="1" applyFont="1" applyFill="1" applyBorder="1" applyAlignment="1"/>
    <xf numFmtId="0" fontId="9" fillId="6" borderId="8" xfId="0" applyFont="1" applyFill="1" applyBorder="1" applyAlignment="1">
      <alignment vertical="top" wrapText="1"/>
    </xf>
    <xf numFmtId="0" fontId="5" fillId="7" borderId="6" xfId="0" applyFont="1" applyFill="1" applyBorder="1" applyAlignment="1">
      <alignment horizontal="center" vertical="top"/>
    </xf>
    <xf numFmtId="4" fontId="0" fillId="8" borderId="6" xfId="0" applyNumberFormat="1" applyFont="1" applyFill="1" applyBorder="1" applyAlignment="1">
      <alignment vertical="top"/>
    </xf>
    <xf numFmtId="0" fontId="5" fillId="0" borderId="6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4" fontId="0" fillId="0" borderId="0" xfId="0" applyNumberFormat="1" applyFont="1" applyFill="1" applyBorder="1" applyAlignment="1">
      <alignment vertical="top"/>
    </xf>
    <xf numFmtId="0" fontId="5" fillId="7" borderId="13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horizontal="right" vertical="top"/>
    </xf>
    <xf numFmtId="0" fontId="31" fillId="6" borderId="8" xfId="0" applyFont="1" applyFill="1" applyBorder="1" applyAlignment="1">
      <alignment vertical="top"/>
    </xf>
    <xf numFmtId="0" fontId="5" fillId="9" borderId="8" xfId="0" applyFont="1" applyFill="1" applyBorder="1" applyAlignment="1">
      <alignment horizontal="center" vertical="center"/>
    </xf>
    <xf numFmtId="174" fontId="5" fillId="2" borderId="6" xfId="0" applyNumberFormat="1" applyFont="1" applyFill="1" applyBorder="1" applyAlignment="1">
      <alignment horizontal="center" vertical="top"/>
    </xf>
    <xf numFmtId="174" fontId="15" fillId="2" borderId="0" xfId="0" applyNumberFormat="1" applyFont="1" applyFill="1" applyBorder="1" applyAlignment="1">
      <alignment horizontal="center" vertical="top"/>
    </xf>
    <xf numFmtId="174" fontId="5" fillId="2" borderId="0" xfId="0" applyNumberFormat="1" applyFont="1" applyFill="1" applyBorder="1" applyAlignment="1">
      <alignment horizontal="center" vertical="top"/>
    </xf>
    <xf numFmtId="174" fontId="5" fillId="0" borderId="6" xfId="0" applyNumberFormat="1" applyFont="1" applyFill="1" applyBorder="1" applyAlignment="1">
      <alignment horizontal="center" vertical="top"/>
    </xf>
    <xf numFmtId="0" fontId="33" fillId="3" borderId="8" xfId="0" applyFont="1" applyFill="1" applyBorder="1" applyAlignment="1">
      <alignment horizontal="center" vertical="center" wrapText="1"/>
    </xf>
    <xf numFmtId="4" fontId="0" fillId="10" borderId="6" xfId="0" applyNumberFormat="1" applyFont="1" applyFill="1" applyBorder="1" applyAlignment="1">
      <alignment vertical="top"/>
    </xf>
    <xf numFmtId="0" fontId="39" fillId="0" borderId="14" xfId="0" applyFont="1" applyFill="1" applyBorder="1" applyAlignment="1"/>
    <xf numFmtId="168" fontId="35" fillId="2" borderId="0" xfId="0" applyNumberFormat="1" applyFont="1" applyFill="1" applyBorder="1" applyAlignment="1">
      <alignment horizontal="center"/>
    </xf>
    <xf numFmtId="0" fontId="0" fillId="10" borderId="15" xfId="0" applyFont="1" applyFill="1" applyBorder="1" applyAlignment="1">
      <alignment vertical="center"/>
    </xf>
    <xf numFmtId="0" fontId="9" fillId="0" borderId="8" xfId="0" applyFont="1" applyFill="1" applyBorder="1"/>
    <xf numFmtId="168" fontId="13" fillId="0" borderId="8" xfId="0" applyNumberFormat="1" applyFont="1" applyFill="1" applyBorder="1" applyAlignment="1">
      <alignment horizontal="center"/>
    </xf>
    <xf numFmtId="168" fontId="30" fillId="0" borderId="8" xfId="0" applyNumberFormat="1" applyFont="1" applyFill="1" applyBorder="1"/>
    <xf numFmtId="0" fontId="23" fillId="0" borderId="8" xfId="0" applyFont="1" applyFill="1" applyBorder="1"/>
    <xf numFmtId="170" fontId="13" fillId="0" borderId="8" xfId="0" applyNumberFormat="1" applyFont="1" applyFill="1" applyBorder="1"/>
    <xf numFmtId="4" fontId="13" fillId="0" borderId="8" xfId="0" applyNumberFormat="1" applyFont="1" applyFill="1" applyBorder="1"/>
    <xf numFmtId="4" fontId="13" fillId="0" borderId="8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/>
    <xf numFmtId="4" fontId="0" fillId="0" borderId="0" xfId="0" applyNumberFormat="1" applyFont="1" applyFill="1" applyBorder="1" applyAlignment="1">
      <alignment horizontal="right"/>
    </xf>
    <xf numFmtId="0" fontId="13" fillId="0" borderId="8" xfId="0" applyFont="1" applyFill="1" applyBorder="1" applyAlignment="1">
      <alignment horizontal="right" vertical="top"/>
    </xf>
    <xf numFmtId="0" fontId="25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horizontal="center" vertical="top"/>
    </xf>
    <xf numFmtId="0" fontId="13" fillId="0" borderId="8" xfId="0" applyFont="1" applyFill="1" applyBorder="1" applyAlignment="1">
      <alignment vertical="top"/>
    </xf>
    <xf numFmtId="0" fontId="13" fillId="0" borderId="8" xfId="0" applyFont="1" applyFill="1" applyBorder="1" applyAlignment="1">
      <alignment vertical="top" wrapText="1"/>
    </xf>
    <xf numFmtId="0" fontId="25" fillId="0" borderId="8" xfId="0" applyFont="1" applyFill="1" applyBorder="1" applyAlignment="1">
      <alignment horizontal="center" vertical="top"/>
    </xf>
    <xf numFmtId="170" fontId="13" fillId="0" borderId="8" xfId="0" applyNumberFormat="1" applyFont="1" applyFill="1" applyBorder="1" applyAlignment="1">
      <alignment vertical="top"/>
    </xf>
    <xf numFmtId="4" fontId="13" fillId="0" borderId="8" xfId="0" applyNumberFormat="1" applyFont="1" applyFill="1" applyBorder="1" applyAlignment="1">
      <alignment vertical="top"/>
    </xf>
    <xf numFmtId="169" fontId="13" fillId="0" borderId="8" xfId="0" applyNumberFormat="1" applyFont="1" applyFill="1" applyBorder="1" applyAlignment="1">
      <alignment vertical="top"/>
    </xf>
    <xf numFmtId="4" fontId="13" fillId="0" borderId="8" xfId="0" applyNumberFormat="1" applyFont="1" applyFill="1" applyBorder="1" applyAlignment="1">
      <alignment horizontal="right" vertical="top"/>
    </xf>
    <xf numFmtId="167" fontId="5" fillId="2" borderId="21" xfId="0" applyNumberFormat="1" applyFont="1" applyFill="1" applyBorder="1" applyAlignment="1">
      <alignment vertical="top"/>
    </xf>
    <xf numFmtId="171" fontId="9" fillId="2" borderId="21" xfId="0" applyNumberFormat="1" applyFont="1" applyFill="1" applyBorder="1" applyAlignment="1">
      <alignment vertical="top"/>
    </xf>
    <xf numFmtId="171" fontId="0" fillId="2" borderId="21" xfId="0" applyNumberFormat="1" applyFont="1" applyFill="1" applyBorder="1" applyAlignment="1">
      <alignment vertical="top"/>
    </xf>
    <xf numFmtId="167" fontId="0" fillId="2" borderId="0" xfId="0" applyNumberFormat="1" applyFont="1" applyFill="1" applyBorder="1" applyAlignment="1">
      <alignment vertical="top"/>
    </xf>
    <xf numFmtId="0" fontId="11" fillId="4" borderId="6" xfId="0" applyFont="1" applyFill="1" applyBorder="1" applyAlignment="1">
      <alignment horizontal="center"/>
    </xf>
    <xf numFmtId="0" fontId="0" fillId="2" borderId="6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vertical="center"/>
    </xf>
    <xf numFmtId="0" fontId="0" fillId="2" borderId="6" xfId="0" applyFont="1" applyFill="1" applyBorder="1" applyAlignment="1"/>
    <xf numFmtId="49" fontId="0" fillId="2" borderId="6" xfId="0" applyNumberFormat="1" applyFont="1" applyFill="1" applyBorder="1" applyAlignment="1"/>
    <xf numFmtId="0" fontId="9" fillId="2" borderId="6" xfId="0" applyFont="1" applyFill="1" applyBorder="1" applyAlignment="1"/>
    <xf numFmtId="14" fontId="40" fillId="2" borderId="6" xfId="0" applyNumberFormat="1" applyFont="1" applyFill="1" applyBorder="1" applyAlignment="1"/>
    <xf numFmtId="0" fontId="40" fillId="2" borderId="6" xfId="0" applyFont="1" applyFill="1" applyBorder="1" applyAlignment="1"/>
    <xf numFmtId="0" fontId="10" fillId="2" borderId="6" xfId="0" applyFont="1" applyFill="1" applyBorder="1" applyAlignment="1"/>
    <xf numFmtId="0" fontId="11" fillId="3" borderId="4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2" fillId="2" borderId="6" xfId="0" applyFont="1" applyFill="1" applyBorder="1" applyAlignment="1"/>
    <xf numFmtId="0" fontId="11" fillId="2" borderId="8" xfId="0" applyFont="1" applyFill="1" applyBorder="1" applyAlignment="1"/>
    <xf numFmtId="167" fontId="13" fillId="2" borderId="17" xfId="0" applyNumberFormat="1" applyFont="1" applyFill="1" applyBorder="1" applyAlignment="1">
      <alignment horizontal="center"/>
    </xf>
    <xf numFmtId="0" fontId="5" fillId="2" borderId="8" xfId="0" applyFont="1" applyFill="1" applyBorder="1" applyAlignment="1"/>
    <xf numFmtId="167" fontId="5" fillId="2" borderId="18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left" vertical="center" wrapText="1"/>
    </xf>
    <xf numFmtId="167" fontId="5" fillId="4" borderId="18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167" fontId="5" fillId="4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4" fontId="5" fillId="4" borderId="9" xfId="0" applyNumberFormat="1" applyFont="1" applyFill="1" applyBorder="1" applyAlignment="1">
      <alignment horizontal="center"/>
    </xf>
    <xf numFmtId="4" fontId="5" fillId="4" borderId="6" xfId="0" applyNumberFormat="1" applyFont="1" applyFill="1" applyBorder="1" applyAlignment="1">
      <alignment horizontal="center"/>
    </xf>
    <xf numFmtId="164" fontId="34" fillId="2" borderId="6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167" fontId="9" fillId="2" borderId="6" xfId="0" applyNumberFormat="1" applyFont="1" applyFill="1" applyBorder="1" applyAlignment="1">
      <alignment horizontal="center"/>
    </xf>
    <xf numFmtId="167" fontId="0" fillId="2" borderId="6" xfId="0" applyNumberFormat="1" applyFont="1" applyFill="1" applyBorder="1" applyAlignment="1">
      <alignment horizontal="center"/>
    </xf>
    <xf numFmtId="164" fontId="0" fillId="2" borderId="6" xfId="0" applyNumberFormat="1" applyFont="1" applyFill="1" applyBorder="1" applyAlignment="1">
      <alignment horizontal="center"/>
    </xf>
    <xf numFmtId="164" fontId="41" fillId="2" borderId="6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left" vertical="center"/>
    </xf>
    <xf numFmtId="167" fontId="5" fillId="4" borderId="0" xfId="0" applyNumberFormat="1" applyFont="1" applyFill="1" applyBorder="1" applyAlignment="1">
      <alignment horizontal="center" vertical="center"/>
    </xf>
    <xf numFmtId="167" fontId="42" fillId="4" borderId="9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68" fontId="5" fillId="4" borderId="6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top" wrapText="1"/>
    </xf>
    <xf numFmtId="0" fontId="14" fillId="3" borderId="4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/>
    </xf>
    <xf numFmtId="167" fontId="43" fillId="4" borderId="2" xfId="0" applyNumberFormat="1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68" fontId="18" fillId="2" borderId="0" xfId="0" applyNumberFormat="1" applyFont="1" applyFill="1" applyBorder="1" applyAlignment="1">
      <alignment horizontal="center"/>
    </xf>
    <xf numFmtId="168" fontId="20" fillId="2" borderId="0" xfId="0" applyNumberFormat="1" applyFont="1" applyFill="1" applyBorder="1" applyAlignment="1"/>
    <xf numFmtId="168" fontId="5" fillId="2" borderId="0" xfId="0" applyNumberFormat="1" applyFont="1" applyFill="1" applyBorder="1" applyAlignment="1">
      <alignment horizontal="center"/>
    </xf>
    <xf numFmtId="168" fontId="0" fillId="2" borderId="0" xfId="0" applyNumberFormat="1" applyFont="1" applyFill="1" applyBorder="1" applyAlignment="1">
      <alignment horizontal="center"/>
    </xf>
  </cellXfs>
  <cellStyles count="1">
    <cellStyle name="Normální" xfId="0" builtinId="0"/>
  </cellStyles>
  <dxfs count="1">
    <dxf>
      <font>
        <b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AE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B84700"/>
      <rgbColor rgb="00993366"/>
      <rgbColor rgb="00333399"/>
      <rgbColor rgb="004C4C4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opLeftCell="A7" workbookViewId="0">
      <selection activeCell="G11" sqref="G11:N11"/>
    </sheetView>
  </sheetViews>
  <sheetFormatPr defaultColWidth="11.6640625" defaultRowHeight="13.2"/>
  <cols>
    <col min="1" max="1" width="1.44140625" style="1" customWidth="1"/>
    <col min="2" max="7" width="12.44140625" style="2" customWidth="1"/>
    <col min="8" max="8" width="13.88671875" style="2" customWidth="1"/>
    <col min="9" max="11" width="12.44140625" style="2" customWidth="1"/>
    <col min="12" max="12" width="15.88671875" style="2" customWidth="1"/>
    <col min="13" max="13" width="17.44140625" style="2" customWidth="1"/>
    <col min="14" max="14" width="12.44140625" style="2" customWidth="1"/>
    <col min="15" max="15" width="1.44140625" style="2" customWidth="1"/>
    <col min="16" max="16384" width="11.6640625" style="2"/>
  </cols>
  <sheetData>
    <row r="1" spans="1:15" ht="8.2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65"/>
    </row>
    <row r="2" spans="1:15" ht="24.6" customHeight="1">
      <c r="A2" s="5"/>
      <c r="B2" s="167" t="s">
        <v>0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6"/>
    </row>
    <row r="3" spans="1:15" ht="27.6" customHeight="1">
      <c r="A3" s="5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6"/>
    </row>
    <row r="4" spans="1:15" ht="32.25" customHeight="1">
      <c r="A4" s="5"/>
      <c r="B4" s="7" t="s">
        <v>1</v>
      </c>
      <c r="C4" s="168" t="s">
        <v>2</v>
      </c>
      <c r="D4" s="168"/>
      <c r="E4" s="168"/>
      <c r="F4" s="168"/>
      <c r="G4" s="168"/>
      <c r="H4" s="168"/>
      <c r="I4" s="8" t="s">
        <v>3</v>
      </c>
      <c r="J4" s="169"/>
      <c r="K4" s="169"/>
      <c r="L4" s="169"/>
      <c r="M4" s="169"/>
      <c r="N4" s="169"/>
      <c r="O4" s="9"/>
    </row>
    <row r="5" spans="1:15" ht="23.85" customHeight="1">
      <c r="A5" s="5"/>
      <c r="B5" s="10" t="s">
        <v>4</v>
      </c>
      <c r="C5" s="11"/>
      <c r="D5" s="170"/>
      <c r="E5" s="170"/>
      <c r="F5" s="12"/>
      <c r="G5" s="171"/>
      <c r="H5" s="171"/>
      <c r="I5" s="171"/>
      <c r="J5" s="171"/>
      <c r="K5" s="171"/>
      <c r="L5" s="171"/>
      <c r="M5" s="171"/>
      <c r="N5" s="171"/>
      <c r="O5" s="13"/>
    </row>
    <row r="6" spans="1:15" ht="15.45" customHeight="1">
      <c r="A6" s="5"/>
      <c r="B6" s="172" t="s">
        <v>5</v>
      </c>
      <c r="C6" s="172"/>
      <c r="D6" s="173"/>
      <c r="E6" s="173"/>
      <c r="F6" s="164" t="s">
        <v>6</v>
      </c>
      <c r="G6" s="172" t="s">
        <v>7</v>
      </c>
      <c r="H6" s="172"/>
      <c r="I6" s="172"/>
      <c r="J6" s="172"/>
      <c r="K6" s="172"/>
      <c r="L6" s="172"/>
      <c r="M6" s="172"/>
      <c r="N6" s="172"/>
      <c r="O6" s="13"/>
    </row>
    <row r="7" spans="1:15" ht="15.45" customHeight="1">
      <c r="A7" s="5"/>
      <c r="B7" s="172" t="s">
        <v>8</v>
      </c>
      <c r="C7" s="172"/>
      <c r="D7" s="173"/>
      <c r="E7" s="173"/>
      <c r="F7" s="164" t="s">
        <v>9</v>
      </c>
      <c r="G7" s="172" t="s">
        <v>10</v>
      </c>
      <c r="H7" s="172"/>
      <c r="I7" s="172"/>
      <c r="J7" s="172"/>
      <c r="K7" s="172"/>
      <c r="L7" s="172"/>
      <c r="M7" s="172"/>
      <c r="N7" s="172"/>
      <c r="O7" s="13"/>
    </row>
    <row r="8" spans="1:15" ht="15.45" customHeight="1">
      <c r="A8" s="5"/>
      <c r="B8" s="172" t="s">
        <v>11</v>
      </c>
      <c r="C8" s="172"/>
      <c r="D8" s="173"/>
      <c r="E8" s="173"/>
      <c r="F8" s="164" t="s">
        <v>12</v>
      </c>
      <c r="G8" s="174" t="s">
        <v>13</v>
      </c>
      <c r="H8" s="174"/>
      <c r="I8" s="174"/>
      <c r="J8" s="174"/>
      <c r="K8" s="174"/>
      <c r="L8" s="174"/>
      <c r="M8" s="174"/>
      <c r="N8" s="174"/>
      <c r="O8" s="13"/>
    </row>
    <row r="9" spans="1:15" ht="15.45" customHeight="1">
      <c r="A9" s="5"/>
      <c r="B9" s="172" t="s">
        <v>14</v>
      </c>
      <c r="C9" s="172"/>
      <c r="D9" s="173"/>
      <c r="E9" s="173"/>
      <c r="F9" s="164" t="s">
        <v>15</v>
      </c>
      <c r="G9" s="174"/>
      <c r="H9" s="174"/>
      <c r="I9" s="174"/>
      <c r="J9" s="174"/>
      <c r="K9" s="174"/>
      <c r="L9" s="174"/>
      <c r="M9" s="174"/>
      <c r="N9" s="174"/>
      <c r="O9" s="13"/>
    </row>
    <row r="10" spans="1:15" ht="15.45" customHeight="1">
      <c r="A10" s="5"/>
      <c r="B10" s="172" t="s">
        <v>16</v>
      </c>
      <c r="C10" s="172"/>
      <c r="D10" s="172"/>
      <c r="E10" s="172"/>
      <c r="F10" s="164" t="s">
        <v>17</v>
      </c>
      <c r="G10" s="174"/>
      <c r="H10" s="174"/>
      <c r="I10" s="174"/>
      <c r="J10" s="174"/>
      <c r="K10" s="174"/>
      <c r="L10" s="174"/>
      <c r="M10" s="174"/>
      <c r="N10" s="174"/>
      <c r="O10" s="13"/>
    </row>
    <row r="11" spans="1:15" ht="15.45" customHeight="1">
      <c r="A11" s="5"/>
      <c r="B11" s="172" t="s">
        <v>18</v>
      </c>
      <c r="C11" s="172"/>
      <c r="D11" s="175" t="s">
        <v>19</v>
      </c>
      <c r="E11" s="176"/>
      <c r="F11" s="164"/>
      <c r="G11" s="172"/>
      <c r="H11" s="172"/>
      <c r="I11" s="172"/>
      <c r="J11" s="172"/>
      <c r="K11" s="172"/>
      <c r="L11" s="172"/>
      <c r="M11" s="172"/>
      <c r="N11" s="172"/>
      <c r="O11" s="13"/>
    </row>
    <row r="12" spans="1:15" ht="15.45" customHeight="1">
      <c r="A12" s="5"/>
      <c r="B12" s="177"/>
      <c r="C12" s="177"/>
      <c r="D12" s="177"/>
      <c r="E12" s="177"/>
      <c r="F12" s="164" t="s">
        <v>20</v>
      </c>
      <c r="G12" s="172"/>
      <c r="H12" s="172"/>
      <c r="I12" s="172"/>
      <c r="J12" s="172"/>
      <c r="K12" s="172"/>
      <c r="L12" s="172"/>
      <c r="M12" s="172"/>
      <c r="N12" s="172"/>
      <c r="O12" s="13"/>
    </row>
    <row r="13" spans="1:15" ht="15.45" customHeight="1">
      <c r="A13" s="5"/>
      <c r="B13" s="178" t="s">
        <v>21</v>
      </c>
      <c r="C13" s="178"/>
      <c r="D13" s="178"/>
      <c r="E13" s="178"/>
      <c r="F13" s="178"/>
      <c r="G13" s="179" t="s">
        <v>22</v>
      </c>
      <c r="H13" s="179"/>
      <c r="I13" s="179"/>
      <c r="J13" s="179"/>
      <c r="K13" s="179"/>
      <c r="L13" s="180" t="s">
        <v>23</v>
      </c>
      <c r="M13" s="180"/>
      <c r="N13" s="180"/>
      <c r="O13" s="13"/>
    </row>
    <row r="14" spans="1:15" ht="15.45" customHeight="1">
      <c r="A14" s="5"/>
      <c r="B14" s="14" t="s">
        <v>24</v>
      </c>
      <c r="C14" s="15" t="s">
        <v>25</v>
      </c>
      <c r="D14" s="15" t="s">
        <v>26</v>
      </c>
      <c r="E14" s="16" t="s">
        <v>27</v>
      </c>
      <c r="F14" s="17" t="s">
        <v>28</v>
      </c>
      <c r="G14" s="181" t="s">
        <v>29</v>
      </c>
      <c r="H14" s="181"/>
      <c r="I14" s="181"/>
      <c r="J14" s="18" t="s">
        <v>30</v>
      </c>
      <c r="K14" s="19" t="s">
        <v>31</v>
      </c>
      <c r="L14" s="13"/>
      <c r="M14" s="3"/>
      <c r="N14" s="3"/>
      <c r="O14" s="13"/>
    </row>
    <row r="15" spans="1:15" ht="15.45" customHeight="1">
      <c r="A15" s="5"/>
      <c r="B15" s="20" t="s">
        <v>32</v>
      </c>
      <c r="C15" s="21">
        <f>SUMIF(Rozpočet!F9:F26,B15,Rozpočet!L9:L26)</f>
        <v>0</v>
      </c>
      <c r="D15" s="21">
        <f>SUMIF(Rozpočet!F9:F26,B15,Rozpočet!M9:M26)</f>
        <v>0</v>
      </c>
      <c r="E15" s="22">
        <f>SUMIF(Rozpočet!F9:F26,B15,Rozpočet!N9:N26)</f>
        <v>0</v>
      </c>
      <c r="F15" s="23"/>
      <c r="G15" s="182"/>
      <c r="H15" s="182"/>
      <c r="I15" s="182"/>
      <c r="J15" s="24"/>
      <c r="K15" s="25"/>
      <c r="L15" s="13"/>
      <c r="M15" s="3"/>
      <c r="N15" s="3"/>
      <c r="O15" s="13"/>
    </row>
    <row r="16" spans="1:15" ht="15.45" customHeight="1">
      <c r="A16" s="5"/>
      <c r="B16" s="20" t="s">
        <v>33</v>
      </c>
      <c r="C16" s="21">
        <f>SUMIF(Rozpočet!F9:F26,B16,Rozpočet!L9:L26)</f>
        <v>0</v>
      </c>
      <c r="D16" s="21">
        <f>SUMIF(Rozpočet!F9:F26,B16,Rozpočet!M9:M26)</f>
        <v>0</v>
      </c>
      <c r="E16" s="22">
        <f>SUMIF(Rozpočet!F9:F26,B16,Rozpočet!N9:N26)</f>
        <v>0</v>
      </c>
      <c r="F16" s="23">
        <f>SUMIF(Rozpočet!F9:F26,B16,Rozpočet!O9:O26)</f>
        <v>0</v>
      </c>
      <c r="G16" s="182"/>
      <c r="H16" s="182"/>
      <c r="I16" s="182"/>
      <c r="J16" s="24"/>
      <c r="K16" s="25"/>
      <c r="L16" s="13"/>
      <c r="M16" s="3"/>
      <c r="N16" s="3"/>
      <c r="O16" s="13"/>
    </row>
    <row r="17" spans="1:15" ht="15.45" customHeight="1">
      <c r="A17" s="5"/>
      <c r="B17" s="20" t="s">
        <v>34</v>
      </c>
      <c r="C17" s="21">
        <f>SUMIF(Rozpočet!F9:F26,B17,Rozpočet!L9:L26)</f>
        <v>0</v>
      </c>
      <c r="D17" s="21">
        <f>SUMIF(Rozpočet!F9:F26,B17,Rozpočet!M9:M26)</f>
        <v>0</v>
      </c>
      <c r="E17" s="22">
        <f>SUMIF(Rozpočet!F9:F26,B17,Rozpočet!N9:N26)</f>
        <v>0</v>
      </c>
      <c r="F17" s="23">
        <f>SUMIF(Rozpočet!F9:F26,B17,Rozpočet!O9:O26)</f>
        <v>0</v>
      </c>
      <c r="G17" s="182"/>
      <c r="H17" s="182"/>
      <c r="I17" s="182"/>
      <c r="J17" s="24"/>
      <c r="K17" s="25"/>
      <c r="L17" s="13"/>
      <c r="M17" s="3"/>
      <c r="N17" s="3"/>
      <c r="O17" s="13"/>
    </row>
    <row r="18" spans="1:15" ht="15.45" customHeight="1">
      <c r="A18" s="5"/>
      <c r="B18" s="20" t="s">
        <v>35</v>
      </c>
      <c r="C18" s="21">
        <f>SUMIF(Rozpočet!F9:F26,B18,Rozpočet!L9:L26)</f>
        <v>0</v>
      </c>
      <c r="D18" s="21">
        <f>SUMIF(Rozpočet!F9:F26,B18,Rozpočet!M9:M26)</f>
        <v>0</v>
      </c>
      <c r="E18" s="22">
        <f>SUMIF(Rozpočet!F9:F26,B18,Rozpočet!N9:N26)</f>
        <v>0</v>
      </c>
      <c r="F18" s="23">
        <f>SUMIF(Rozpočet!F9:F26,B18,Rozpočet!O9:O26)</f>
        <v>0</v>
      </c>
      <c r="G18" s="182"/>
      <c r="H18" s="182"/>
      <c r="I18" s="182"/>
      <c r="J18" s="24"/>
      <c r="K18" s="25"/>
      <c r="L18" s="13"/>
      <c r="M18" s="3"/>
      <c r="N18" s="3"/>
      <c r="O18" s="13"/>
    </row>
    <row r="19" spans="1:15" ht="15.45" customHeight="1">
      <c r="A19" s="5"/>
      <c r="B19" s="20" t="s">
        <v>36</v>
      </c>
      <c r="C19" s="21">
        <f>Rozpočet!L7-SUM(C15:C18)</f>
        <v>0</v>
      </c>
      <c r="D19" s="21">
        <f>Rozpočet!M7-SUM(D15:D18)</f>
        <v>0</v>
      </c>
      <c r="E19" s="22">
        <f>Rozpočet!N7-SUM(E15:E18)</f>
        <v>0</v>
      </c>
      <c r="F19" s="23">
        <f>Rozpočet!O7-SUM(F15:F18)</f>
        <v>0</v>
      </c>
      <c r="G19" s="182"/>
      <c r="H19" s="182"/>
      <c r="I19" s="182"/>
      <c r="J19" s="24"/>
      <c r="K19" s="25"/>
      <c r="L19" s="26" t="s">
        <v>37</v>
      </c>
      <c r="M19" s="3"/>
      <c r="N19" s="3"/>
      <c r="O19" s="13"/>
    </row>
    <row r="20" spans="1:15" ht="15.45" customHeight="1">
      <c r="A20" s="5"/>
      <c r="B20" s="27" t="s">
        <v>38</v>
      </c>
      <c r="C20" s="28">
        <f>SUM(C15:C19)</f>
        <v>0</v>
      </c>
      <c r="D20" s="28">
        <f>SUM(D15:D19)</f>
        <v>0</v>
      </c>
      <c r="E20" s="29">
        <f>SUM(E15:E19)</f>
        <v>0</v>
      </c>
      <c r="F20" s="30">
        <f>SUM(F15:F19)</f>
        <v>0</v>
      </c>
      <c r="G20" s="182"/>
      <c r="H20" s="182"/>
      <c r="I20" s="182"/>
      <c r="J20" s="24"/>
      <c r="K20" s="25"/>
      <c r="L20" s="13"/>
      <c r="M20" s="31"/>
      <c r="N20" s="31"/>
      <c r="O20" s="13"/>
    </row>
    <row r="21" spans="1:15" ht="15.45" customHeight="1">
      <c r="A21" s="5"/>
      <c r="B21" s="183" t="s">
        <v>39</v>
      </c>
      <c r="C21" s="183"/>
      <c r="D21" s="183"/>
      <c r="E21" s="184">
        <f>SUM(C20:E20)</f>
        <v>0</v>
      </c>
      <c r="F21" s="184"/>
      <c r="G21" s="182"/>
      <c r="H21" s="182"/>
      <c r="I21" s="182"/>
      <c r="J21" s="24"/>
      <c r="K21" s="25"/>
      <c r="L21" s="180" t="s">
        <v>40</v>
      </c>
      <c r="M21" s="180"/>
      <c r="N21" s="180"/>
      <c r="O21" s="13"/>
    </row>
    <row r="22" spans="1:15" ht="15.45" customHeight="1">
      <c r="A22" s="5"/>
      <c r="B22" s="185" t="s">
        <v>28</v>
      </c>
      <c r="C22" s="185"/>
      <c r="D22" s="185"/>
      <c r="E22" s="186">
        <f>F20</f>
        <v>0</v>
      </c>
      <c r="F22" s="186"/>
      <c r="G22" s="182"/>
      <c r="H22" s="182"/>
      <c r="I22" s="182"/>
      <c r="J22" s="24"/>
      <c r="K22" s="25"/>
      <c r="L22" s="32"/>
      <c r="M22" s="3"/>
      <c r="N22" s="3"/>
      <c r="O22" s="13"/>
    </row>
    <row r="23" spans="1:15" ht="15.45" customHeight="1">
      <c r="A23" s="5"/>
      <c r="B23" s="187" t="s">
        <v>41</v>
      </c>
      <c r="C23" s="187"/>
      <c r="D23" s="187"/>
      <c r="E23" s="188">
        <f>E21+E22</f>
        <v>0</v>
      </c>
      <c r="F23" s="188"/>
      <c r="G23" s="189" t="s">
        <v>42</v>
      </c>
      <c r="H23" s="189"/>
      <c r="I23" s="189"/>
      <c r="J23" s="190">
        <f>SUM(J15:J22)</f>
        <v>0</v>
      </c>
      <c r="K23" s="190"/>
      <c r="L23" s="13"/>
      <c r="M23" s="3"/>
      <c r="N23" s="3"/>
      <c r="O23" s="13"/>
    </row>
    <row r="24" spans="1:15" ht="15.45" customHeight="1">
      <c r="A24" s="5"/>
      <c r="B24" s="187"/>
      <c r="C24" s="187"/>
      <c r="D24" s="187"/>
      <c r="E24" s="188"/>
      <c r="F24" s="188"/>
      <c r="G24" s="189"/>
      <c r="H24" s="189"/>
      <c r="I24" s="189"/>
      <c r="J24" s="190"/>
      <c r="K24" s="190"/>
      <c r="L24" s="13"/>
      <c r="M24" s="3"/>
      <c r="N24" s="3"/>
      <c r="O24" s="13"/>
    </row>
    <row r="25" spans="1:15" ht="15.45" customHeight="1">
      <c r="A25" s="5"/>
      <c r="B25" s="180" t="s">
        <v>43</v>
      </c>
      <c r="C25" s="180"/>
      <c r="D25" s="180"/>
      <c r="E25" s="180"/>
      <c r="F25" s="180"/>
      <c r="G25" s="191" t="s">
        <v>44</v>
      </c>
      <c r="H25" s="191"/>
      <c r="I25" s="191"/>
      <c r="J25" s="191"/>
      <c r="K25" s="191"/>
      <c r="L25" s="13"/>
      <c r="M25" s="3"/>
      <c r="N25" s="3"/>
      <c r="O25" s="13"/>
    </row>
    <row r="26" spans="1:15" ht="15.45" customHeight="1">
      <c r="A26" s="5"/>
      <c r="B26" s="27" t="s">
        <v>45</v>
      </c>
      <c r="C26" s="192" t="s">
        <v>46</v>
      </c>
      <c r="D26" s="192"/>
      <c r="E26" s="193" t="s">
        <v>47</v>
      </c>
      <c r="F26" s="193"/>
      <c r="G26" s="163"/>
      <c r="H26" s="181" t="s">
        <v>48</v>
      </c>
      <c r="I26" s="181"/>
      <c r="J26" s="194" t="s">
        <v>47</v>
      </c>
      <c r="K26" s="194"/>
      <c r="L26" s="13"/>
      <c r="M26" s="3"/>
      <c r="N26" s="3"/>
      <c r="O26" s="13"/>
    </row>
    <row r="27" spans="1:15" ht="15.45" customHeight="1">
      <c r="A27" s="5"/>
      <c r="B27" s="33">
        <v>21</v>
      </c>
      <c r="C27" s="195">
        <f>SUMIF(Rozpočet!S9:S26,B27,Rozpočet!K9:K26)+H27</f>
        <v>0</v>
      </c>
      <c r="D27" s="195"/>
      <c r="E27" s="196">
        <f>C27/100*B27</f>
        <v>0</v>
      </c>
      <c r="F27" s="196"/>
      <c r="G27" s="34"/>
      <c r="H27" s="197">
        <f>SUMIF(K15:K22,B27,J15:J22)</f>
        <v>0</v>
      </c>
      <c r="I27" s="197"/>
      <c r="J27" s="198">
        <f>H27*B27/100</f>
        <v>0</v>
      </c>
      <c r="K27" s="198"/>
      <c r="L27" s="26" t="s">
        <v>37</v>
      </c>
      <c r="M27" s="3"/>
      <c r="N27" s="3"/>
      <c r="O27" s="13"/>
    </row>
    <row r="28" spans="1:15" ht="15.45" customHeight="1">
      <c r="A28" s="5"/>
      <c r="B28" s="33">
        <v>15</v>
      </c>
      <c r="C28" s="199">
        <f>SUMIF(Rozpočet!S9:S26,B28,Rozpočet!K9:K26)+H28</f>
        <v>0</v>
      </c>
      <c r="D28" s="199"/>
      <c r="E28" s="196">
        <f>C28/100*B28</f>
        <v>0</v>
      </c>
      <c r="F28" s="196"/>
      <c r="G28" s="34"/>
      <c r="H28" s="198">
        <f>SUMIF(K15:K22,B28,J15:J22)</f>
        <v>0</v>
      </c>
      <c r="I28" s="198"/>
      <c r="J28" s="198">
        <f>H28*B28/100</f>
        <v>0</v>
      </c>
      <c r="K28" s="198"/>
      <c r="L28" s="13"/>
      <c r="M28" s="3"/>
      <c r="N28" s="3"/>
      <c r="O28" s="13"/>
    </row>
    <row r="29" spans="1:15" ht="15.45" customHeight="1">
      <c r="A29" s="5"/>
      <c r="B29" s="33">
        <v>0</v>
      </c>
      <c r="C29" s="200">
        <f>(E23+J23)-(C27+C28)</f>
        <v>0</v>
      </c>
      <c r="D29" s="200"/>
      <c r="E29" s="196">
        <f>C29/100*B29</f>
        <v>0</v>
      </c>
      <c r="F29" s="196"/>
      <c r="G29" s="34"/>
      <c r="H29" s="198">
        <f>J23-(H27+H28)</f>
        <v>0</v>
      </c>
      <c r="I29" s="198"/>
      <c r="J29" s="198">
        <f>H29*B29/100</f>
        <v>0</v>
      </c>
      <c r="K29" s="198"/>
      <c r="L29" s="180" t="s">
        <v>49</v>
      </c>
      <c r="M29" s="180"/>
      <c r="N29" s="180"/>
      <c r="O29" s="13"/>
    </row>
    <row r="30" spans="1:15" ht="15.45" customHeight="1">
      <c r="A30" s="5"/>
      <c r="B30" s="201"/>
      <c r="C30" s="202">
        <f>ROUNDUP(C27+C28+C29,1)</f>
        <v>0</v>
      </c>
      <c r="D30" s="202"/>
      <c r="E30" s="203">
        <f>ROUNDUP(E27+E28+E29,1)</f>
        <v>0</v>
      </c>
      <c r="F30" s="203"/>
      <c r="G30" s="204"/>
      <c r="H30" s="204"/>
      <c r="I30" s="204"/>
      <c r="J30" s="205">
        <f>J27+J28+J29</f>
        <v>0</v>
      </c>
      <c r="K30" s="205"/>
      <c r="L30" s="13"/>
      <c r="M30" s="3"/>
      <c r="N30" s="3"/>
      <c r="O30" s="13"/>
    </row>
    <row r="31" spans="1:15" ht="15.45" customHeight="1">
      <c r="A31" s="5"/>
      <c r="B31" s="201"/>
      <c r="C31" s="202"/>
      <c r="D31" s="202"/>
      <c r="E31" s="203"/>
      <c r="F31" s="203"/>
      <c r="G31" s="204"/>
      <c r="H31" s="204"/>
      <c r="I31" s="204"/>
      <c r="J31" s="205"/>
      <c r="K31" s="205"/>
      <c r="L31" s="13"/>
      <c r="M31" s="3"/>
      <c r="N31" s="3"/>
      <c r="O31" s="13"/>
    </row>
    <row r="32" spans="1:15" ht="15.45" customHeight="1">
      <c r="A32" s="5"/>
      <c r="B32" s="207" t="s">
        <v>50</v>
      </c>
      <c r="C32" s="207"/>
      <c r="D32" s="207"/>
      <c r="E32" s="207"/>
      <c r="F32" s="207"/>
      <c r="G32" s="208" t="s">
        <v>51</v>
      </c>
      <c r="H32" s="208"/>
      <c r="I32" s="208"/>
      <c r="J32" s="208"/>
      <c r="K32" s="208"/>
      <c r="L32" s="3"/>
      <c r="M32" s="3"/>
      <c r="N32" s="3"/>
      <c r="O32" s="13"/>
    </row>
    <row r="33" spans="1:15" ht="15.45" customHeight="1">
      <c r="A33" s="5"/>
      <c r="B33" s="209">
        <f>C27+E27</f>
        <v>0</v>
      </c>
      <c r="C33" s="209"/>
      <c r="D33" s="209"/>
      <c r="E33" s="209"/>
      <c r="F33" s="209"/>
      <c r="G33" s="210" t="s">
        <v>52</v>
      </c>
      <c r="H33" s="210"/>
      <c r="I33" s="210"/>
      <c r="J33" s="15" t="s">
        <v>53</v>
      </c>
      <c r="K33" s="35" t="s">
        <v>54</v>
      </c>
      <c r="L33" s="3"/>
      <c r="M33" s="3"/>
      <c r="N33" s="3"/>
      <c r="O33" s="13"/>
    </row>
    <row r="34" spans="1:15" ht="15.45" customHeight="1">
      <c r="A34" s="5"/>
      <c r="B34" s="209"/>
      <c r="C34" s="209"/>
      <c r="D34" s="209"/>
      <c r="E34" s="209"/>
      <c r="F34" s="209"/>
      <c r="G34" s="172"/>
      <c r="H34" s="172"/>
      <c r="I34" s="172"/>
      <c r="J34" s="164"/>
      <c r="K34" s="36" t="str">
        <f>IF(J34&gt;0,E23/J34,"")</f>
        <v/>
      </c>
      <c r="L34" s="3"/>
      <c r="M34" s="3"/>
      <c r="N34" s="3"/>
      <c r="O34" s="13"/>
    </row>
    <row r="35" spans="1:15" ht="15.45" customHeight="1">
      <c r="A35" s="5"/>
      <c r="B35" s="209"/>
      <c r="C35" s="209"/>
      <c r="D35" s="209"/>
      <c r="E35" s="209"/>
      <c r="F35" s="209"/>
      <c r="G35" s="172"/>
      <c r="H35" s="172"/>
      <c r="I35" s="172"/>
      <c r="J35" s="164"/>
      <c r="K35" s="36" t="str">
        <f>IF(J35&gt;0,E23/J35,"")</f>
        <v/>
      </c>
      <c r="L35" s="3"/>
      <c r="M35" s="3"/>
      <c r="N35" s="3"/>
      <c r="O35" s="13"/>
    </row>
    <row r="36" spans="1:15" ht="15.45" customHeight="1">
      <c r="A36" s="5"/>
      <c r="B36" s="209"/>
      <c r="C36" s="209"/>
      <c r="D36" s="209"/>
      <c r="E36" s="209"/>
      <c r="F36" s="209"/>
      <c r="G36" s="172"/>
      <c r="H36" s="172"/>
      <c r="I36" s="172"/>
      <c r="J36" s="164"/>
      <c r="K36" s="36" t="str">
        <f>IF(J36&gt;0,E23/J36,"")</f>
        <v/>
      </c>
      <c r="L36" s="3"/>
      <c r="M36" s="3"/>
      <c r="N36" s="3"/>
      <c r="O36" s="13"/>
    </row>
    <row r="37" spans="1:15" ht="7.5" customHeight="1">
      <c r="A37" s="3"/>
      <c r="B37" s="37"/>
      <c r="C37" s="37"/>
      <c r="D37" s="37"/>
      <c r="E37" s="37"/>
      <c r="F37" s="37"/>
      <c r="G37" s="38"/>
      <c r="H37" s="38"/>
      <c r="I37" s="38"/>
      <c r="J37" s="38"/>
      <c r="K37" s="38"/>
      <c r="L37" s="37"/>
      <c r="M37" s="37"/>
      <c r="N37" s="37"/>
      <c r="O37" s="3"/>
    </row>
    <row r="38" spans="1:15" s="40" customFormat="1" ht="11.85" customHeight="1">
      <c r="A38" s="39"/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39"/>
    </row>
  </sheetData>
  <sheetProtection selectLockedCells="1" selectUnlockedCells="1"/>
  <mergeCells count="79">
    <mergeCell ref="B38:N38"/>
    <mergeCell ref="B32:F32"/>
    <mergeCell ref="G32:K32"/>
    <mergeCell ref="B33:F36"/>
    <mergeCell ref="G33:I33"/>
    <mergeCell ref="G34:I34"/>
    <mergeCell ref="G35:I35"/>
    <mergeCell ref="G36:I36"/>
    <mergeCell ref="B30:B31"/>
    <mergeCell ref="C30:D31"/>
    <mergeCell ref="E30:F31"/>
    <mergeCell ref="G30:I31"/>
    <mergeCell ref="J30:K31"/>
    <mergeCell ref="C29:D29"/>
    <mergeCell ref="E29:F29"/>
    <mergeCell ref="H29:I29"/>
    <mergeCell ref="J29:K29"/>
    <mergeCell ref="L29:N29"/>
    <mergeCell ref="C27:D27"/>
    <mergeCell ref="E27:F27"/>
    <mergeCell ref="H27:I27"/>
    <mergeCell ref="J27:K27"/>
    <mergeCell ref="C28:D28"/>
    <mergeCell ref="E28:F28"/>
    <mergeCell ref="H28:I28"/>
    <mergeCell ref="J28:K28"/>
    <mergeCell ref="B25:F25"/>
    <mergeCell ref="G25:K25"/>
    <mergeCell ref="C26:D26"/>
    <mergeCell ref="E26:F26"/>
    <mergeCell ref="H26:I26"/>
    <mergeCell ref="J26:K26"/>
    <mergeCell ref="L21:N21"/>
    <mergeCell ref="B22:D22"/>
    <mergeCell ref="E22:F22"/>
    <mergeCell ref="G22:I22"/>
    <mergeCell ref="B23:D24"/>
    <mergeCell ref="E23:F24"/>
    <mergeCell ref="G23:I24"/>
    <mergeCell ref="J23:K24"/>
    <mergeCell ref="G19:I19"/>
    <mergeCell ref="G20:I20"/>
    <mergeCell ref="B21:D21"/>
    <mergeCell ref="E21:F21"/>
    <mergeCell ref="G21:I21"/>
    <mergeCell ref="G14:I14"/>
    <mergeCell ref="G15:I15"/>
    <mergeCell ref="G16:I16"/>
    <mergeCell ref="G17:I17"/>
    <mergeCell ref="G18:I18"/>
    <mergeCell ref="B12:C12"/>
    <mergeCell ref="D12:E12"/>
    <mergeCell ref="G12:N12"/>
    <mergeCell ref="B13:F13"/>
    <mergeCell ref="G13:K13"/>
    <mergeCell ref="L13:N13"/>
    <mergeCell ref="B10:C10"/>
    <mergeCell ref="D10:E10"/>
    <mergeCell ref="G10:N10"/>
    <mergeCell ref="B11:C11"/>
    <mergeCell ref="D11:E11"/>
    <mergeCell ref="G11:N11"/>
    <mergeCell ref="B8:C8"/>
    <mergeCell ref="D8:E8"/>
    <mergeCell ref="G8:N8"/>
    <mergeCell ref="B9:C9"/>
    <mergeCell ref="D9:E9"/>
    <mergeCell ref="G9:N9"/>
    <mergeCell ref="B6:C6"/>
    <mergeCell ref="D6:E6"/>
    <mergeCell ref="G6:N6"/>
    <mergeCell ref="B7:C7"/>
    <mergeCell ref="D7:E7"/>
    <mergeCell ref="G7:N7"/>
    <mergeCell ref="B2:N3"/>
    <mergeCell ref="C4:H4"/>
    <mergeCell ref="J4:N4"/>
    <mergeCell ref="D5:E5"/>
    <mergeCell ref="G5:N5"/>
  </mergeCells>
  <conditionalFormatting sqref="C27:F29">
    <cfRule type="cellIs" dxfId="0" priority="1" stopIfTrue="1" operator="equal">
      <formula>0</formula>
    </cfRule>
  </conditionalFormatting>
  <pageMargins left="0.78749999999999998" right="0.78749999999999998" top="0.39374999999999999" bottom="0.78888888888888886" header="0.51180555555555551" footer="9.8611111111111108E-2"/>
  <pageSetup paperSize="9" scale="75" orientation="landscape" useFirstPageNumber="1" horizontalDpi="300" verticalDpi="300" r:id="rId1"/>
  <headerFooter alignWithMargins="0">
    <oddFooter>&amp;L&amp;"Times New Roman,obyčejné"&amp;12ST Systém - www.softtrio.cz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4"/>
  <sheetViews>
    <sheetView showGridLines="0" tabSelected="1" workbookViewId="0">
      <pane xSplit="6" ySplit="8" topLeftCell="G25" activePane="bottomRight" state="frozen"/>
      <selection pane="topRight" activeCell="G1" sqref="G1"/>
      <selection pane="bottomLeft" activeCell="A9" sqref="A9"/>
      <selection pane="bottomRight" activeCell="H34" sqref="F27:H34"/>
    </sheetView>
  </sheetViews>
  <sheetFormatPr defaultColWidth="11.5546875" defaultRowHeight="13.2" outlineLevelRow="2"/>
  <cols>
    <col min="1" max="1" width="1.6640625" style="1" customWidth="1"/>
    <col min="2" max="2" width="6" style="2" customWidth="1"/>
    <col min="3" max="3" width="5.6640625" style="2" customWidth="1"/>
    <col min="4" max="4" width="3.88671875" style="2" customWidth="1"/>
    <col min="5" max="5" width="3.5546875" style="2" customWidth="1"/>
    <col min="6" max="6" width="9.6640625" style="2" customWidth="1"/>
    <col min="7" max="7" width="61.44140625" style="2" customWidth="1"/>
    <col min="8" max="8" width="9" style="41" customWidth="1"/>
    <col min="9" max="9" width="7.6640625" style="41" customWidth="1"/>
    <col min="10" max="10" width="11.6640625" style="2" customWidth="1"/>
    <col min="11" max="11" width="15.44140625" style="2" customWidth="1"/>
    <col min="12" max="12" width="6.5546875" style="42" customWidth="1"/>
    <col min="13" max="13" width="6.6640625" style="42" customWidth="1"/>
    <col min="14" max="14" width="5.5546875" style="42" customWidth="1"/>
    <col min="15" max="15" width="6.5546875" style="42" bestFit="1" customWidth="1"/>
    <col min="16" max="16" width="8.5546875" style="43" customWidth="1"/>
    <col min="17" max="18" width="0" style="2" hidden="1" customWidth="1"/>
    <col min="19" max="19" width="10.44140625" style="44" customWidth="1"/>
    <col min="20" max="20" width="0" style="44" hidden="1" customWidth="1"/>
    <col min="21" max="21" width="1.6640625" style="2" customWidth="1"/>
    <col min="22" max="242" width="11.5546875" style="2"/>
  </cols>
  <sheetData>
    <row r="1" spans="1:256" s="40" customFormat="1" ht="12.75" hidden="1" customHeight="1">
      <c r="A1" s="45" t="s">
        <v>55</v>
      </c>
      <c r="B1" s="46" t="s">
        <v>56</v>
      </c>
      <c r="C1" s="46" t="s">
        <v>57</v>
      </c>
      <c r="D1" s="46" t="s">
        <v>58</v>
      </c>
      <c r="E1" s="46" t="s">
        <v>59</v>
      </c>
      <c r="F1" s="46" t="s">
        <v>60</v>
      </c>
      <c r="G1" s="46" t="s">
        <v>61</v>
      </c>
      <c r="H1" s="46" t="s">
        <v>62</v>
      </c>
      <c r="I1" s="46" t="s">
        <v>63</v>
      </c>
      <c r="J1" s="46" t="s">
        <v>64</v>
      </c>
      <c r="K1" s="46" t="s">
        <v>65</v>
      </c>
      <c r="L1" s="47" t="s">
        <v>25</v>
      </c>
      <c r="M1" s="47" t="s">
        <v>26</v>
      </c>
      <c r="N1" s="47" t="s">
        <v>27</v>
      </c>
      <c r="O1" s="47" t="s">
        <v>28</v>
      </c>
      <c r="P1" s="48" t="s">
        <v>66</v>
      </c>
      <c r="Q1" s="46" t="s">
        <v>67</v>
      </c>
      <c r="R1" s="46" t="s">
        <v>68</v>
      </c>
      <c r="S1" s="46" t="s">
        <v>69</v>
      </c>
      <c r="T1" s="46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29.85" customHeight="1">
      <c r="A2" s="49"/>
      <c r="B2" s="3"/>
      <c r="C2" s="3"/>
      <c r="D2" s="3"/>
      <c r="E2" s="3"/>
      <c r="F2" s="3"/>
      <c r="G2" s="214" t="s">
        <v>70</v>
      </c>
      <c r="H2" s="214"/>
      <c r="I2" s="214"/>
      <c r="J2" s="214"/>
      <c r="K2" s="214"/>
      <c r="L2" s="50"/>
      <c r="M2" s="50"/>
      <c r="N2" s="50"/>
      <c r="O2" s="50"/>
      <c r="P2" s="50"/>
      <c r="Q2" s="50"/>
      <c r="R2" s="50"/>
      <c r="S2" s="51"/>
      <c r="T2" s="51"/>
      <c r="U2" s="3"/>
    </row>
    <row r="3" spans="1:256" ht="19.350000000000001" customHeight="1">
      <c r="A3" s="3"/>
      <c r="B3" s="52" t="s">
        <v>1</v>
      </c>
      <c r="C3" s="53"/>
      <c r="D3" s="215"/>
      <c r="E3" s="215"/>
      <c r="F3" s="215"/>
      <c r="G3" s="116" t="s">
        <v>71</v>
      </c>
      <c r="H3" s="216">
        <f>KrycíList!J4</f>
        <v>0</v>
      </c>
      <c r="I3" s="216"/>
      <c r="J3" s="54"/>
      <c r="K3" s="54"/>
      <c r="L3" s="54"/>
      <c r="M3" s="54"/>
      <c r="N3" s="54"/>
      <c r="O3" s="55"/>
      <c r="P3" s="55"/>
      <c r="Q3" s="55"/>
      <c r="R3" s="55"/>
      <c r="S3" s="55"/>
      <c r="T3" s="55"/>
      <c r="U3" s="53"/>
    </row>
    <row r="4" spans="1:256" ht="21" customHeight="1">
      <c r="A4" s="3"/>
      <c r="B4" s="3"/>
      <c r="C4" s="3"/>
      <c r="D4" s="217">
        <f>KrycíList!C5</f>
        <v>0</v>
      </c>
      <c r="E4" s="217"/>
      <c r="F4" s="217"/>
      <c r="G4" s="137" t="s">
        <v>72</v>
      </c>
      <c r="H4" s="218">
        <f>KrycíList!D5</f>
        <v>0</v>
      </c>
      <c r="I4" s="218"/>
      <c r="J4" s="53"/>
      <c r="K4" s="56"/>
      <c r="L4" s="57"/>
      <c r="M4" s="57"/>
      <c r="N4" s="57"/>
      <c r="O4" s="57"/>
      <c r="P4" s="57"/>
      <c r="Q4" s="57"/>
      <c r="R4" s="57"/>
      <c r="S4" s="58"/>
      <c r="T4" s="58"/>
      <c r="U4" s="3"/>
    </row>
    <row r="5" spans="1:256" ht="11.85" customHeight="1">
      <c r="A5" s="3"/>
      <c r="B5" s="59"/>
      <c r="C5" s="59"/>
      <c r="D5" s="60"/>
      <c r="E5" s="60"/>
      <c r="F5" s="60"/>
      <c r="G5" s="61">
        <f>KrycíList!G12</f>
        <v>0</v>
      </c>
      <c r="H5" s="60"/>
      <c r="I5" s="60"/>
      <c r="J5" s="62"/>
      <c r="K5" s="63"/>
      <c r="L5" s="64"/>
      <c r="M5" s="64"/>
      <c r="N5" s="64"/>
      <c r="O5" s="64"/>
      <c r="P5" s="64"/>
      <c r="Q5" s="64"/>
      <c r="R5" s="64"/>
      <c r="S5" s="64"/>
      <c r="T5" s="64"/>
      <c r="U5" s="3" t="s">
        <v>73</v>
      </c>
    </row>
    <row r="6" spans="1:256" s="69" customFormat="1" ht="22.35" customHeight="1">
      <c r="A6" s="65"/>
      <c r="B6" s="66" t="s">
        <v>56</v>
      </c>
      <c r="C6" s="66" t="s">
        <v>57</v>
      </c>
      <c r="D6" s="67" t="s">
        <v>58</v>
      </c>
      <c r="E6" s="66" t="s">
        <v>74</v>
      </c>
      <c r="F6" s="66" t="s">
        <v>60</v>
      </c>
      <c r="G6" s="66" t="s">
        <v>75</v>
      </c>
      <c r="H6" s="66" t="s">
        <v>76</v>
      </c>
      <c r="I6" s="66" t="s">
        <v>63</v>
      </c>
      <c r="J6" s="129" t="s">
        <v>77</v>
      </c>
      <c r="K6" s="134" t="s">
        <v>78</v>
      </c>
      <c r="L6" s="68" t="s">
        <v>25</v>
      </c>
      <c r="M6" s="68" t="s">
        <v>26</v>
      </c>
      <c r="N6" s="68" t="s">
        <v>27</v>
      </c>
      <c r="O6" s="68" t="s">
        <v>28</v>
      </c>
      <c r="P6" s="68" t="s">
        <v>79</v>
      </c>
      <c r="Q6" s="68" t="s">
        <v>80</v>
      </c>
      <c r="R6" s="68" t="s">
        <v>81</v>
      </c>
      <c r="S6" s="68" t="s">
        <v>82</v>
      </c>
      <c r="T6" s="68" t="s">
        <v>83</v>
      </c>
      <c r="U6" s="65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4.85" customHeight="1">
      <c r="A7" s="3"/>
      <c r="B7" s="139"/>
      <c r="C7" s="139"/>
      <c r="D7" s="140">
        <f>KrycíList!C8</f>
        <v>0</v>
      </c>
      <c r="E7" s="140"/>
      <c r="F7" s="140"/>
      <c r="G7" s="141" t="s">
        <v>84</v>
      </c>
      <c r="H7" s="140"/>
      <c r="I7" s="140"/>
      <c r="J7" s="142"/>
      <c r="K7" s="143">
        <f t="shared" ref="K7:R7" si="0">SUMIF($D9:$D26,"B",K9:K26)</f>
        <v>0</v>
      </c>
      <c r="L7" s="144">
        <f t="shared" si="0"/>
        <v>0</v>
      </c>
      <c r="M7" s="144">
        <f t="shared" si="0"/>
        <v>0</v>
      </c>
      <c r="N7" s="144">
        <f t="shared" si="0"/>
        <v>0</v>
      </c>
      <c r="O7" s="144">
        <f t="shared" si="0"/>
        <v>0</v>
      </c>
      <c r="P7" s="144">
        <f t="shared" si="0"/>
        <v>0</v>
      </c>
      <c r="Q7" s="144">
        <f t="shared" si="0"/>
        <v>0</v>
      </c>
      <c r="R7" s="144">
        <f t="shared" si="0"/>
        <v>0</v>
      </c>
      <c r="S7" s="145">
        <f>ROUNDUP(SUMIF($D9:$D26,"B",S9:S26),1)</f>
        <v>0</v>
      </c>
      <c r="T7" s="70">
        <f>ROUNDUP(K7+S7,1)</f>
        <v>0</v>
      </c>
      <c r="U7" s="3"/>
    </row>
    <row r="8" spans="1:256" ht="8.25" customHeight="1">
      <c r="A8" s="3"/>
      <c r="B8" s="1"/>
      <c r="C8" s="1"/>
      <c r="D8" s="1"/>
      <c r="E8" s="1"/>
      <c r="F8" s="1"/>
      <c r="G8" s="1"/>
      <c r="H8" s="146"/>
      <c r="I8" s="146"/>
      <c r="J8" s="1"/>
      <c r="K8" s="1"/>
      <c r="L8" s="147"/>
      <c r="M8" s="147"/>
      <c r="N8" s="147"/>
      <c r="O8" s="147"/>
      <c r="P8" s="147"/>
      <c r="Q8" s="147"/>
      <c r="R8" s="147"/>
      <c r="S8" s="148"/>
      <c r="T8" s="51"/>
      <c r="U8" s="3"/>
    </row>
    <row r="9" spans="1:256" ht="13.8">
      <c r="A9" s="3"/>
      <c r="B9" s="149" t="s">
        <v>85</v>
      </c>
      <c r="C9" s="150"/>
      <c r="D9" s="151" t="s">
        <v>86</v>
      </c>
      <c r="E9" s="150"/>
      <c r="F9" s="152"/>
      <c r="G9" s="153" t="s">
        <v>87</v>
      </c>
      <c r="H9" s="154"/>
      <c r="I9" s="151"/>
      <c r="J9" s="150"/>
      <c r="K9" s="155">
        <f t="shared" ref="K9:S9" si="1">SUMIF($D10:$D26,"O",K10:K26)</f>
        <v>0</v>
      </c>
      <c r="L9" s="156">
        <f t="shared" si="1"/>
        <v>0</v>
      </c>
      <c r="M9" s="156">
        <f t="shared" si="1"/>
        <v>0</v>
      </c>
      <c r="N9" s="156">
        <f t="shared" si="1"/>
        <v>0</v>
      </c>
      <c r="O9" s="156">
        <f t="shared" si="1"/>
        <v>0</v>
      </c>
      <c r="P9" s="156">
        <f t="shared" si="1"/>
        <v>0</v>
      </c>
      <c r="Q9" s="157">
        <f t="shared" si="1"/>
        <v>0</v>
      </c>
      <c r="R9" s="157">
        <f t="shared" si="1"/>
        <v>0</v>
      </c>
      <c r="S9" s="158">
        <f t="shared" si="1"/>
        <v>0</v>
      </c>
      <c r="T9" s="71">
        <f>K9+S9</f>
        <v>0</v>
      </c>
      <c r="U9" s="72"/>
    </row>
    <row r="10" spans="1:256" outlineLevel="1">
      <c r="A10" s="3"/>
      <c r="B10" s="73"/>
      <c r="C10" s="74" t="s">
        <v>85</v>
      </c>
      <c r="D10" s="75" t="s">
        <v>88</v>
      </c>
      <c r="E10" s="76"/>
      <c r="F10" s="128"/>
      <c r="G10" s="117" t="s">
        <v>89</v>
      </c>
      <c r="H10" s="75"/>
      <c r="I10" s="75"/>
      <c r="J10" s="76"/>
      <c r="K10" s="77">
        <f>SUBTOTAL(9,K12:K26)</f>
        <v>0</v>
      </c>
      <c r="L10" s="78">
        <f>SUBTOTAL(9,L12:L26)</f>
        <v>0</v>
      </c>
      <c r="M10" s="78">
        <f>SUBTOTAL(9,M12:M26)</f>
        <v>0</v>
      </c>
      <c r="N10" s="78">
        <f>SUBTOTAL(9,N12:N26)</f>
        <v>0</v>
      </c>
      <c r="O10" s="78">
        <f>SUBTOTAL(9,O12:O26)</f>
        <v>0</v>
      </c>
      <c r="P10" s="78">
        <f>SUMPRODUCT(P12:P26,H12:H26)</f>
        <v>0</v>
      </c>
      <c r="Q10" s="79">
        <f>SUMPRODUCT(Q12:Q26,H12:H26)</f>
        <v>0</v>
      </c>
      <c r="R10" s="79">
        <f>SUMPRODUCT(R12:R26,H12:H26)</f>
        <v>0</v>
      </c>
      <c r="S10" s="80">
        <f>SUMPRODUCT(S12:S26,K12:K26)/100</f>
        <v>0</v>
      </c>
      <c r="T10" s="80">
        <f>K10+S10</f>
        <v>0</v>
      </c>
      <c r="U10" s="72"/>
    </row>
    <row r="11" spans="1:256" s="87" customFormat="1" outlineLevel="1">
      <c r="A11" s="81"/>
      <c r="B11" s="81"/>
      <c r="C11" s="81"/>
      <c r="D11" s="81"/>
      <c r="E11" s="81"/>
      <c r="F11" s="81"/>
      <c r="G11" s="82"/>
      <c r="H11" s="83"/>
      <c r="I11" s="83"/>
      <c r="J11" s="81"/>
      <c r="K11" s="81"/>
      <c r="L11" s="84"/>
      <c r="M11" s="84"/>
      <c r="N11" s="84"/>
      <c r="O11" s="84"/>
      <c r="P11" s="85"/>
      <c r="Q11" s="81"/>
      <c r="R11" s="81"/>
      <c r="S11" s="86"/>
      <c r="T11" s="86"/>
      <c r="U11" s="8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outlineLevel="2">
      <c r="A12" s="3"/>
      <c r="B12" s="88"/>
      <c r="C12" s="127"/>
      <c r="D12" s="89"/>
      <c r="E12" s="90" t="s">
        <v>90</v>
      </c>
      <c r="F12" s="91"/>
      <c r="G12" s="92"/>
      <c r="H12" s="89"/>
      <c r="I12" s="89"/>
      <c r="J12" s="91"/>
      <c r="K12" s="93"/>
      <c r="L12" s="94"/>
      <c r="M12" s="94"/>
      <c r="N12" s="94"/>
      <c r="O12" s="94"/>
      <c r="P12" s="95"/>
      <c r="Q12" s="95"/>
      <c r="R12" s="95"/>
      <c r="S12" s="96"/>
      <c r="T12" s="96"/>
      <c r="U12" s="72"/>
    </row>
    <row r="13" spans="1:256" outlineLevel="2">
      <c r="A13" s="3"/>
      <c r="B13" s="72"/>
      <c r="C13" s="72"/>
      <c r="D13" s="97"/>
      <c r="E13" s="118">
        <v>1</v>
      </c>
      <c r="F13" s="98"/>
      <c r="G13" s="99" t="s">
        <v>91</v>
      </c>
      <c r="H13" s="130">
        <v>1</v>
      </c>
      <c r="I13" s="100" t="s">
        <v>92</v>
      </c>
      <c r="J13" s="119">
        <v>0</v>
      </c>
      <c r="K13" s="101">
        <f>H13*J13</f>
        <v>0</v>
      </c>
      <c r="L13" s="102" t="str">
        <f>IF(D13="S",K13,"")</f>
        <v/>
      </c>
      <c r="M13" s="103" t="str">
        <f>IF(OR(D13="P",D13="U"),K13,"")</f>
        <v/>
      </c>
      <c r="N13" s="103" t="str">
        <f>IF(D13="H",K13,"")</f>
        <v/>
      </c>
      <c r="O13" s="103" t="str">
        <f>IF(D13="V",K13,"")</f>
        <v/>
      </c>
      <c r="P13" s="104">
        <v>0</v>
      </c>
      <c r="Q13" s="104">
        <v>0</v>
      </c>
      <c r="R13" s="104">
        <v>0</v>
      </c>
      <c r="S13" s="105">
        <v>21</v>
      </c>
      <c r="T13" s="106">
        <f>K13*(S13+100)/100</f>
        <v>0</v>
      </c>
      <c r="U13" s="107"/>
    </row>
    <row r="14" spans="1:256" s="87" customFormat="1" outlineLevel="2">
      <c r="A14" s="81"/>
      <c r="B14" s="81"/>
      <c r="C14" s="81"/>
      <c r="D14" s="81"/>
      <c r="E14" s="81"/>
      <c r="F14" s="81"/>
      <c r="G14" s="82"/>
      <c r="H14" s="131"/>
      <c r="I14" s="83"/>
      <c r="J14" s="81"/>
      <c r="K14" s="101">
        <f>H14*J14</f>
        <v>0</v>
      </c>
      <c r="L14" s="84"/>
      <c r="M14" s="103" t="str">
        <f>IF(OR(D14="P",D14="U"),K14,"")</f>
        <v/>
      </c>
      <c r="N14" s="84"/>
      <c r="O14" s="84"/>
      <c r="P14" s="85"/>
      <c r="Q14" s="81"/>
      <c r="R14" s="81"/>
      <c r="S14" s="86"/>
      <c r="T14" s="86"/>
      <c r="U14" s="81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6.4" outlineLevel="2">
      <c r="A15" s="3"/>
      <c r="B15" s="72"/>
      <c r="C15" s="72"/>
      <c r="D15" s="124"/>
      <c r="E15" s="118">
        <v>2</v>
      </c>
      <c r="F15" s="98"/>
      <c r="G15" s="99" t="s">
        <v>93</v>
      </c>
      <c r="H15" s="130">
        <v>1</v>
      </c>
      <c r="I15" s="100" t="s">
        <v>94</v>
      </c>
      <c r="J15" s="119">
        <v>0</v>
      </c>
      <c r="K15" s="101">
        <f>H15*J15</f>
        <v>0</v>
      </c>
      <c r="L15" s="102" t="str">
        <f>IF(D15="S",K15,"")</f>
        <v/>
      </c>
      <c r="M15" s="103" t="str">
        <f>IF(OR(D15="P",D15="U"),K15,"")</f>
        <v/>
      </c>
      <c r="N15" s="103" t="str">
        <f>IF(D15="H",K15,"")</f>
        <v/>
      </c>
      <c r="O15" s="103" t="str">
        <f>IF(D15="V",K15,"")</f>
        <v/>
      </c>
      <c r="P15" s="104">
        <v>0</v>
      </c>
      <c r="Q15" s="104">
        <v>0</v>
      </c>
      <c r="R15" s="104">
        <v>0</v>
      </c>
      <c r="S15" s="105">
        <v>21</v>
      </c>
      <c r="T15" s="106">
        <f>K15*(S15+100)/100</f>
        <v>0</v>
      </c>
      <c r="U15" s="107"/>
    </row>
    <row r="16" spans="1:256" outlineLevel="2">
      <c r="A16" s="3"/>
      <c r="B16" s="72"/>
      <c r="C16" s="72"/>
      <c r="D16" s="125"/>
      <c r="E16" s="121"/>
      <c r="F16" s="109"/>
      <c r="G16" s="82"/>
      <c r="H16" s="132"/>
      <c r="I16" s="110"/>
      <c r="J16" s="122"/>
      <c r="K16" s="101"/>
      <c r="L16" s="111"/>
      <c r="M16" s="103"/>
      <c r="N16" s="112"/>
      <c r="O16" s="112"/>
      <c r="P16" s="113"/>
      <c r="Q16" s="113"/>
      <c r="R16" s="113"/>
      <c r="S16" s="114"/>
      <c r="T16" s="115"/>
      <c r="U16" s="107"/>
    </row>
    <row r="17" spans="1:256" ht="39.6" outlineLevel="2">
      <c r="A17" s="3"/>
      <c r="B17" s="72"/>
      <c r="C17" s="72"/>
      <c r="D17" s="124"/>
      <c r="E17" s="123">
        <v>3</v>
      </c>
      <c r="F17" s="98"/>
      <c r="G17" s="99" t="s">
        <v>95</v>
      </c>
      <c r="H17" s="133">
        <v>85</v>
      </c>
      <c r="I17" s="100" t="s">
        <v>96</v>
      </c>
      <c r="J17" s="119">
        <v>0</v>
      </c>
      <c r="K17" s="101">
        <f>H17*J17</f>
        <v>0</v>
      </c>
      <c r="L17" s="102" t="str">
        <f>IF(D17="S",K17,"")</f>
        <v/>
      </c>
      <c r="M17" s="103" t="str">
        <f>IF(OR(D17="P",D17="U"),K17,"")</f>
        <v/>
      </c>
      <c r="N17" s="103" t="str">
        <f>IF(D17="H",K17,"")</f>
        <v/>
      </c>
      <c r="O17" s="103" t="str">
        <f>IF(D17="V",K17,"")</f>
        <v/>
      </c>
      <c r="P17" s="104">
        <v>0</v>
      </c>
      <c r="Q17" s="104">
        <v>0</v>
      </c>
      <c r="R17" s="104">
        <v>0</v>
      </c>
      <c r="S17" s="105">
        <v>21</v>
      </c>
      <c r="T17" s="115"/>
      <c r="U17" s="107"/>
    </row>
    <row r="18" spans="1:256" s="87" customFormat="1" outlineLevel="2">
      <c r="A18" s="81"/>
      <c r="B18" s="81"/>
      <c r="C18" s="81"/>
      <c r="D18" s="126"/>
      <c r="E18" s="81"/>
      <c r="F18" s="81"/>
      <c r="G18" s="82"/>
      <c r="H18" s="131"/>
      <c r="I18" s="83"/>
      <c r="J18" s="81"/>
      <c r="K18" s="101"/>
      <c r="L18" s="84"/>
      <c r="M18" s="103" t="str">
        <f>IF(OR(D18="P",D18="U"),K18,"")</f>
        <v/>
      </c>
      <c r="N18" s="84"/>
      <c r="O18" s="84"/>
      <c r="P18" s="85"/>
      <c r="Q18" s="81"/>
      <c r="R18" s="81"/>
      <c r="S18" s="86"/>
      <c r="T18" s="86"/>
      <c r="U18" s="81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87" customFormat="1" outlineLevel="2">
      <c r="A19" s="81"/>
      <c r="B19" s="81"/>
      <c r="C19" s="81"/>
      <c r="D19" s="124"/>
      <c r="E19" s="123">
        <v>4</v>
      </c>
      <c r="F19" s="98"/>
      <c r="G19" s="99" t="s">
        <v>97</v>
      </c>
      <c r="H19" s="133">
        <v>30</v>
      </c>
      <c r="I19" s="100" t="s">
        <v>98</v>
      </c>
      <c r="J19" s="135">
        <v>0</v>
      </c>
      <c r="K19" s="101">
        <f>H19*J19</f>
        <v>0</v>
      </c>
      <c r="L19" s="102" t="str">
        <f>IF(D19="S",K19,"")</f>
        <v/>
      </c>
      <c r="M19" s="103" t="str">
        <f>IF(OR(D19="P",D19="U"),K19,"")</f>
        <v/>
      </c>
      <c r="N19" s="103" t="str">
        <f>IF(D19="H",K19,"")</f>
        <v/>
      </c>
      <c r="O19" s="103" t="str">
        <f>IF(D19="V",K19,"")</f>
        <v/>
      </c>
      <c r="P19" s="104">
        <v>0</v>
      </c>
      <c r="Q19" s="104">
        <v>0</v>
      </c>
      <c r="R19" s="104">
        <v>0</v>
      </c>
      <c r="S19" s="105">
        <v>21</v>
      </c>
      <c r="T19" s="86"/>
      <c r="U19" s="81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87" customFormat="1" outlineLevel="2">
      <c r="A20" s="81"/>
      <c r="B20" s="81"/>
      <c r="C20" s="81"/>
      <c r="D20" s="126"/>
      <c r="E20" s="81"/>
      <c r="F20" s="81"/>
      <c r="G20" s="82"/>
      <c r="H20" s="131"/>
      <c r="I20" s="83"/>
      <c r="J20" s="81"/>
      <c r="K20" s="101"/>
      <c r="L20" s="84"/>
      <c r="M20" s="103"/>
      <c r="N20" s="84"/>
      <c r="O20" s="84"/>
      <c r="P20" s="85"/>
      <c r="Q20" s="81"/>
      <c r="R20" s="81"/>
      <c r="S20" s="86"/>
      <c r="T20" s="86"/>
      <c r="U20" s="81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outlineLevel="2">
      <c r="A21" s="3"/>
      <c r="B21" s="72"/>
      <c r="C21" s="72"/>
      <c r="D21" s="124"/>
      <c r="E21" s="118">
        <v>5</v>
      </c>
      <c r="F21" s="98"/>
      <c r="G21" s="99" t="s">
        <v>99</v>
      </c>
      <c r="H21" s="130">
        <v>85</v>
      </c>
      <c r="I21" s="100" t="s">
        <v>96</v>
      </c>
      <c r="J21" s="119">
        <v>0</v>
      </c>
      <c r="K21" s="101">
        <f>H21*J21</f>
        <v>0</v>
      </c>
      <c r="L21" s="102" t="str">
        <f>IF(D21="S",K21,"")</f>
        <v/>
      </c>
      <c r="M21" s="103" t="str">
        <f>IF(OR(D21="P",D21="U"),K21,"")</f>
        <v/>
      </c>
      <c r="N21" s="103" t="str">
        <f>IF(D21="H",K21,"")</f>
        <v/>
      </c>
      <c r="O21" s="103" t="str">
        <f>IF(D21="V",K21,"")</f>
        <v/>
      </c>
      <c r="P21" s="104">
        <v>0</v>
      </c>
      <c r="Q21" s="104">
        <v>0</v>
      </c>
      <c r="R21" s="104">
        <v>0</v>
      </c>
      <c r="S21" s="105">
        <v>21</v>
      </c>
      <c r="T21" s="106">
        <f>K21*(S21+100)/100</f>
        <v>0</v>
      </c>
      <c r="U21" s="107"/>
    </row>
    <row r="22" spans="1:256" outlineLevel="2">
      <c r="A22" s="3"/>
      <c r="B22" s="72"/>
      <c r="C22" s="72"/>
      <c r="D22" s="125"/>
      <c r="E22" s="120"/>
      <c r="F22" s="109"/>
      <c r="G22" s="82" t="s">
        <v>100</v>
      </c>
      <c r="H22" s="132"/>
      <c r="I22" s="110"/>
      <c r="J22" s="122"/>
      <c r="K22" s="101"/>
      <c r="L22" s="111"/>
      <c r="M22" s="103"/>
      <c r="N22" s="112"/>
      <c r="O22" s="112"/>
      <c r="P22" s="113"/>
      <c r="Q22" s="113"/>
      <c r="R22" s="113"/>
      <c r="S22" s="114"/>
      <c r="T22" s="115"/>
      <c r="U22" s="107"/>
    </row>
    <row r="23" spans="1:256" outlineLevel="2">
      <c r="A23" s="3"/>
      <c r="B23" s="72"/>
      <c r="C23" s="72"/>
      <c r="D23" s="124"/>
      <c r="E23" s="118">
        <v>6</v>
      </c>
      <c r="F23" s="98"/>
      <c r="G23" s="99" t="s">
        <v>101</v>
      </c>
      <c r="H23" s="130">
        <v>1</v>
      </c>
      <c r="I23" s="100" t="s">
        <v>92</v>
      </c>
      <c r="J23" s="135">
        <v>0</v>
      </c>
      <c r="K23" s="159">
        <f>H23*J23</f>
        <v>0</v>
      </c>
      <c r="L23" s="160" t="str">
        <f>IF(D23="S",K23,"")</f>
        <v/>
      </c>
      <c r="M23" s="161" t="str">
        <f>IF(OR(D23="P",D23="U"),K23,"")</f>
        <v/>
      </c>
      <c r="N23" s="103" t="str">
        <f>IF(D23="H",K23,"")</f>
        <v/>
      </c>
      <c r="O23" s="103" t="str">
        <f>IF(D23="V",K23,"")</f>
        <v/>
      </c>
      <c r="P23" s="104">
        <v>0</v>
      </c>
      <c r="Q23" s="104">
        <v>0</v>
      </c>
      <c r="R23" s="104">
        <v>0</v>
      </c>
      <c r="S23" s="105">
        <v>21</v>
      </c>
      <c r="T23" s="115"/>
      <c r="U23" s="107"/>
    </row>
    <row r="24" spans="1:256" outlineLevel="2">
      <c r="A24" s="3"/>
      <c r="B24" s="72"/>
      <c r="C24" s="72"/>
      <c r="D24" s="125"/>
      <c r="E24" s="120"/>
      <c r="F24" s="109"/>
      <c r="G24" s="82"/>
      <c r="H24" s="132"/>
      <c r="I24" s="110"/>
      <c r="J24" s="122"/>
      <c r="K24" s="162"/>
      <c r="L24" s="111"/>
      <c r="M24" s="112"/>
      <c r="N24" s="112"/>
      <c r="O24" s="112"/>
      <c r="P24" s="113"/>
      <c r="Q24" s="113"/>
      <c r="R24" s="113"/>
      <c r="S24" s="114"/>
      <c r="T24" s="115"/>
      <c r="U24" s="107"/>
    </row>
    <row r="25" spans="1:256" outlineLevel="2">
      <c r="A25" s="3"/>
      <c r="B25" s="72"/>
      <c r="C25" s="72"/>
      <c r="D25" s="108"/>
      <c r="E25" s="121"/>
      <c r="F25" s="109"/>
      <c r="G25" s="82"/>
      <c r="H25" s="132"/>
      <c r="I25" s="110"/>
      <c r="J25" s="122"/>
      <c r="K25" s="162"/>
      <c r="L25" s="111"/>
      <c r="M25" s="112"/>
      <c r="N25" s="112"/>
      <c r="O25" s="112"/>
      <c r="P25" s="113"/>
      <c r="Q25" s="113"/>
      <c r="R25" s="113"/>
      <c r="S25" s="114"/>
      <c r="T25" s="115"/>
      <c r="U25" s="107"/>
    </row>
    <row r="26" spans="1:256" outlineLevel="2">
      <c r="A26" s="3"/>
      <c r="B26" s="72"/>
      <c r="C26" s="72"/>
      <c r="D26" s="108"/>
      <c r="E26" s="121"/>
      <c r="F26" s="109"/>
      <c r="G26" s="82"/>
      <c r="H26" s="132"/>
      <c r="I26" s="110"/>
      <c r="J26" s="122"/>
      <c r="K26" s="162"/>
      <c r="L26" s="111"/>
      <c r="M26" s="112"/>
      <c r="N26" s="112"/>
      <c r="O26" s="112"/>
      <c r="P26" s="113"/>
      <c r="Q26" s="113"/>
      <c r="R26" s="113"/>
      <c r="S26" s="114"/>
      <c r="T26" s="115"/>
      <c r="U26" s="107"/>
    </row>
    <row r="27" spans="1:256">
      <c r="G27" s="136"/>
      <c r="H27" s="166"/>
      <c r="I27" s="166"/>
    </row>
    <row r="28" spans="1:256" ht="15" customHeight="1">
      <c r="G28" s="138" t="s">
        <v>102</v>
      </c>
      <c r="H28" s="166"/>
      <c r="I28" s="166"/>
    </row>
    <row r="30" spans="1:256">
      <c r="H30" s="213"/>
      <c r="I30" s="213"/>
    </row>
    <row r="31" spans="1:256" ht="15" customHeight="1">
      <c r="H31" s="211"/>
      <c r="I31" s="211"/>
    </row>
    <row r="34" spans="8:9">
      <c r="H34" s="212"/>
      <c r="I34" s="213"/>
    </row>
  </sheetData>
  <sheetProtection selectLockedCells="1" selectUnlockedCells="1"/>
  <mergeCells count="8">
    <mergeCell ref="H31:I31"/>
    <mergeCell ref="H34:I34"/>
    <mergeCell ref="G2:K2"/>
    <mergeCell ref="D3:F3"/>
    <mergeCell ref="H3:I3"/>
    <mergeCell ref="D4:F4"/>
    <mergeCell ref="H4:I4"/>
    <mergeCell ref="H30:I30"/>
  </mergeCells>
  <pageMargins left="0.78749999999999998" right="0.78749999999999998" top="0.39374999999999999" bottom="0.78888888888888886" header="0.51180555555555551" footer="9.8611111111111108E-2"/>
  <pageSetup paperSize="9" scale="70" orientation="landscape" useFirstPageNumber="1" horizontalDpi="300" verticalDpi="300" r:id="rId1"/>
  <headerFooter alignWithMargins="0">
    <oddFooter>&amp;LST Systém - www.softtrio.cz&amp;C&amp;"Times New Roman,obyčejné"&amp;12Stránka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7</vt:i4>
      </vt:variant>
    </vt:vector>
  </HeadingPairs>
  <TitlesOfParts>
    <vt:vector size="9" baseType="lpstr">
      <vt:lpstr>KrycíList</vt:lpstr>
      <vt:lpstr>Rozpočet</vt:lpstr>
      <vt:lpstr>__MAIN__</vt:lpstr>
      <vt:lpstr>__MAIN1__</vt:lpstr>
      <vt:lpstr>__OobjF__</vt:lpstr>
      <vt:lpstr>__OoddF__</vt:lpstr>
      <vt:lpstr>__OradF__</vt:lpstr>
      <vt:lpstr>Excel_BuiltIn_Print_Titles_2_1</vt:lpstr>
      <vt:lpstr>Rozpočet!Názvy_tisku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Jana Járošiová</cp:lastModifiedBy>
  <cp:revision/>
  <cp:lastPrinted>2021-10-14T08:07:36Z</cp:lastPrinted>
  <dcterms:created xsi:type="dcterms:W3CDTF">2018-03-20T08:24:28Z</dcterms:created>
  <dcterms:modified xsi:type="dcterms:W3CDTF">2021-10-14T08:07:38Z</dcterms:modified>
  <cp:category/>
  <cp:contentStatus/>
</cp:coreProperties>
</file>