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.1 - Bourací a demontážn..." sheetId="2" r:id="rId2"/>
    <sheet name="3.2 - Nový severozápadní ..." sheetId="3" r:id="rId3"/>
    <sheet name="3.3 - Nový severovýchodní..." sheetId="4" r:id="rId4"/>
    <sheet name="3.4 - Nový vnitřní plot" sheetId="5" r:id="rId5"/>
    <sheet name="3.5 - Nové jihovýchodní o..." sheetId="6" r:id="rId6"/>
    <sheet name="3.6 - Nový jihozápadní plot" sheetId="7" r:id="rId7"/>
    <sheet name="3.7 - Nový přístřešek pro..." sheetId="8" r:id="rId8"/>
    <sheet name="3.8 - Nový plot podél záp..." sheetId="9" r:id="rId9"/>
    <sheet name="SO-04 - Vedlejší rozpočto..." sheetId="10" r:id="rId10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'3.1 - Bourací a demontážn...'!$C$123:$K$177</definedName>
    <definedName name="_xlnm.Print_Area" localSheetId="1">'3.1 - Bourací a demontážn...'!$C$4:$J$76,'3.1 - Bourací a demontážn...'!$C$82:$J$103,'3.1 - Bourací a demontážn...'!$C$109:$K$177</definedName>
    <definedName name="_xlnm.Print_Titles" localSheetId="1">'3.1 - Bourací a demontážn...'!$123:$123</definedName>
    <definedName name="_xlnm._FilterDatabase" localSheetId="2" hidden="1">'3.2 - Nový severozápadní ...'!$C$131:$K$240</definedName>
    <definedName name="_xlnm.Print_Area" localSheetId="2">'3.2 - Nový severozápadní ...'!$C$4:$J$76,'3.2 - Nový severozápadní ...'!$C$82:$J$111,'3.2 - Nový severozápadní ...'!$C$117:$K$240</definedName>
    <definedName name="_xlnm.Print_Titles" localSheetId="2">'3.2 - Nový severozápadní ...'!$131:$131</definedName>
    <definedName name="_xlnm._FilterDatabase" localSheetId="3" hidden="1">'3.3 - Nový severovýchodní...'!$C$129:$K$264</definedName>
    <definedName name="_xlnm.Print_Area" localSheetId="3">'3.3 - Nový severovýchodní...'!$C$4:$J$76,'3.3 - Nový severovýchodní...'!$C$82:$J$109,'3.3 - Nový severovýchodní...'!$C$115:$K$264</definedName>
    <definedName name="_xlnm.Print_Titles" localSheetId="3">'3.3 - Nový severovýchodní...'!$129:$129</definedName>
    <definedName name="_xlnm._FilterDatabase" localSheetId="4" hidden="1">'3.4 - Nový vnitřní plot'!$C$126:$K$209</definedName>
    <definedName name="_xlnm.Print_Area" localSheetId="4">'3.4 - Nový vnitřní plot'!$C$4:$J$76,'3.4 - Nový vnitřní plot'!$C$82:$J$106,'3.4 - Nový vnitřní plot'!$C$112:$K$209</definedName>
    <definedName name="_xlnm.Print_Titles" localSheetId="4">'3.4 - Nový vnitřní plot'!$126:$126</definedName>
    <definedName name="_xlnm._FilterDatabase" localSheetId="5" hidden="1">'3.5 - Nové jihovýchodní o...'!$C$129:$K$260</definedName>
    <definedName name="_xlnm.Print_Area" localSheetId="5">'3.5 - Nové jihovýchodní o...'!$C$4:$J$76,'3.5 - Nové jihovýchodní o...'!$C$82:$J$109,'3.5 - Nové jihovýchodní o...'!$C$115:$K$260</definedName>
    <definedName name="_xlnm.Print_Titles" localSheetId="5">'3.5 - Nové jihovýchodní o...'!$129:$129</definedName>
    <definedName name="_xlnm._FilterDatabase" localSheetId="6" hidden="1">'3.6 - Nový jihozápadní plot'!$C$124:$K$162</definedName>
    <definedName name="_xlnm.Print_Area" localSheetId="6">'3.6 - Nový jihozápadní plot'!$C$4:$J$76,'3.6 - Nový jihozápadní plot'!$C$82:$J$104,'3.6 - Nový jihozápadní plot'!$C$110:$K$162</definedName>
    <definedName name="_xlnm.Print_Titles" localSheetId="6">'3.6 - Nový jihozápadní plot'!$124:$124</definedName>
    <definedName name="_xlnm._FilterDatabase" localSheetId="7" hidden="1">'3.7 - Nový přístřešek pro...'!$C$128:$K$189</definedName>
    <definedName name="_xlnm.Print_Area" localSheetId="7">'3.7 - Nový přístřešek pro...'!$C$4:$J$76,'3.7 - Nový přístřešek pro...'!$C$82:$J$108,'3.7 - Nový přístřešek pro...'!$C$114:$K$189</definedName>
    <definedName name="_xlnm.Print_Titles" localSheetId="7">'3.7 - Nový přístřešek pro...'!$128:$128</definedName>
    <definedName name="_xlnm._FilterDatabase" localSheetId="8" hidden="1">'3.8 - Nový plot podél záp...'!$C$129:$K$204</definedName>
    <definedName name="_xlnm.Print_Area" localSheetId="8">'3.8 - Nový plot podél záp...'!$C$4:$J$76,'3.8 - Nový plot podél záp...'!$C$82:$J$109,'3.8 - Nový plot podél záp...'!$C$115:$K$204</definedName>
    <definedName name="_xlnm.Print_Titles" localSheetId="8">'3.8 - Nový plot podél záp...'!$129:$129</definedName>
    <definedName name="_xlnm._FilterDatabase" localSheetId="9" hidden="1">'SO-04 - Vedlejší rozpočto...'!$C$121:$K$140</definedName>
    <definedName name="_xlnm.Print_Area" localSheetId="9">'SO-04 - Vedlejší rozpočto...'!$C$4:$J$76,'SO-04 - Vedlejší rozpočto...'!$C$82:$J$103,'SO-04 - Vedlejší rozpočto...'!$C$109:$K$140</definedName>
    <definedName name="_xlnm.Print_Titles" localSheetId="9">'SO-04 - Vedlejší rozpočto...'!$121:$121</definedName>
  </definedNames>
  <calcPr/>
</workbook>
</file>

<file path=xl/calcChain.xml><?xml version="1.0" encoding="utf-8"?>
<calcChain xmlns="http://schemas.openxmlformats.org/spreadsheetml/2006/main">
  <c i="10" l="1" r="R136"/>
  <c r="J37"/>
  <c r="J36"/>
  <c i="1" r="AY104"/>
  <c i="10" r="J35"/>
  <c i="1" r="AX104"/>
  <c i="10"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9" r="J39"/>
  <c r="J38"/>
  <c i="1" r="AY103"/>
  <c i="9" r="J37"/>
  <c i="1" r="AX103"/>
  <c i="9"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5"/>
  <c r="BH165"/>
  <c r="BG165"/>
  <c r="BF165"/>
  <c r="T165"/>
  <c r="R165"/>
  <c r="P165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94"/>
  <c r="J19"/>
  <c r="J14"/>
  <c r="J91"/>
  <c r="E7"/>
  <c r="E118"/>
  <c i="8" r="J39"/>
  <c r="J38"/>
  <c i="1" r="AY102"/>
  <c i="8" r="J37"/>
  <c i="1" r="AX102"/>
  <c i="8"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7" r="J39"/>
  <c r="J38"/>
  <c i="1" r="AY101"/>
  <c i="7" r="J37"/>
  <c i="1" r="AX101"/>
  <c i="7"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6" r="J39"/>
  <c r="J38"/>
  <c i="1" r="AY100"/>
  <c i="6" r="J37"/>
  <c i="1" r="AX100"/>
  <c i="6"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T246"/>
  <c r="R256"/>
  <c r="R246"/>
  <c r="P256"/>
  <c r="P246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T229"/>
  <c r="R230"/>
  <c r="R229"/>
  <c r="P230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94"/>
  <c r="J19"/>
  <c r="J14"/>
  <c r="J91"/>
  <c r="E7"/>
  <c r="E85"/>
  <c i="5" r="J39"/>
  <c r="J38"/>
  <c i="1" r="AY99"/>
  <c i="5" r="J37"/>
  <c i="1" r="AX99"/>
  <c i="5"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4" r="J39"/>
  <c r="J38"/>
  <c i="1" r="AY98"/>
  <c i="4" r="J37"/>
  <c i="1" r="AX98"/>
  <c i="4"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85"/>
  <c i="3" r="J39"/>
  <c r="J38"/>
  <c i="1" r="AY97"/>
  <c i="3" r="J37"/>
  <c i="1" r="AX97"/>
  <c i="3"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T209"/>
  <c r="R210"/>
  <c r="R209"/>
  <c r="P210"/>
  <c r="P209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94"/>
  <c r="J19"/>
  <c r="J14"/>
  <c r="J126"/>
  <c r="E7"/>
  <c r="E85"/>
  <c i="1" r="AY96"/>
  <c i="2" r="J39"/>
  <c r="J38"/>
  <c r="J37"/>
  <c i="1" r="AX96"/>
  <c i="2"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112"/>
  <c i="1" r="L90"/>
  <c r="AM90"/>
  <c r="AM89"/>
  <c r="L89"/>
  <c r="AM87"/>
  <c r="L87"/>
  <c r="L85"/>
  <c r="L84"/>
  <c i="2" r="J127"/>
  <c r="J166"/>
  <c r="J158"/>
  <c r="BK137"/>
  <c i="3" r="BK178"/>
  <c r="J205"/>
  <c r="BK156"/>
  <c r="BK230"/>
  <c r="BK225"/>
  <c r="J145"/>
  <c r="J150"/>
  <c i="4" r="BK213"/>
  <c r="J189"/>
  <c r="J173"/>
  <c r="BK264"/>
  <c r="J261"/>
  <c r="J259"/>
  <c r="J227"/>
  <c i="5" r="BK170"/>
  <c r="J150"/>
  <c r="BK181"/>
  <c i="6" r="BK208"/>
  <c r="BK228"/>
  <c r="J241"/>
  <c r="J223"/>
  <c r="BK227"/>
  <c r="BK186"/>
  <c i="7" r="J151"/>
  <c i="8" r="J181"/>
  <c r="BK185"/>
  <c r="J184"/>
  <c i="9" r="J150"/>
  <c r="J188"/>
  <c r="BK157"/>
  <c r="BK154"/>
  <c i="10" r="J125"/>
  <c i="2" r="J137"/>
  <c r="J168"/>
  <c r="BK164"/>
  <c r="BK162"/>
  <c r="BK147"/>
  <c i="3" r="BK223"/>
  <c r="J223"/>
  <c r="BK204"/>
  <c r="BK146"/>
  <c r="J236"/>
  <c r="BK213"/>
  <c r="J231"/>
  <c r="BK150"/>
  <c i="4" r="BK244"/>
  <c r="BK239"/>
  <c r="J230"/>
  <c r="BK223"/>
  <c r="BK163"/>
  <c r="J169"/>
  <c i="5" r="J183"/>
  <c r="J196"/>
  <c r="J160"/>
  <c r="J174"/>
  <c r="J164"/>
  <c i="6" r="BK230"/>
  <c r="BK223"/>
  <c r="BK256"/>
  <c r="BK244"/>
  <c r="J256"/>
  <c i="7" r="J140"/>
  <c r="J152"/>
  <c i="8" r="BK174"/>
  <c r="J173"/>
  <c r="BK184"/>
  <c r="BK146"/>
  <c i="9" r="BK155"/>
  <c r="J193"/>
  <c r="J165"/>
  <c i="10" r="BK130"/>
  <c r="J133"/>
  <c i="2" r="BK177"/>
  <c r="J171"/>
  <c r="J164"/>
  <c r="BK161"/>
  <c r="J147"/>
  <c i="3" r="BK229"/>
  <c r="J135"/>
  <c r="J189"/>
  <c r="BK160"/>
  <c r="J238"/>
  <c r="BK228"/>
  <c r="BK237"/>
  <c r="BK188"/>
  <c i="4" r="J238"/>
  <c r="BK205"/>
  <c r="J217"/>
  <c r="BK149"/>
  <c r="J235"/>
  <c r="J201"/>
  <c r="BK139"/>
  <c i="5" r="BK174"/>
  <c r="BK138"/>
  <c r="BK190"/>
  <c i="6" r="J224"/>
  <c r="BK241"/>
  <c r="BK195"/>
  <c r="BK259"/>
  <c r="BK242"/>
  <c i="7" r="BK162"/>
  <c r="J128"/>
  <c i="8" r="BK136"/>
  <c r="J163"/>
  <c r="BK162"/>
  <c r="J142"/>
  <c i="9" r="BK195"/>
  <c r="BK178"/>
  <c r="BK171"/>
  <c r="BK180"/>
  <c i="10" r="BK127"/>
  <c i="2" r="BK158"/>
  <c i="3" r="J225"/>
  <c r="BK227"/>
  <c r="BK166"/>
  <c r="BK189"/>
  <c r="J160"/>
  <c r="BK152"/>
  <c i="4" r="J244"/>
  <c r="BK227"/>
  <c r="BK169"/>
  <c r="J154"/>
  <c r="BK154"/>
  <c r="BK133"/>
  <c i="5" r="BK150"/>
  <c r="BK182"/>
  <c r="J158"/>
  <c r="BK199"/>
  <c i="6" r="J235"/>
  <c r="BK139"/>
  <c r="J186"/>
  <c r="BK260"/>
  <c r="BK224"/>
  <c r="J169"/>
  <c r="BK169"/>
  <c i="7" r="J150"/>
  <c r="J159"/>
  <c i="8" r="BK188"/>
  <c r="BK138"/>
  <c r="BK175"/>
  <c i="9" r="J166"/>
  <c r="J180"/>
  <c r="BK165"/>
  <c r="BK139"/>
  <c i="10" r="BK138"/>
  <c i="2" r="J134"/>
  <c r="F39"/>
  <c i="3" r="J178"/>
  <c r="BK236"/>
  <c r="J193"/>
  <c r="BK233"/>
  <c i="4" r="J223"/>
  <c r="BK257"/>
  <c r="J263"/>
  <c r="J159"/>
  <c r="BK214"/>
  <c r="BK189"/>
  <c i="5" r="J145"/>
  <c r="J203"/>
  <c r="J138"/>
  <c r="J185"/>
  <c i="6" r="J195"/>
  <c r="J217"/>
  <c r="BK247"/>
  <c r="BK148"/>
  <c r="J179"/>
  <c i="7" r="J145"/>
  <c r="BK150"/>
  <c i="8" r="J157"/>
  <c r="BK165"/>
  <c r="J176"/>
  <c i="9" r="J143"/>
  <c r="J154"/>
  <c r="J171"/>
  <c r="BK138"/>
  <c i="10" r="BK126"/>
  <c i="9" r="J185"/>
  <c i="10" r="J128"/>
  <c i="2" r="BK171"/>
  <c r="BK152"/>
  <c r="BK168"/>
  <c r="BK166"/>
  <c r="J163"/>
  <c r="BK155"/>
  <c r="BK134"/>
  <c i="3" r="BK192"/>
  <c r="BK135"/>
  <c r="BK240"/>
  <c r="J233"/>
  <c r="J139"/>
  <c r="BK145"/>
  <c i="4" r="BK235"/>
  <c r="J143"/>
  <c r="BK261"/>
  <c r="J253"/>
  <c i="8" r="J148"/>
  <c r="BK153"/>
  <c i="9" r="BK133"/>
  <c r="J190"/>
  <c r="BK193"/>
  <c r="J147"/>
  <c i="10" r="BK133"/>
  <c r="BK125"/>
  <c i="2" r="J155"/>
  <c r="F38"/>
  <c i="3" r="J219"/>
  <c r="J168"/>
  <c r="J185"/>
  <c r="BK162"/>
  <c r="J204"/>
  <c i="4" r="J193"/>
  <c r="BK159"/>
  <c r="J149"/>
  <c r="J163"/>
  <c r="J195"/>
  <c r="J133"/>
  <c i="5" r="BK160"/>
  <c r="BK189"/>
  <c r="BK186"/>
  <c r="BK209"/>
  <c r="J134"/>
  <c r="BK164"/>
  <c i="6" r="BK202"/>
  <c r="J239"/>
  <c r="J205"/>
  <c r="J244"/>
  <c r="J247"/>
  <c i="7" r="BK136"/>
  <c r="J132"/>
  <c i="8" r="BK169"/>
  <c r="J146"/>
  <c r="J188"/>
  <c r="J138"/>
  <c i="9" r="J138"/>
  <c r="J155"/>
  <c r="BK188"/>
  <c i="2" r="BK143"/>
  <c r="BK130"/>
  <c r="J162"/>
  <c r="J143"/>
  <c i="3" r="BK168"/>
  <c r="BK182"/>
  <c r="J187"/>
  <c r="J210"/>
  <c r="BK195"/>
  <c r="J174"/>
  <c r="BK201"/>
  <c r="J156"/>
  <c i="4" r="BK230"/>
  <c r="J228"/>
  <c r="J247"/>
  <c r="BK201"/>
  <c r="J204"/>
  <c r="BK220"/>
  <c i="5" r="J154"/>
  <c r="J209"/>
  <c r="BK178"/>
  <c r="J186"/>
  <c i="6" r="J214"/>
  <c r="J201"/>
  <c r="BK214"/>
  <c r="J227"/>
  <c r="J242"/>
  <c i="7" r="J155"/>
  <c r="BK155"/>
  <c r="BK132"/>
  <c i="8" r="J165"/>
  <c r="J169"/>
  <c r="J162"/>
  <c i="9" r="J195"/>
  <c r="BK203"/>
  <c r="J178"/>
  <c i="10" r="BK140"/>
  <c r="J126"/>
  <c i="2" r="F36"/>
  <c i="3" r="J188"/>
  <c r="BK187"/>
  <c r="J229"/>
  <c r="BK238"/>
  <c r="BK205"/>
  <c i="4" r="BK238"/>
  <c r="J239"/>
  <c r="J139"/>
  <c r="BK247"/>
  <c r="BK259"/>
  <c r="BK193"/>
  <c r="J183"/>
  <c i="5" r="J181"/>
  <c r="J205"/>
  <c r="J184"/>
  <c r="J166"/>
  <c i="6" r="BK189"/>
  <c r="BK239"/>
  <c r="J259"/>
  <c r="BK133"/>
  <c r="J202"/>
  <c i="7" r="BK156"/>
  <c r="J136"/>
  <c i="8" r="J147"/>
  <c r="J175"/>
  <c r="J174"/>
  <c i="9" r="BK147"/>
  <c r="BK202"/>
  <c r="BK177"/>
  <c i="10" r="J138"/>
  <c r="J137"/>
  <c r="BK131"/>
  <c i="4" r="BK228"/>
  <c r="J213"/>
  <c r="BK183"/>
  <c r="J214"/>
  <c r="BK167"/>
  <c i="5" r="J130"/>
  <c r="J180"/>
  <c r="BK184"/>
  <c r="J182"/>
  <c i="6" r="J181"/>
  <c r="J230"/>
  <c r="J258"/>
  <c r="BK181"/>
  <c i="7" r="J149"/>
  <c r="BK149"/>
  <c i="8" r="BK132"/>
  <c r="BK157"/>
  <c r="BK187"/>
  <c r="J136"/>
  <c i="9" r="J197"/>
  <c r="BK143"/>
  <c r="BK183"/>
  <c r="J174"/>
  <c i="10" r="BK137"/>
  <c i="2" r="BK174"/>
  <c r="J36"/>
  <c i="3" r="J228"/>
  <c r="BK185"/>
  <c r="J227"/>
  <c r="J195"/>
  <c r="J152"/>
  <c i="4" r="BK175"/>
  <c r="J153"/>
  <c r="BK263"/>
  <c r="BK153"/>
  <c r="BK202"/>
  <c i="5" r="J193"/>
  <c r="BK180"/>
  <c r="J190"/>
  <c r="BK142"/>
  <c i="6" r="BK155"/>
  <c r="J139"/>
  <c r="BK206"/>
  <c r="J208"/>
  <c r="J133"/>
  <c r="BK179"/>
  <c i="7" r="BK151"/>
  <c r="BK140"/>
  <c i="8" r="J187"/>
  <c r="BK142"/>
  <c r="BK144"/>
  <c i="9" r="J157"/>
  <c r="J204"/>
  <c r="BK166"/>
  <c i="10" r="J131"/>
  <c r="J140"/>
  <c i="1" r="AS95"/>
  <c i="2" r="BK163"/>
  <c r="J152"/>
  <c r="BK127"/>
  <c i="3" r="BK139"/>
  <c r="BK217"/>
  <c r="J182"/>
  <c r="BK174"/>
  <c r="BK232"/>
  <c r="BK210"/>
  <c i="4" r="BK210"/>
  <c r="BK251"/>
  <c r="J257"/>
  <c r="BK195"/>
  <c r="J251"/>
  <c r="BK173"/>
  <c i="5" r="BK134"/>
  <c r="J142"/>
  <c r="BK205"/>
  <c r="BK196"/>
  <c r="BK130"/>
  <c i="6" r="J162"/>
  <c r="BK144"/>
  <c r="BK217"/>
  <c r="J240"/>
  <c r="J144"/>
  <c i="7" r="BK145"/>
  <c r="BK128"/>
  <c i="8" r="J178"/>
  <c r="J153"/>
  <c i="9" r="J139"/>
  <c r="BK190"/>
  <c r="BK185"/>
  <c r="J183"/>
  <c i="10" r="BK128"/>
  <c r="J127"/>
  <c i="2" r="J174"/>
  <c r="J177"/>
  <c r="J167"/>
  <c r="J161"/>
  <c r="J130"/>
  <c i="3" r="J201"/>
  <c r="J217"/>
  <c r="J198"/>
  <c r="BK239"/>
  <c r="J240"/>
  <c r="J166"/>
  <c r="J213"/>
  <c r="J146"/>
  <c i="4" r="BK253"/>
  <c r="J220"/>
  <c r="J175"/>
  <c i="5" r="BK154"/>
  <c i="6" r="J174"/>
  <c r="BK235"/>
  <c r="BK162"/>
  <c r="BK240"/>
  <c r="J155"/>
  <c i="7" r="BK152"/>
  <c i="8" r="BK176"/>
  <c r="BK148"/>
  <c r="BK181"/>
  <c r="J185"/>
  <c i="9" r="J137"/>
  <c r="BK150"/>
  <c r="J203"/>
  <c r="BK137"/>
  <c i="10" r="BK132"/>
  <c r="J130"/>
  <c i="2" r="BK167"/>
  <c r="F37"/>
  <c i="3" r="BK198"/>
  <c r="J230"/>
  <c r="J232"/>
  <c r="J192"/>
  <c i="4" r="J226"/>
  <c r="J202"/>
  <c r="J210"/>
  <c r="BK204"/>
  <c r="J203"/>
  <c r="BK217"/>
  <c i="5" r="J199"/>
  <c r="BK193"/>
  <c r="J178"/>
  <c r="BK203"/>
  <c r="BK145"/>
  <c r="BK158"/>
  <c i="6" r="J228"/>
  <c r="J189"/>
  <c r="BK258"/>
  <c r="BK201"/>
  <c i="7" r="J156"/>
  <c r="BK159"/>
  <c i="8" r="J189"/>
  <c r="BK178"/>
  <c r="J144"/>
  <c r="BK147"/>
  <c r="J132"/>
  <c i="9" r="J133"/>
  <c r="J192"/>
  <c r="BK204"/>
  <c i="10" r="J135"/>
  <c i="3" r="BK219"/>
  <c r="J162"/>
  <c r="BK231"/>
  <c r="J239"/>
  <c r="J237"/>
  <c r="BK193"/>
  <c i="4" r="J167"/>
  <c r="BK203"/>
  <c r="J264"/>
  <c r="BK143"/>
  <c r="J205"/>
  <c r="BK226"/>
  <c i="5" r="BK185"/>
  <c r="BK166"/>
  <c r="J189"/>
  <c r="J170"/>
  <c r="BK183"/>
  <c i="6" r="J206"/>
  <c r="BK174"/>
  <c r="J260"/>
  <c r="BK205"/>
  <c r="J148"/>
  <c i="7" r="J162"/>
  <c i="8" r="BK173"/>
  <c r="BK189"/>
  <c r="BK163"/>
  <c i="9" r="BK192"/>
  <c r="J202"/>
  <c r="J177"/>
  <c r="BK197"/>
  <c r="BK174"/>
  <c i="10" r="BK135"/>
  <c r="J132"/>
  <c i="2" l="1" r="BK126"/>
  <c r="J126"/>
  <c r="J100"/>
  <c i="3" r="R200"/>
  <c r="R226"/>
  <c i="4" r="T194"/>
  <c r="R258"/>
  <c i="5" r="BK179"/>
  <c r="J179"/>
  <c r="J102"/>
  <c i="6" r="R207"/>
  <c i="7" r="T127"/>
  <c i="8" r="R152"/>
  <c i="2" r="BK133"/>
  <c r="J133"/>
  <c r="J101"/>
  <c i="3" r="R134"/>
  <c r="T186"/>
  <c r="BK235"/>
  <c r="J235"/>
  <c r="J110"/>
  <c i="4" r="BK158"/>
  <c r="J158"/>
  <c r="J101"/>
  <c r="T234"/>
  <c i="5" r="BK198"/>
  <c r="BK197"/>
  <c r="J197"/>
  <c r="J104"/>
  <c i="6" r="P168"/>
  <c r="P234"/>
  <c i="8" r="BK131"/>
  <c r="J131"/>
  <c r="J100"/>
  <c r="R164"/>
  <c i="9" r="R142"/>
  <c r="P187"/>
  <c i="4" r="R194"/>
  <c r="T246"/>
  <c i="5" r="BK129"/>
  <c r="P198"/>
  <c r="P197"/>
  <c i="6" r="T168"/>
  <c r="R234"/>
  <c i="7" r="BK127"/>
  <c r="J127"/>
  <c r="J100"/>
  <c i="8" r="BK137"/>
  <c r="J137"/>
  <c r="J101"/>
  <c r="R180"/>
  <c i="9" r="P132"/>
  <c r="R170"/>
  <c i="2" r="T126"/>
  <c i="3" r="T134"/>
  <c r="BK212"/>
  <c r="R235"/>
  <c r="R234"/>
  <c i="4" r="BK132"/>
  <c r="J132"/>
  <c r="J100"/>
  <c r="T222"/>
  <c i="7" r="P135"/>
  <c i="8" r="R131"/>
  <c r="P180"/>
  <c i="9" r="T156"/>
  <c r="T196"/>
  <c i="2" r="R165"/>
  <c i="3" r="BK151"/>
  <c r="J151"/>
  <c r="J101"/>
  <c r="R212"/>
  <c r="R211"/>
  <c i="4" r="T158"/>
  <c r="P246"/>
  <c i="5" r="R129"/>
  <c i="6" r="P207"/>
  <c r="R257"/>
  <c r="R245"/>
  <c i="7" r="R144"/>
  <c i="8" r="T152"/>
  <c r="T186"/>
  <c i="9" r="T170"/>
  <c i="2" r="T165"/>
  <c i="3" r="P200"/>
  <c r="BK226"/>
  <c r="J226"/>
  <c r="J108"/>
  <c i="4" r="P194"/>
  <c r="R246"/>
  <c r="R245"/>
  <c i="5" r="R149"/>
  <c i="6" r="R168"/>
  <c i="7" r="P127"/>
  <c i="8" r="P131"/>
  <c r="T131"/>
  <c r="BK180"/>
  <c r="J180"/>
  <c r="J106"/>
  <c i="9" r="P142"/>
  <c r="T179"/>
  <c i="2" r="P126"/>
  <c i="3" r="T200"/>
  <c i="4" r="R132"/>
  <c r="R222"/>
  <c r="P258"/>
  <c i="5" r="R179"/>
  <c i="6" r="R132"/>
  <c r="R131"/>
  <c r="R130"/>
  <c i="7" r="R135"/>
  <c i="8" r="T164"/>
  <c i="9" r="T132"/>
  <c r="R179"/>
  <c i="2" r="P133"/>
  <c i="4" r="BK194"/>
  <c r="J194"/>
  <c r="J102"/>
  <c r="BK246"/>
  <c r="J246"/>
  <c r="J107"/>
  <c i="5" r="P179"/>
  <c i="6" r="BK207"/>
  <c r="J207"/>
  <c r="J102"/>
  <c r="T234"/>
  <c i="7" r="R127"/>
  <c r="R126"/>
  <c r="R125"/>
  <c i="8" r="P152"/>
  <c r="BK186"/>
  <c r="J186"/>
  <c r="J107"/>
  <c i="9" r="P156"/>
  <c r="R187"/>
  <c r="R186"/>
  <c i="2" r="T133"/>
  <c i="3" r="T151"/>
  <c r="P226"/>
  <c i="4" r="P132"/>
  <c r="P131"/>
  <c r="P222"/>
  <c r="BK258"/>
  <c r="J258"/>
  <c r="J108"/>
  <c i="5" r="BK149"/>
  <c r="J149"/>
  <c r="J101"/>
  <c i="6" r="BK234"/>
  <c r="J234"/>
  <c r="J104"/>
  <c i="7" r="P144"/>
  <c i="8" r="P164"/>
  <c i="9" r="BK170"/>
  <c r="J170"/>
  <c r="J103"/>
  <c r="BK187"/>
  <c r="J187"/>
  <c r="J107"/>
  <c i="10" r="BK124"/>
  <c r="J124"/>
  <c r="J98"/>
  <c i="2" r="P165"/>
  <c i="3" r="BK134"/>
  <c r="J134"/>
  <c r="J100"/>
  <c r="P186"/>
  <c r="P235"/>
  <c r="P234"/>
  <c i="4" r="R158"/>
  <c r="R234"/>
  <c i="5" r="T129"/>
  <c i="6" r="BK168"/>
  <c r="J168"/>
  <c r="J101"/>
  <c i="7" r="BK144"/>
  <c r="J144"/>
  <c r="J102"/>
  <c i="8" r="R137"/>
  <c i="9" r="BK132"/>
  <c r="J132"/>
  <c r="J100"/>
  <c r="P170"/>
  <c r="R196"/>
  <c i="10" r="P124"/>
  <c i="9" r="R156"/>
  <c r="BK196"/>
  <c r="J196"/>
  <c r="J108"/>
  <c i="10" r="BK129"/>
  <c r="J129"/>
  <c r="J99"/>
  <c i="2" r="R126"/>
  <c i="3" r="P151"/>
  <c r="T212"/>
  <c i="5" r="T198"/>
  <c r="T197"/>
  <c i="6" r="T207"/>
  <c r="P257"/>
  <c r="P245"/>
  <c i="7" r="T135"/>
  <c i="8" r="BK152"/>
  <c r="J152"/>
  <c r="J102"/>
  <c i="9" r="T142"/>
  <c r="P196"/>
  <c i="10" r="T124"/>
  <c i="2" r="R133"/>
  <c r="R125"/>
  <c r="R124"/>
  <c i="3" r="BK186"/>
  <c r="J186"/>
  <c r="J102"/>
  <c i="4" r="T132"/>
  <c r="T131"/>
  <c r="BK234"/>
  <c r="J234"/>
  <c r="J104"/>
  <c i="5" r="T149"/>
  <c i="8" r="P137"/>
  <c r="T180"/>
  <c r="T179"/>
  <c i="9" r="R132"/>
  <c r="R131"/>
  <c r="BK179"/>
  <c r="J179"/>
  <c r="J104"/>
  <c i="3" r="R151"/>
  <c r="P212"/>
  <c r="P211"/>
  <c i="4" r="P158"/>
  <c r="P234"/>
  <c i="5" r="P129"/>
  <c r="R198"/>
  <c r="R197"/>
  <c i="6" r="P132"/>
  <c r="P131"/>
  <c r="P130"/>
  <c i="1" r="AU100"/>
  <c i="6" r="BK257"/>
  <c r="J257"/>
  <c r="J108"/>
  <c i="8" r="T137"/>
  <c r="R186"/>
  <c i="9" r="BK142"/>
  <c r="J142"/>
  <c r="J101"/>
  <c r="P179"/>
  <c i="10" r="P129"/>
  <c i="2" r="BK165"/>
  <c r="J165"/>
  <c r="J102"/>
  <c i="3" r="BK200"/>
  <c r="J200"/>
  <c r="J103"/>
  <c r="T226"/>
  <c i="4" r="BK222"/>
  <c r="J222"/>
  <c r="J103"/>
  <c r="T258"/>
  <c i="5" r="P149"/>
  <c i="6" r="T132"/>
  <c r="T131"/>
  <c r="T130"/>
  <c r="T257"/>
  <c r="T245"/>
  <c i="7" r="BK135"/>
  <c r="J135"/>
  <c r="J101"/>
  <c i="3" r="P134"/>
  <c r="P133"/>
  <c r="P132"/>
  <c i="1" r="AU97"/>
  <c i="3" r="R186"/>
  <c r="T235"/>
  <c r="T234"/>
  <c i="5" r="T179"/>
  <c i="6" r="BK132"/>
  <c i="7" r="T144"/>
  <c i="8" r="BK164"/>
  <c r="J164"/>
  <c r="J103"/>
  <c r="P186"/>
  <c i="9" r="BK156"/>
  <c r="J156"/>
  <c r="J102"/>
  <c r="T187"/>
  <c r="T186"/>
  <c i="10" r="R124"/>
  <c r="R123"/>
  <c r="R122"/>
  <c r="R129"/>
  <c r="T129"/>
  <c r="BK136"/>
  <c r="J136"/>
  <c r="J101"/>
  <c r="P136"/>
  <c r="T136"/>
  <c i="5" r="BK195"/>
  <c r="J195"/>
  <c r="J103"/>
  <c i="6" r="BK243"/>
  <c r="J243"/>
  <c r="J105"/>
  <c i="3" r="BK224"/>
  <c r="J224"/>
  <c r="J107"/>
  <c r="BK209"/>
  <c r="J209"/>
  <c r="J104"/>
  <c i="8" r="BK177"/>
  <c r="J177"/>
  <c r="J104"/>
  <c i="7" r="BK161"/>
  <c r="J161"/>
  <c r="J103"/>
  <c i="6" r="BK246"/>
  <c r="J246"/>
  <c r="J107"/>
  <c i="4" r="BK243"/>
  <c r="J243"/>
  <c r="J105"/>
  <c i="9" r="BK184"/>
  <c r="J184"/>
  <c r="J105"/>
  <c i="6" r="BK229"/>
  <c r="J229"/>
  <c r="J103"/>
  <c i="10" r="BK134"/>
  <c r="J134"/>
  <c r="J100"/>
  <c r="BK139"/>
  <c r="J139"/>
  <c r="J102"/>
  <c r="BE131"/>
  <c i="9" r="BK131"/>
  <c r="BK130"/>
  <c r="J130"/>
  <c r="J98"/>
  <c r="BK186"/>
  <c r="J186"/>
  <c r="J106"/>
  <c i="10" r="BE125"/>
  <c r="F92"/>
  <c r="J116"/>
  <c r="BE128"/>
  <c r="BE135"/>
  <c r="BE140"/>
  <c r="E112"/>
  <c r="BE127"/>
  <c r="BE133"/>
  <c r="BE132"/>
  <c r="BE130"/>
  <c r="BE137"/>
  <c r="BE138"/>
  <c r="BE126"/>
  <c i="9" r="BE137"/>
  <c r="BE143"/>
  <c r="BE180"/>
  <c r="BE185"/>
  <c r="BE190"/>
  <c r="F127"/>
  <c r="BE177"/>
  <c i="8" r="BK130"/>
  <c i="9" r="E85"/>
  <c r="J124"/>
  <c r="BE195"/>
  <c r="BE154"/>
  <c r="BE157"/>
  <c r="BE188"/>
  <c r="BE203"/>
  <c r="BE204"/>
  <c r="BE133"/>
  <c r="BE147"/>
  <c r="BE183"/>
  <c r="BE193"/>
  <c r="BE202"/>
  <c r="BE155"/>
  <c r="BE166"/>
  <c i="8" r="BK179"/>
  <c r="J179"/>
  <c r="J105"/>
  <c i="9" r="BE139"/>
  <c r="BE165"/>
  <c r="BE171"/>
  <c r="BE178"/>
  <c r="BE192"/>
  <c r="BE138"/>
  <c r="BE174"/>
  <c r="BE197"/>
  <c r="BE150"/>
  <c i="8" r="E85"/>
  <c r="BE163"/>
  <c r="BE169"/>
  <c r="BE148"/>
  <c r="F94"/>
  <c r="BE175"/>
  <c i="7" r="BK126"/>
  <c r="BK125"/>
  <c r="J125"/>
  <c i="8" r="BE142"/>
  <c r="BE185"/>
  <c r="BE189"/>
  <c r="J123"/>
  <c r="BE153"/>
  <c r="BE162"/>
  <c r="BE176"/>
  <c r="BE136"/>
  <c r="BE173"/>
  <c r="BE174"/>
  <c r="BE178"/>
  <c r="BE181"/>
  <c r="BE188"/>
  <c r="BE132"/>
  <c r="BE138"/>
  <c r="BE144"/>
  <c r="BE147"/>
  <c r="BE157"/>
  <c r="BE165"/>
  <c r="BE184"/>
  <c r="BE146"/>
  <c r="BE187"/>
  <c i="7" r="F94"/>
  <c r="E113"/>
  <c r="BE145"/>
  <c r="BE140"/>
  <c r="BE132"/>
  <c r="BE162"/>
  <c i="6" r="J132"/>
  <c r="J100"/>
  <c i="7" r="J91"/>
  <c r="BE150"/>
  <c r="BE149"/>
  <c r="BE151"/>
  <c r="BE156"/>
  <c i="6" r="BK245"/>
  <c r="J245"/>
  <c r="J106"/>
  <c i="7" r="BE136"/>
  <c r="BE128"/>
  <c r="BE152"/>
  <c r="BE155"/>
  <c r="BE159"/>
  <c i="6" r="F127"/>
  <c r="BE208"/>
  <c r="BE133"/>
  <c r="BE228"/>
  <c r="BE189"/>
  <c r="BE223"/>
  <c r="BE230"/>
  <c r="BE256"/>
  <c r="BE195"/>
  <c r="BE201"/>
  <c r="BE217"/>
  <c r="BE235"/>
  <c r="BE169"/>
  <c r="BE179"/>
  <c r="BE186"/>
  <c r="BE205"/>
  <c r="BE227"/>
  <c r="BE247"/>
  <c r="BE259"/>
  <c r="BE202"/>
  <c r="BE214"/>
  <c r="BE240"/>
  <c r="BE244"/>
  <c i="5" r="J198"/>
  <c r="J105"/>
  <c i="6" r="E118"/>
  <c r="BE239"/>
  <c r="BE258"/>
  <c r="BE260"/>
  <c i="5" r="J129"/>
  <c r="J100"/>
  <c i="6" r="BE148"/>
  <c r="BE162"/>
  <c r="BE242"/>
  <c r="BE155"/>
  <c r="BE241"/>
  <c r="BE206"/>
  <c r="J124"/>
  <c r="BE144"/>
  <c r="BE224"/>
  <c r="BE139"/>
  <c r="BE174"/>
  <c r="BE181"/>
  <c i="5" r="F94"/>
  <c i="4" r="BK245"/>
  <c r="J245"/>
  <c r="J106"/>
  <c i="5" r="BE138"/>
  <c r="BE145"/>
  <c r="BE184"/>
  <c r="BE189"/>
  <c r="BE196"/>
  <c r="BE185"/>
  <c r="BE181"/>
  <c r="E115"/>
  <c r="BE170"/>
  <c r="BE190"/>
  <c r="BE203"/>
  <c r="BE205"/>
  <c r="J91"/>
  <c r="BE142"/>
  <c r="BE158"/>
  <c r="BE164"/>
  <c r="BE174"/>
  <c r="BE150"/>
  <c r="BE180"/>
  <c r="BE182"/>
  <c r="BE186"/>
  <c r="BE193"/>
  <c r="BE199"/>
  <c r="BE209"/>
  <c r="BE160"/>
  <c r="BE183"/>
  <c r="BE130"/>
  <c r="BE154"/>
  <c r="BE166"/>
  <c r="BE178"/>
  <c i="4" r="BK131"/>
  <c r="J131"/>
  <c r="J99"/>
  <c i="5" r="BE134"/>
  <c i="4" r="BE133"/>
  <c i="3" r="BK133"/>
  <c r="J133"/>
  <c r="J99"/>
  <c i="4" r="J91"/>
  <c i="3" r="J212"/>
  <c r="J106"/>
  <c i="4" r="BE175"/>
  <c r="BE193"/>
  <c r="BE202"/>
  <c r="BE189"/>
  <c r="BE203"/>
  <c r="BE239"/>
  <c r="BE235"/>
  <c r="BE247"/>
  <c r="F94"/>
  <c r="BE169"/>
  <c r="BE214"/>
  <c r="BE226"/>
  <c r="BE238"/>
  <c r="BE264"/>
  <c r="BE153"/>
  <c r="BE159"/>
  <c r="BE173"/>
  <c r="BE259"/>
  <c r="BE261"/>
  <c r="BE263"/>
  <c r="BE201"/>
  <c r="BE204"/>
  <c r="BE213"/>
  <c i="3" r="BK234"/>
  <c r="J234"/>
  <c r="J109"/>
  <c i="4" r="BE205"/>
  <c r="BE220"/>
  <c r="BE230"/>
  <c r="BE139"/>
  <c r="BE227"/>
  <c r="BE251"/>
  <c r="BE143"/>
  <c r="BE149"/>
  <c r="BE154"/>
  <c r="BE167"/>
  <c r="BE257"/>
  <c r="E118"/>
  <c r="BE195"/>
  <c r="BE210"/>
  <c r="BE228"/>
  <c r="BE163"/>
  <c r="BE183"/>
  <c r="BE217"/>
  <c r="BE223"/>
  <c r="BE253"/>
  <c r="BE244"/>
  <c i="3" r="F129"/>
  <c r="BE189"/>
  <c r="BE198"/>
  <c r="BE182"/>
  <c r="BE223"/>
  <c i="2" r="BK125"/>
  <c r="BK124"/>
  <c r="J124"/>
  <c r="J98"/>
  <c i="3" r="BE213"/>
  <c r="BE230"/>
  <c r="BE231"/>
  <c r="E120"/>
  <c r="BE152"/>
  <c r="BE168"/>
  <c r="BE229"/>
  <c r="BE156"/>
  <c r="BE174"/>
  <c r="BE217"/>
  <c r="BE227"/>
  <c r="BE236"/>
  <c r="BE146"/>
  <c r="BE201"/>
  <c r="BE219"/>
  <c r="BE232"/>
  <c r="BE233"/>
  <c r="BE240"/>
  <c r="BE139"/>
  <c r="BE187"/>
  <c r="BE225"/>
  <c r="BE188"/>
  <c r="BE237"/>
  <c r="BE238"/>
  <c r="BE239"/>
  <c r="BE135"/>
  <c r="BE150"/>
  <c r="BE160"/>
  <c r="BE166"/>
  <c r="BE185"/>
  <c r="BE178"/>
  <c r="BE228"/>
  <c r="J91"/>
  <c r="BE192"/>
  <c r="BE204"/>
  <c r="BE210"/>
  <c r="BE145"/>
  <c r="BE162"/>
  <c r="BE193"/>
  <c r="BE205"/>
  <c r="BE195"/>
  <c i="2" r="E85"/>
  <c r="J91"/>
  <c r="BE147"/>
  <c r="BE158"/>
  <c r="BE161"/>
  <c r="BE162"/>
  <c r="BE163"/>
  <c r="BE164"/>
  <c i="1" r="AW96"/>
  <c i="2" r="F121"/>
  <c r="BE134"/>
  <c r="BE166"/>
  <c i="1" r="BC96"/>
  <c i="2" r="BE168"/>
  <c r="BE177"/>
  <c i="1" r="BB96"/>
  <c r="BA96"/>
  <c i="2" r="BE127"/>
  <c r="BE130"/>
  <c r="BE137"/>
  <c r="BE152"/>
  <c r="BE155"/>
  <c r="BE143"/>
  <c r="BE171"/>
  <c r="BE174"/>
  <c r="BE167"/>
  <c i="1" r="BD96"/>
  <c i="5" r="F36"/>
  <c i="1" r="BA99"/>
  <c i="6" r="F37"/>
  <c i="1" r="BB100"/>
  <c i="3" r="J36"/>
  <c i="1" r="AW97"/>
  <c i="7" r="J36"/>
  <c i="1" r="AW101"/>
  <c i="10" r="F34"/>
  <c i="1" r="BA104"/>
  <c i="3" r="F36"/>
  <c i="1" r="BA97"/>
  <c i="7" r="F39"/>
  <c i="1" r="BD101"/>
  <c i="10" r="J34"/>
  <c i="1" r="AW104"/>
  <c r="AS94"/>
  <c i="5" r="F38"/>
  <c i="1" r="BC99"/>
  <c i="6" r="F39"/>
  <c i="1" r="BD100"/>
  <c i="10" r="F37"/>
  <c i="1" r="BD104"/>
  <c i="4" r="F39"/>
  <c i="1" r="BD98"/>
  <c i="7" r="F37"/>
  <c i="1" r="BB101"/>
  <c i="10" r="F36"/>
  <c i="1" r="BC104"/>
  <c i="5" r="J36"/>
  <c i="1" r="AW99"/>
  <c i="7" r="F36"/>
  <c i="1" r="BA101"/>
  <c i="9" r="F37"/>
  <c i="1" r="BB103"/>
  <c i="5" r="F37"/>
  <c i="1" r="BB99"/>
  <c i="6" r="F38"/>
  <c i="1" r="BC100"/>
  <c i="4" r="F37"/>
  <c i="1" r="BB98"/>
  <c i="8" r="J36"/>
  <c i="1" r="AW102"/>
  <c i="4" r="F36"/>
  <c i="1" r="BA98"/>
  <c i="8" r="F37"/>
  <c i="1" r="BB102"/>
  <c i="4" r="J36"/>
  <c i="1" r="AW98"/>
  <c i="7" r="J32"/>
  <c i="9" r="F39"/>
  <c i="1" r="BD103"/>
  <c i="4" r="F38"/>
  <c i="1" r="BC98"/>
  <c i="8" r="F38"/>
  <c i="1" r="BC102"/>
  <c i="6" r="F36"/>
  <c i="1" r="BA100"/>
  <c i="9" r="F38"/>
  <c i="1" r="BC103"/>
  <c i="5" r="F39"/>
  <c i="1" r="BD99"/>
  <c i="6" r="J36"/>
  <c i="1" r="AW100"/>
  <c i="9" r="J36"/>
  <c i="1" r="AW103"/>
  <c i="3" r="F37"/>
  <c i="1" r="BB97"/>
  <c i="8" r="F39"/>
  <c i="1" r="BD102"/>
  <c i="3" r="F38"/>
  <c i="1" r="BC97"/>
  <c i="7" r="F38"/>
  <c i="1" r="BC101"/>
  <c i="9" r="F36"/>
  <c i="1" r="BA103"/>
  <c i="3" r="F39"/>
  <c i="1" r="BD97"/>
  <c i="8" r="F36"/>
  <c i="1" r="BA102"/>
  <c i="10" r="F35"/>
  <c i="1" r="BB104"/>
  <c i="3" l="1" r="T211"/>
  <c i="5" r="T128"/>
  <c r="T127"/>
  <c i="9" r="R130"/>
  <c i="10" r="T123"/>
  <c r="T122"/>
  <c i="3" r="BK211"/>
  <c r="J211"/>
  <c r="J105"/>
  <c i="5" r="P128"/>
  <c r="P127"/>
  <c i="1" r="AU99"/>
  <c i="8" r="T130"/>
  <c r="T129"/>
  <c i="5" r="BK128"/>
  <c r="J128"/>
  <c r="J99"/>
  <c i="4" r="R131"/>
  <c r="R130"/>
  <c i="2" r="T125"/>
  <c r="T124"/>
  <c i="9" r="P186"/>
  <c i="6" r="BK131"/>
  <c r="J131"/>
  <c r="J99"/>
  <c i="8" r="P179"/>
  <c r="R179"/>
  <c i="5" r="R128"/>
  <c r="R127"/>
  <c i="8" r="P130"/>
  <c r="P129"/>
  <c i="1" r="AU102"/>
  <c i="4" r="T245"/>
  <c r="T130"/>
  <c i="8" r="R130"/>
  <c r="R129"/>
  <c i="9" r="P131"/>
  <c r="P130"/>
  <c i="1" r="AU103"/>
  <c i="2" r="P125"/>
  <c r="P124"/>
  <c i="1" r="AU96"/>
  <c i="7" r="T126"/>
  <c r="T125"/>
  <c i="10" r="P123"/>
  <c r="P122"/>
  <c i="1" r="AU104"/>
  <c i="9" r="T131"/>
  <c r="T130"/>
  <c i="3" r="T133"/>
  <c r="T132"/>
  <c r="R133"/>
  <c r="R132"/>
  <c i="7" r="P126"/>
  <c r="P125"/>
  <c i="1" r="AU101"/>
  <c i="4" r="P245"/>
  <c r="P130"/>
  <c i="1" r="AU98"/>
  <c i="10" r="BK123"/>
  <c r="J123"/>
  <c r="J97"/>
  <c i="9" r="J131"/>
  <c r="J99"/>
  <c i="8" r="BK129"/>
  <c r="J129"/>
  <c r="J130"/>
  <c r="J99"/>
  <c i="1" r="AG101"/>
  <c i="7" r="J98"/>
  <c r="J126"/>
  <c r="J99"/>
  <c i="6" r="BK130"/>
  <c r="J130"/>
  <c i="4" r="BK130"/>
  <c r="J130"/>
  <c r="J98"/>
  <c i="3" r="BK132"/>
  <c r="J132"/>
  <c r="J98"/>
  <c i="2" r="J125"/>
  <c r="J99"/>
  <c r="F35"/>
  <c i="1" r="AZ96"/>
  <c i="8" r="J35"/>
  <c i="1" r="AV102"/>
  <c r="AT102"/>
  <c i="2" r="J35"/>
  <c i="1" r="AV96"/>
  <c r="AT96"/>
  <c i="8" r="J32"/>
  <c i="1" r="AG102"/>
  <c i="9" r="J35"/>
  <c i="1" r="AV103"/>
  <c r="AT103"/>
  <c i="5" r="J35"/>
  <c i="1" r="AV99"/>
  <c r="AT99"/>
  <c i="9" r="J32"/>
  <c i="1" r="AG103"/>
  <c i="5" r="F35"/>
  <c i="1" r="AZ99"/>
  <c r="BB95"/>
  <c i="6" r="J32"/>
  <c i="1" r="AG100"/>
  <c i="7" r="J35"/>
  <c i="1" r="AV101"/>
  <c r="AT101"/>
  <c r="AN101"/>
  <c r="BA95"/>
  <c i="2" r="J32"/>
  <c i="1" r="AG96"/>
  <c i="6" r="F35"/>
  <c i="1" r="AZ100"/>
  <c i="10" r="F33"/>
  <c i="1" r="AZ104"/>
  <c i="3" r="F35"/>
  <c i="1" r="AZ97"/>
  <c r="BC95"/>
  <c i="4" r="F35"/>
  <c i="1" r="AZ98"/>
  <c i="4" r="J35"/>
  <c i="1" r="AV98"/>
  <c r="AT98"/>
  <c i="6" r="J35"/>
  <c i="1" r="AV100"/>
  <c r="AT100"/>
  <c i="3" r="J35"/>
  <c i="1" r="AV97"/>
  <c r="AT97"/>
  <c i="10" r="J33"/>
  <c i="1" r="AV104"/>
  <c r="AT104"/>
  <c i="7" r="F35"/>
  <c i="1" r="AZ101"/>
  <c r="BD95"/>
  <c i="8" r="F35"/>
  <c i="1" r="AZ102"/>
  <c i="9" r="F35"/>
  <c i="1" r="AZ103"/>
  <c i="5" l="1" r="BK127"/>
  <c r="J127"/>
  <c r="J98"/>
  <c i="10" r="BK122"/>
  <c r="J122"/>
  <c r="J96"/>
  <c i="1" r="AN103"/>
  <c r="AN102"/>
  <c i="8" r="J98"/>
  <c i="9" r="J41"/>
  <c i="8" r="J41"/>
  <c i="1" r="AN100"/>
  <c i="7" r="J41"/>
  <c i="6" r="J98"/>
  <c r="J41"/>
  <c i="1" r="AN96"/>
  <c i="2" r="J41"/>
  <c i="1" r="AU95"/>
  <c r="AU94"/>
  <c r="BB94"/>
  <c r="AX94"/>
  <c r="BC94"/>
  <c r="AY94"/>
  <c r="BD94"/>
  <c r="W33"/>
  <c r="AZ95"/>
  <c r="BA94"/>
  <c r="AW94"/>
  <c r="AK30"/>
  <c i="3" r="J32"/>
  <c i="1" r="AG97"/>
  <c r="AX95"/>
  <c r="AW95"/>
  <c r="AY95"/>
  <c i="4" r="J32"/>
  <c i="1" r="AG98"/>
  <c r="AN98"/>
  <c i="4" l="1" r="J41"/>
  <c i="3" r="J41"/>
  <c i="1" r="AN97"/>
  <c r="W32"/>
  <c r="W30"/>
  <c r="W31"/>
  <c r="AZ94"/>
  <c r="AV94"/>
  <c r="AK29"/>
  <c i="10" r="J30"/>
  <c i="1" r="AG104"/>
  <c i="5" r="J32"/>
  <c i="1" r="AG99"/>
  <c r="AN99"/>
  <c r="AV95"/>
  <c r="AT95"/>
  <c i="5" l="1" r="J41"/>
  <c i="10" r="J39"/>
  <c i="1" r="AN104"/>
  <c r="W29"/>
  <c r="AG95"/>
  <c r="AG94"/>
  <c r="AK26"/>
  <c r="AK35"/>
  <c r="AT94"/>
  <c r="AN94"/>
  <c l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<sst xmlns="http://schemas.openxmlformats.org/spreadsheetml/2006/main">
  <si>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</si>
  <si>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</si>
  <si>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</si>
  <si>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</si>
  <si>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</si>
  <si>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{b90b13d0-7b36-4b53-8813-d37cbddd826c}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</si>
  <si>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</si>
  <si>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</si>
  <si>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</si>
  <si>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</si>
  <si>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</si>
  <si>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</si>
  <si>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</si>
  <si>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</si>
  <si>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023C/2022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</si>
  <si>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</si>
  <si>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</si>
  <si>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centrum Jahodnice</t>
  </si>
  <si>
    <t>KSO:</t>
  </si>
  <si>
    <t>CC-CZ:</t>
  </si>
  <si>
    <t>Místo:</t>
  </si>
  <si>
    <t xml:space="preserve"> </t>
  </si>
  <si>
    <t>Datum:</t>
  </si>
  <si>
    <t>2.5.2022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</si>
  <si>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</si>
  <si>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</si>
  <si>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</si>
  <si>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</si>
  <si>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</si>
  <si>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</si>
  <si>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</si>
  <si>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</si>
  <si>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</si>
  <si>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</si>
  <si>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</si>
  <si>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</si>
  <si>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</si>
  <si>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</si>
  <si>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</si>
  <si>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</si>
  <si>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</si>
  <si>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</si>
  <si>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</si>
  <si>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</si>
  <si>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</si>
  <si>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</si>
  <si>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</si>
  <si>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</si>
  <si>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</si>
  <si>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</si>
  <si>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</si>
  <si>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</si>
  <si>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</si>
  <si>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</si>
  <si>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</si>
  <si>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</si>
  <si>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</si>
  <si>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</si>
  <si>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</si>
  <si>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</si>
  <si>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</si>
  <si>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</si>
  <si>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</si>
  <si>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</si>
  <si>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</si>
  <si>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</si>
  <si>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</si>
  <si>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</si>
  <si>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</si>
  <si>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</si>
  <si>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</si>
  <si>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</si>
  <si>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</si>
  <si>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</si>
  <si>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</si>
  <si>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</si>
  <si>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</si>
  <si>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SO-03</t>
  </si>
  <si>
    <t>Plotové a opěrné zdi</t>
  </si>
  <si>
    <t>STA</t>
  </si>
  <si>
    <t>1</t>
  </si>
  <si>
    <t>{7e2487e2-d2d7-4d32-8b60-c5d05f2add60}</t>
  </si>
  <si>
    <t>2</t>
  </si>
  <si>
    <t>/</t>
  </si>
  <si>
    <t>3.1</t>
  </si>
  <si>
    <t>Bourací a demontážní práce</t>
  </si>
  <si>
    <t>Soupis</t>
  </si>
  <si>
    <t>{dfd7f1bd-5cb2-4926-bd83-8d7947b15212}</t>
  </si>
  <si>
    <t>3.2</t>
  </si>
  <si>
    <t>Nový severozápadní plot</t>
  </si>
  <si>
    <t>{ba91066a-a182-4574-95fd-50dd05ecb43d}</t>
  </si>
  <si>
    <t>3.3</t>
  </si>
  <si>
    <t>Nový severovýchodní plot</t>
  </si>
  <si>
    <t>{354bdc3c-b47b-4508-b4ca-c76e2bdfc691}</t>
  </si>
  <si>
    <t>3.4</t>
  </si>
  <si>
    <t>Nový vnitřní plot</t>
  </si>
  <si>
    <t>{7991db0d-1087-4404-87ce-ef6c4e9d17f1}</t>
  </si>
  <si>
    <t>3.5</t>
  </si>
  <si>
    <t>Nové jihovýchodní opěrné stěny</t>
  </si>
  <si>
    <t>{062cd48b-8625-4066-91e5-9146bc2c265e}</t>
  </si>
  <si>
    <t>3.6</t>
  </si>
  <si>
    <t>Nový jihozápadní plot</t>
  </si>
  <si>
    <t>{a04f12a2-64ac-4889-a618-5ece182d90d5}</t>
  </si>
  <si>
    <t>3.7</t>
  </si>
  <si>
    <t>Nový přístřešek pro popelnice KC</t>
  </si>
  <si>
    <t>{310738dd-a816-4e62-a943-5af3366caa06}</t>
  </si>
  <si>
    <t>3.8</t>
  </si>
  <si>
    <t>Nový plot podél západní hranice</t>
  </si>
  <si>
    <t>{0a4335e5-72f8-4c5b-9ce3-bc4068d9999a}</t>
  </si>
  <si>
    <t>SO-04</t>
  </si>
  <si>
    <t>Vedlejší rozpočtové náklady</t>
  </si>
  <si>
    <t>{abd78755-d0ad-48e0-9ca7-548ef08e9e2d}</t>
  </si>
  <si>
    <t>KRYCÍ LIST SOUPISU PRACÍ</t>
  </si>
  <si>
    <t>Objekt:</t>
  </si>
  <si>
    <t>SO-03 - Plotové a opěrné zdi</t>
  </si>
  <si>
    <t>Soupis:</t>
  </si>
  <si>
    <t>3.1 - Bourací a demontážní práce</t>
  </si>
  <si>
    <t>Baštířská 67/2, Praha 14</t>
  </si>
  <si>
    <t>Městská část Praha 14</t>
  </si>
  <si>
    <t>a3atelier, s.r.o.</t>
  </si>
  <si>
    <t>Zdeněk Drda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</si>
  <si>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</si>
  <si>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</si>
  <si>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</si>
  <si>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</si>
  <si>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</si>
  <si>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</si>
  <si>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</si>
  <si>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</si>
  <si>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</si>
  <si>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</si>
  <si>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</si>
  <si>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</si>
  <si>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</si>
  <si>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</si>
  <si>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</si>
  <si>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</si>
  <si>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</si>
  <si>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</si>
  <si>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</si>
  <si>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</si>
  <si>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</si>
  <si>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</si>
  <si>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</si>
  <si>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</si>
  <si>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</si>
  <si>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</si>
  <si>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</si>
  <si>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</t>
  </si>
  <si>
    <t>K</t>
  </si>
  <si>
    <t>174151101</t>
  </si>
  <si>
    <t>Zásyp jam, šachet rýh nebo kolem objektů sypaninou se zhutněním</t>
  </si>
  <si>
    <t>m3</t>
  </si>
  <si>
    <t>CS ÚRS 2022 01</t>
  </si>
  <si>
    <t>4</t>
  </si>
  <si>
    <t>838292717</t>
  </si>
  <si>
    <t>VV</t>
  </si>
  <si>
    <t>"zásyp po vybouraných základech" 29,905</t>
  </si>
  <si>
    <t>Součet</t>
  </si>
  <si>
    <t>12</t>
  </si>
  <si>
    <t>181951112</t>
  </si>
  <si>
    <t>Úprava pláně vyrovnáním výškových rozdílů strojně v hornině třídy těžitelnosti I, skupiny 1 až 3 se zhutněním</t>
  </si>
  <si>
    <t>m2</t>
  </si>
  <si>
    <t>1312481326</t>
  </si>
  <si>
    <t>90,71*1</t>
  </si>
  <si>
    <t>9</t>
  </si>
  <si>
    <t>Ostatní konstrukce a práce, bourání</t>
  </si>
  <si>
    <t>11</t>
  </si>
  <si>
    <t>961044111</t>
  </si>
  <si>
    <t>Bourání základů z betonu prostého</t>
  </si>
  <si>
    <t>1688145080</t>
  </si>
  <si>
    <t xml:space="preserve">"jižní oplocení  " 20*0,2*0,5</t>
  </si>
  <si>
    <t>10</t>
  </si>
  <si>
    <t>961055111</t>
  </si>
  <si>
    <t>Bourání základů ze ŽB</t>
  </si>
  <si>
    <t>-1242230812</t>
  </si>
  <si>
    <t>"severní část oplocení " (21+2,2+18)*0,4*0,8</t>
  </si>
  <si>
    <t>"východní část oplocení"(2,4+3,1+0,6+9,6)*0,4*0,8</t>
  </si>
  <si>
    <t>"západní část oplocení" (12*0,4*0,8)+(21,81*0,2*0,8)</t>
  </si>
  <si>
    <t>"jižní část oplocení a část východního pod pletivem" 27*0,2*0,6</t>
  </si>
  <si>
    <t>962032314</t>
  </si>
  <si>
    <t>Bourání pilířů cihelných z dutých nebo plných cihel pálených i nepálených na jakoukoli maltu</t>
  </si>
  <si>
    <t>1440367244</t>
  </si>
  <si>
    <t>"východní plot - pilíř" (1,85*0,45*0,45)+(1,2*0,8*0,45)</t>
  </si>
  <si>
    <t>"jižní plot" 0,75*1,5*1,3</t>
  </si>
  <si>
    <t>962033121</t>
  </si>
  <si>
    <t>Bourání zdiva nadzákladového z tvárnic betonových včetně výplně z betonu a výztuže objemu přes 1 m3</t>
  </si>
  <si>
    <t>1128459725</t>
  </si>
  <si>
    <t>"severní část oplocení štípané bloky" (21+2,2+18)*1,6*0,2</t>
  </si>
  <si>
    <t>"východní část oplocení"( (2,4*1,6*0,2)+(3,1*2*0,2)+(0,6*1,4*0,2)+(9,6*1,6*0,2))</t>
  </si>
  <si>
    <t>"západní část oplocení" (12*1,8*0,2)+(21,81*0,2*0,2)</t>
  </si>
  <si>
    <t>962042321</t>
  </si>
  <si>
    <t xml:space="preserve">Bourání zdiva nadzákladového z betonu prostého </t>
  </si>
  <si>
    <t>-1396920698</t>
  </si>
  <si>
    <t xml:space="preserve">"jižní oplocení  - rámové dílce" 20*0,2*0,5</t>
  </si>
  <si>
    <t>6</t>
  </si>
  <si>
    <t>966071711</t>
  </si>
  <si>
    <t>Bourání sloupků a vzpěr plotových ocelových do 2,5 m zabetonovaných</t>
  </si>
  <si>
    <t>kus</t>
  </si>
  <si>
    <t>-1705157312</t>
  </si>
  <si>
    <t>2+3+12+10</t>
  </si>
  <si>
    <t>8</t>
  </si>
  <si>
    <t>966071822</t>
  </si>
  <si>
    <t>Rozebrání oplocení z drátěného pletiva se čtvercovými oky v přes 1,6 do 2,0 m</t>
  </si>
  <si>
    <t>m</t>
  </si>
  <si>
    <t>986646088</t>
  </si>
  <si>
    <t>22+27</t>
  </si>
  <si>
    <t>7</t>
  </si>
  <si>
    <t>966072811</t>
  </si>
  <si>
    <t>Rozebrání rámového oplocení na ocelové sloupky v přes 1 do 2 m</t>
  </si>
  <si>
    <t>-1694447684</t>
  </si>
  <si>
    <t>966073810</t>
  </si>
  <si>
    <t>Rozebrání vrat a vrátek k oplocení pl do 2 m2</t>
  </si>
  <si>
    <t>-1446324887</t>
  </si>
  <si>
    <t>3</t>
  </si>
  <si>
    <t>966073811</t>
  </si>
  <si>
    <t>Rozebrání vrat a vrátek k oplocení pl přes 4 do 6 m2</t>
  </si>
  <si>
    <t>-1569005868</t>
  </si>
  <si>
    <t>5</t>
  </si>
  <si>
    <t>966073812</t>
  </si>
  <si>
    <t>Rozebrání vrat a vrátek k oplocení pl přes 8 do 10 m2</t>
  </si>
  <si>
    <t>-163473902</t>
  </si>
  <si>
    <t>997</t>
  </si>
  <si>
    <t>Přesun sutě</t>
  </si>
  <si>
    <t>14</t>
  </si>
  <si>
    <t>997013151</t>
  </si>
  <si>
    <t>Vnitrostaveništní doprava suti a vybouraných hmot pro budovy v do 6 m s omezením mechanizace</t>
  </si>
  <si>
    <t>t</t>
  </si>
  <si>
    <t>-972060391</t>
  </si>
  <si>
    <t>997013501</t>
  </si>
  <si>
    <t>Odvoz suti a vybouraných hmot na skládku nebo meziskládku do 1 km se složením</t>
  </si>
  <si>
    <t>870037489</t>
  </si>
  <si>
    <t>16</t>
  </si>
  <si>
    <t>997013509</t>
  </si>
  <si>
    <t>Příplatek k odvozu suti a vybouraných hmot na skládku ZKD 1 km přes 1 km</t>
  </si>
  <si>
    <t>1094556743</t>
  </si>
  <si>
    <t>136,612*19</t>
  </si>
  <si>
    <t>17</t>
  </si>
  <si>
    <t>997013861</t>
  </si>
  <si>
    <t>Poplatek za uložení stavebního odpadu na recyklační skládce (skládkovné) z prostého betonu kód odpadu 17 01 01</t>
  </si>
  <si>
    <t>-1052048642</t>
  </si>
  <si>
    <t>4,4+4</t>
  </si>
  <si>
    <t>18</t>
  </si>
  <si>
    <t>997013862</t>
  </si>
  <si>
    <t xml:space="preserve">Poplatek za uložení stavebního odpadu na recyklační skládce (skládkovné) z armovaného betonu kód odpadu  17 01 01</t>
  </si>
  <si>
    <t>-258968229</t>
  </si>
  <si>
    <t>49,61+69,067</t>
  </si>
  <si>
    <t>19</t>
  </si>
  <si>
    <t>997013869</t>
  </si>
  <si>
    <t>Poplatek za uložení stavebního odpadu na recyklační skládce (skládkovné) ze směsí betonu, cihel a keramických výrobků kód odpadu 17 01 07</t>
  </si>
  <si>
    <t>-1144190090</t>
  </si>
  <si>
    <t>3.2 - Nový severozápadní plot</t>
  </si>
  <si>
    <t xml:space="preserve">    2 - Zakládání</t>
  </si>
  <si>
    <t xml:space="preserve">    3 - Svislé a kompletní konstrukce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</si>
  <si>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</si>
  <si>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</si>
  <si>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</si>
  <si>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</si>
  <si>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</si>
  <si>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>M - Práce a dodávky M</t>
  </si>
  <si>
    <t xml:space="preserve">    46-M - Zemní práce při extr.mont.pracích</t>
  </si>
  <si>
    <t>131111333</t>
  </si>
  <si>
    <t>Vrtání jamek pro plotové sloupky D přes 200 do 300 mm ručně s motorovým vrtákem</t>
  </si>
  <si>
    <t>1044126863</t>
  </si>
  <si>
    <t>Pro ukotvení gabionů ocelové sloupy</t>
  </si>
  <si>
    <t>1*15</t>
  </si>
  <si>
    <t>132151102</t>
  </si>
  <si>
    <t>Hloubení rýh nezapažených š do 800 mm v hornině třídy těžitelnosti I skupiny 1 a 2 objem do 50 m3 strojně</t>
  </si>
  <si>
    <t>-1148985078</t>
  </si>
  <si>
    <t>"hloubení rýh pro gabion a ze strany komunitní zahrádky pro ZB zesílení"</t>
  </si>
  <si>
    <t>19,1*1*0,55</t>
  </si>
  <si>
    <t>"hloubení rýh pro gabion u stupňovité terasy</t>
  </si>
  <si>
    <t>2,65*0,6*0,55</t>
  </si>
  <si>
    <t>167111101</t>
  </si>
  <si>
    <t>Nakládání výkopku z hornin třídy těžitelnosti I skupiny 1 až 3 ručně</t>
  </si>
  <si>
    <t>1666133722</t>
  </si>
  <si>
    <t>174111101</t>
  </si>
  <si>
    <t>Zásyp jam, šachet rýh nebo kolem objektů sypaninou se zhutněním ručně</t>
  </si>
  <si>
    <t>1143188484</t>
  </si>
  <si>
    <t>Zásyp geomříže ze strany komunitní zahrádky - zemina s ostatních výkopů na stavbě</t>
  </si>
  <si>
    <t>19,1*1,5*0,8</t>
  </si>
  <si>
    <t>162211311</t>
  </si>
  <si>
    <t>Vodorovné přemístění výkopku z horniny třídy těžitelnosti I skupiny 1 až 3 stavebním kolečkem do 10 m</t>
  </si>
  <si>
    <t>831297360</t>
  </si>
  <si>
    <t>Zakládání</t>
  </si>
  <si>
    <t>212751104</t>
  </si>
  <si>
    <t>Trativod z drenážních trubek flexibilních PVC-U SN 4 perforace 360° včetně lože otevřený výkop DN 100 pro meliorace</t>
  </si>
  <si>
    <t>-431096582</t>
  </si>
  <si>
    <t>Kolem drenáže ze strany zahrádky + napojení na stávající drenáž</t>
  </si>
  <si>
    <t>11,3+1,5</t>
  </si>
  <si>
    <t>213111121</t>
  </si>
  <si>
    <t>Stabilizace základové spáry zřízením vrstvy z geomříže tuhé</t>
  </si>
  <si>
    <t>-1970798879</t>
  </si>
  <si>
    <t>Ze strany zahrádky</t>
  </si>
  <si>
    <t>11,3*1,5*2</t>
  </si>
  <si>
    <t>M</t>
  </si>
  <si>
    <t>69321025</t>
  </si>
  <si>
    <t>geomříž jednoosá tuhá HDPE s tahovou pevností 130kN/m</t>
  </si>
  <si>
    <t>1533162054</t>
  </si>
  <si>
    <t>33,9*1,1845 "Přepočtené koeficientem množství</t>
  </si>
  <si>
    <t>213141111</t>
  </si>
  <si>
    <t>Zřízení vrstvy z geotextilie v rovině nebo ve sklonu do 1:5 š do 3 m</t>
  </si>
  <si>
    <t>329400339</t>
  </si>
  <si>
    <t>Kolem drenáže ze strany zahrádky</t>
  </si>
  <si>
    <t>11,3*0,8</t>
  </si>
  <si>
    <t>69311081</t>
  </si>
  <si>
    <t>geotextilie netkaná separační, ochranná, filtrační, drenážní PES 300g/m2</t>
  </si>
  <si>
    <t>-419843252</t>
  </si>
  <si>
    <t>9,04*1,1845 "Přepočtené koeficientem množství</t>
  </si>
  <si>
    <t>271532212</t>
  </si>
  <si>
    <t>Podsyp pod základové konstrukce se zhutněním z hrubého kameniva frakce 16 až 32 mm</t>
  </si>
  <si>
    <t>-996602832</t>
  </si>
  <si>
    <t>" pro gabion a ze strany komunitní zahrádky pro ZB zesílení"</t>
  </si>
  <si>
    <t>19,1*0,8*0,2</t>
  </si>
  <si>
    <t>" pro gabion u stupňovité terasy</t>
  </si>
  <si>
    <t>2,65*0,6*0,2</t>
  </si>
  <si>
    <t>275313611</t>
  </si>
  <si>
    <t>Základové patky z betonu tř. C 16/20</t>
  </si>
  <si>
    <t>-205978735</t>
  </si>
  <si>
    <t>Obetonování oc. sloupů pro gabiony</t>
  </si>
  <si>
    <t>(PI*0,15*0,15*1)*15</t>
  </si>
  <si>
    <t>279113134</t>
  </si>
  <si>
    <t>Základová zeď tl přes 250 do 300 mm z tvárnic ztraceného bednění včetně výplně z betonu tř. C 16/20</t>
  </si>
  <si>
    <t>-1931078010</t>
  </si>
  <si>
    <t>Ze strany zahrádky pr. výška</t>
  </si>
  <si>
    <t>11,3*1,25</t>
  </si>
  <si>
    <t>279311110/R</t>
  </si>
  <si>
    <t>Betonový základ pro posuvnou bránu vč. výkopu, betonu oceli</t>
  </si>
  <si>
    <t>1340313392</t>
  </si>
  <si>
    <t>2,3*0,6*1,2</t>
  </si>
  <si>
    <t>279361821</t>
  </si>
  <si>
    <t>Výztuž základových zdí nosných betonářskou ocelí 10 505</t>
  </si>
  <si>
    <t>-441763559</t>
  </si>
  <si>
    <t>Svislé a kompletní konstrukce</t>
  </si>
  <si>
    <t>338171121</t>
  </si>
  <si>
    <t>Osazování sloupků a vzpěr plotových ocelových v do 2,60 m se zalitím MC</t>
  </si>
  <si>
    <t>81715811</t>
  </si>
  <si>
    <t>RMAT0001</t>
  </si>
  <si>
    <t>plotový sloupek ocelový žárové zinkovaný dl.3000 mm 50/50mm</t>
  </si>
  <si>
    <t>-1821251590</t>
  </si>
  <si>
    <t>348215222</t>
  </si>
  <si>
    <t>Sestavení plotu z drátokamenných košů (gabionů) montáž svařovaných košů z ocelových sítí (materiál ve specifikaci) šířky do 0,5 m výšky přes 1,5 m</t>
  </si>
  <si>
    <t>1245115404</t>
  </si>
  <si>
    <t>"plot gabion š.0,4m a pr. výšky 2,1m" 21,75*2,1*0,4</t>
  </si>
  <si>
    <t>31319016</t>
  </si>
  <si>
    <t>koš gabionový z panelů svařovaných z ocelových sítí s povrchovou úpravou galfan pro plot přes v 1,5m</t>
  </si>
  <si>
    <t>1607688299</t>
  </si>
  <si>
    <t>20</t>
  </si>
  <si>
    <t>348215223</t>
  </si>
  <si>
    <t>Příplatek za oblouk</t>
  </si>
  <si>
    <t>1462375185</t>
  </si>
  <si>
    <t>4,47*2,1*0,4</t>
  </si>
  <si>
    <t>348215311</t>
  </si>
  <si>
    <t>Sestavení plotu z drátokamenných košů (gabionů) vyplnění košů lomovým kamenem neupraveným (materiál ve specifikaci) na sucho</t>
  </si>
  <si>
    <t>696070660</t>
  </si>
  <si>
    <t>22</t>
  </si>
  <si>
    <t>58380652</t>
  </si>
  <si>
    <t>kámen lomový neupravený tříděný frakce 0/250</t>
  </si>
  <si>
    <t>-1267834199</t>
  </si>
  <si>
    <t>18,27*1,8 "Přepočtené koeficientem množství</t>
  </si>
  <si>
    <t>23</t>
  </si>
  <si>
    <t>936104213/R</t>
  </si>
  <si>
    <t xml:space="preserve">Montáž květníku  přichycením kotevními šrouby</t>
  </si>
  <si>
    <t>-1942543753</t>
  </si>
  <si>
    <t>19,1</t>
  </si>
  <si>
    <t>24</t>
  </si>
  <si>
    <t>74910221</t>
  </si>
  <si>
    <t>květináč betonový 1200x400x400mm</t>
  </si>
  <si>
    <t>-1608719356</t>
  </si>
  <si>
    <t>25</t>
  </si>
  <si>
    <t>949101111</t>
  </si>
  <si>
    <t>Lešení pomocné pro objekty pozemních staveb s lešeňovou podlahou v do 1,9 m zatížení do 150 kg/m2</t>
  </si>
  <si>
    <t>951337866</t>
  </si>
  <si>
    <t>Lešení pro skládání kamenů s obou stran oplocení</t>
  </si>
  <si>
    <t>21,75*1,5*2</t>
  </si>
  <si>
    <t>998</t>
  </si>
  <si>
    <t>Přesun hmot</t>
  </si>
  <si>
    <t>26</t>
  </si>
  <si>
    <t>998232110</t>
  </si>
  <si>
    <t>Přesun hmot pro oplocení zděné z cihel nebo tvárnic v do 3 m</t>
  </si>
  <si>
    <t>-764308140</t>
  </si>
  <si>
    <t>PSV</t>
  </si>
  <si>
    <t>Práce a dodávky PSV</t>
  </si>
  <si>
    <t>711</t>
  </si>
  <si>
    <t>Izolace proti vodě, vlhkosti a plynům</t>
  </si>
  <si>
    <t>27</t>
  </si>
  <si>
    <t>711142559</t>
  </si>
  <si>
    <t>Provedení izolace proti zemní vlhkosti pásy přitavením svislé NAIP</t>
  </si>
  <si>
    <t>1548964190</t>
  </si>
  <si>
    <t>Hydroizolace dle PD kolem gabionů a ZB</t>
  </si>
  <si>
    <t>(0,28+0,7+1,25+0,3)*11,3</t>
  </si>
  <si>
    <t>28</t>
  </si>
  <si>
    <t>62832134</t>
  </si>
  <si>
    <t>pás asfaltový natavitelný oxidovaný tl 4,0mm typu V60 S40 s vložkou ze skleněné rohože, s jemnozrnným minerálním posypem</t>
  </si>
  <si>
    <t>32</t>
  </si>
  <si>
    <t>-130895695</t>
  </si>
  <si>
    <t>28,589*1,221 "Přepočtené koeficientem množství</t>
  </si>
  <si>
    <t>29</t>
  </si>
  <si>
    <t>711161212</t>
  </si>
  <si>
    <t>Izolace proti zemní vlhkosti nopovou fólií svislá, nopek v 8,0 mm, tl do 0,6 mm</t>
  </si>
  <si>
    <t>-1576466329</t>
  </si>
  <si>
    <t>Ze strany zahrádky dle PD</t>
  </si>
  <si>
    <t>11,3*1,6</t>
  </si>
  <si>
    <t>30</t>
  </si>
  <si>
    <t>998711201</t>
  </si>
  <si>
    <t>Přesun hmot procentní pro izolace proti vodě, vlhkosti a plynům v objektech v do 6 m</t>
  </si>
  <si>
    <t>%</t>
  </si>
  <si>
    <t>1759447894</t>
  </si>
  <si>
    <t>741</t>
  </si>
  <si>
    <t>Elektroinstalace - silnoproud</t>
  </si>
  <si>
    <t>31</t>
  </si>
  <si>
    <t>741110000</t>
  </si>
  <si>
    <t>Montáž a dodávka přívodního kabelu pro pojezdovou bránu</t>
  </si>
  <si>
    <t>kpl</t>
  </si>
  <si>
    <t>764871822</t>
  </si>
  <si>
    <t>767</t>
  </si>
  <si>
    <t>Konstrukce zámečnické</t>
  </si>
  <si>
    <t>767651126</t>
  </si>
  <si>
    <t xml:space="preserve">Montáž vrat garážových nebo průmyslových příslušenství  vrat elektrického pohonu</t>
  </si>
  <si>
    <t>597064136</t>
  </si>
  <si>
    <t>33</t>
  </si>
  <si>
    <t>55345878</t>
  </si>
  <si>
    <t>pohon vrat o síle 1000N max. 50 cyklů denně</t>
  </si>
  <si>
    <t>-762449880</t>
  </si>
  <si>
    <t>34</t>
  </si>
  <si>
    <t>767651131</t>
  </si>
  <si>
    <t>Montáž vrat - fotobuněk</t>
  </si>
  <si>
    <t>pár</t>
  </si>
  <si>
    <t>773472474</t>
  </si>
  <si>
    <t>35</t>
  </si>
  <si>
    <t>40461020</t>
  </si>
  <si>
    <t>fotobuňka bezpečnostní infrazávora dosah do 30m</t>
  </si>
  <si>
    <t>sada</t>
  </si>
  <si>
    <t>-1467219738</t>
  </si>
  <si>
    <t>36</t>
  </si>
  <si>
    <t>767654230</t>
  </si>
  <si>
    <t>Montáž vrat garážových posuvných do ocelové konstrukce přes 9 do 13 m2</t>
  </si>
  <si>
    <t>108763845</t>
  </si>
  <si>
    <t>37</t>
  </si>
  <si>
    <t>55344724</t>
  </si>
  <si>
    <t>vrata ocelová posuvná s rámem 3,3x 3,6m</t>
  </si>
  <si>
    <t>-811408246</t>
  </si>
  <si>
    <t>38</t>
  </si>
  <si>
    <t>998767201</t>
  </si>
  <si>
    <t>Přesun hmot procentní pro zámečnické konstrukce v objektech v do 6 m</t>
  </si>
  <si>
    <t>-1426093158</t>
  </si>
  <si>
    <t>Práce a dodávky M</t>
  </si>
  <si>
    <t>46-M</t>
  </si>
  <si>
    <t>Zemní práce při extr.mont.pracích</t>
  </si>
  <si>
    <t>39</t>
  </si>
  <si>
    <t>460161131</t>
  </si>
  <si>
    <t>Hloubení kabelových rýh ručně š 35 cm hl 40 cm v hornině tř I skupiny 1 a 2</t>
  </si>
  <si>
    <t>64</t>
  </si>
  <si>
    <t>714240846</t>
  </si>
  <si>
    <t>40</t>
  </si>
  <si>
    <t>460431141</t>
  </si>
  <si>
    <t>Zásyp kabelových rýh ručně se zhutněním š 35 cm hl 40 cm z horniny tř I skupiny 1 a 2</t>
  </si>
  <si>
    <t>-1467362896</t>
  </si>
  <si>
    <t>41</t>
  </si>
  <si>
    <t>460661112</t>
  </si>
  <si>
    <t>Kabelové lože z písku pro kabely nn bez zakrytí š lože přes 35 do 50 cm</t>
  </si>
  <si>
    <t>1091491758</t>
  </si>
  <si>
    <t>42</t>
  </si>
  <si>
    <t>460661511</t>
  </si>
  <si>
    <t>Kabelové lože z písku pro kabely nn kryté plastovou fólií š lože do 25 cm</t>
  </si>
  <si>
    <t>1533492333</t>
  </si>
  <si>
    <t>43</t>
  </si>
  <si>
    <t>469981111</t>
  </si>
  <si>
    <t>Přesun hmot pro pomocné stavební práce při elektromotážích</t>
  </si>
  <si>
    <t>1914818700</t>
  </si>
  <si>
    <t>3.3 - Nový severovýchodní plot</t>
  </si>
  <si>
    <t xml:space="preserve">    5 - Komunikace pozemní</t>
  </si>
  <si>
    <t>1266147155</t>
  </si>
  <si>
    <t>1*30</t>
  </si>
  <si>
    <t>Pro ukotvení kovového plotu a vstupní brány</t>
  </si>
  <si>
    <t>0,8*8</t>
  </si>
  <si>
    <t>132112332</t>
  </si>
  <si>
    <t>Hloubení nezapažených rýh šířky do 2000 mm v nesoudržných horninách třídy těžitelnosti I skupiny 1 a 2 ručně</t>
  </si>
  <si>
    <t>1938579282</t>
  </si>
  <si>
    <t>Přístřešek pro popelnice ZUŠ</t>
  </si>
  <si>
    <t>1,4*5,5*0,4</t>
  </si>
  <si>
    <t>935134556</t>
  </si>
  <si>
    <t>"hloubení rýh pro gabion a ze strany herních prvků pro ZB zesílení"</t>
  </si>
  <si>
    <t>19,99*1*0,55</t>
  </si>
  <si>
    <t xml:space="preserve">"hloubení rýh pro gabion s truhlíky </t>
  </si>
  <si>
    <t>14,34*0,6*0,55</t>
  </si>
  <si>
    <t>-1238000827</t>
  </si>
  <si>
    <t>"na mezideponii pro zpětné zásypy"15,727+3,08</t>
  </si>
  <si>
    <t>"pro zpětný zásyp geomříží"37,481</t>
  </si>
  <si>
    <t>2112820656</t>
  </si>
  <si>
    <t>-719889470</t>
  </si>
  <si>
    <t>Zásyp geomříže ze strany herních prvků - zemina s ostatních výkopů na stavbě</t>
  </si>
  <si>
    <t>19,99*1,5*1,25</t>
  </si>
  <si>
    <t>-618201621</t>
  </si>
  <si>
    <t>Drenáž ze strany herních prvků + napojení na drenáž u parkoviště</t>
  </si>
  <si>
    <t>28,68</t>
  </si>
  <si>
    <t>342324087</t>
  </si>
  <si>
    <t>Ze strany herních prvků</t>
  </si>
  <si>
    <t>19,99*1,5*3</t>
  </si>
  <si>
    <t>230325934</t>
  </si>
  <si>
    <t>89,955*1,1845 "Přepočtené koeficientem množství</t>
  </si>
  <si>
    <t>-369821041</t>
  </si>
  <si>
    <t>Kolem drenáže ze strany herních prvků</t>
  </si>
  <si>
    <t>19,99*0,8</t>
  </si>
  <si>
    <t>1722207108</t>
  </si>
  <si>
    <t>15,992*1,1845 "Přepočtené koeficientem množství</t>
  </si>
  <si>
    <t>237094122</t>
  </si>
  <si>
    <t>" pro gabion a ze strany herních prvků pro ZB zesílení"</t>
  </si>
  <si>
    <t>19,99*0,8*0,2</t>
  </si>
  <si>
    <t>" pro gabion s truhlíky"</t>
  </si>
  <si>
    <t>14,34*0,6*0,2</t>
  </si>
  <si>
    <t>"pro přístřešek na popelnice ZUŠ</t>
  </si>
  <si>
    <t>1,4*5,5*0,2</t>
  </si>
  <si>
    <t>-18978847</t>
  </si>
  <si>
    <t>(PI*0,15*0,15*1)*30</t>
  </si>
  <si>
    <t>(PI*0,15*0,15*0,8)*8</t>
  </si>
  <si>
    <t>1354777941</t>
  </si>
  <si>
    <t>Ze strany herních prvků až ke gabionům s květníky</t>
  </si>
  <si>
    <t>19,99*1,7</t>
  </si>
  <si>
    <t>1202704632</t>
  </si>
  <si>
    <t>Montáž sloupků a vzpěr plotových ocelových trubkových nebo profilovaných výšky nad terén do 2,60 m do vynechaných otvorů</t>
  </si>
  <si>
    <t>1674720942</t>
  </si>
  <si>
    <t>Pro ukotvení gabionů</t>
  </si>
  <si>
    <t xml:space="preserve">plotový sloupek ocelový žárové zinkovaný 50x50mm dl.3000 mm </t>
  </si>
  <si>
    <t>1232092864</t>
  </si>
  <si>
    <t>55342182</t>
  </si>
  <si>
    <t>plotový profilovaný sloupek D 40-50mm dl 2,5-3,0m pro svařované pletivo v návinu povrchová úprava Pz a komaxit</t>
  </si>
  <si>
    <t>895355441</t>
  </si>
  <si>
    <t>348101230</t>
  </si>
  <si>
    <t>Osazení vrat nebo vrátek k oplocení na ocelové sloupky pl přes 4 do 6 m2</t>
  </si>
  <si>
    <t>-2064367476</t>
  </si>
  <si>
    <t>55342337</t>
  </si>
  <si>
    <t xml:space="preserve">brána plotová dvoukřídlá  2000x2200mm - žárově zinkovaná + barva dle PD vč. kování a zámků</t>
  </si>
  <si>
    <t>1149535422</t>
  </si>
  <si>
    <t>348215122</t>
  </si>
  <si>
    <t>Objekt z gabionů šířky přes 0,5 m výšky přes 1,5 m</t>
  </si>
  <si>
    <t>1464068193</t>
  </si>
  <si>
    <t>"stěny"(0,8*1,4*2*2,29)+(3,9*0,4*2,29)</t>
  </si>
  <si>
    <t>"strop"3,9*1*0,4</t>
  </si>
  <si>
    <t>1957013700</t>
  </si>
  <si>
    <t>"plot gabion š.0,4m a pr. výšky 2,2m" 34,33*2,2*0,4</t>
  </si>
  <si>
    <t>1036599722</t>
  </si>
  <si>
    <t>-1347293986</t>
  </si>
  <si>
    <t>6,22*2,2*0,4</t>
  </si>
  <si>
    <t>-1526709591</t>
  </si>
  <si>
    <t>-1192637902</t>
  </si>
  <si>
    <t>30,21*1,8 "Přepočtené koeficientem množství</t>
  </si>
  <si>
    <t>Komunikace pozemní</t>
  </si>
  <si>
    <t>564251011</t>
  </si>
  <si>
    <t>Podklad nebo podsyp ze štěrkopísku ŠP plochy do 100 m2 tl 150 mm</t>
  </si>
  <si>
    <t>-1857656042</t>
  </si>
  <si>
    <t>Podlaha přístřešku pro popelnice ZUŠ</t>
  </si>
  <si>
    <t>3,9*1</t>
  </si>
  <si>
    <t>564261011</t>
  </si>
  <si>
    <t>Podklad nebo podsyp ze štěrkopísku ŠP plochy do 100 m2 tl 200 mm</t>
  </si>
  <si>
    <t>-1549897963</t>
  </si>
  <si>
    <t>591211111</t>
  </si>
  <si>
    <t>Kladení dlažby z kostek drobných z kamene do lože z kameniva těženého tl 50 mm</t>
  </si>
  <si>
    <t>135502970</t>
  </si>
  <si>
    <t>58381011</t>
  </si>
  <si>
    <t>kostka řezanoštípaná dlažební žula 8x8x6cm</t>
  </si>
  <si>
    <t>-264162777</t>
  </si>
  <si>
    <t>3,9*1,02 "Přepočtené koeficientem množství</t>
  </si>
  <si>
    <t>D1D3VPIII</t>
  </si>
  <si>
    <t xml:space="preserve">Demontáž chodníku kolem severovýchoního plotu, pro stavební práce + zpětná montáž a doplnění dlažby -  dlážděné zatížení V podloží PIII - DL 80 mm, L 40 mm, MZK 200 mm, ŠD 200 mm</t>
  </si>
  <si>
    <t>-984400227</t>
  </si>
  <si>
    <t>Oprava chodníku</t>
  </si>
  <si>
    <t>34,33*1</t>
  </si>
  <si>
    <t>592641827</t>
  </si>
  <si>
    <t>14,34</t>
  </si>
  <si>
    <t>květináč betonový 1200x300x400mm</t>
  </si>
  <si>
    <t>-1419376615</t>
  </si>
  <si>
    <t>1826792096</t>
  </si>
  <si>
    <t>34,33*1,5*2</t>
  </si>
  <si>
    <t>1831207177</t>
  </si>
  <si>
    <t>-1778712302</t>
  </si>
  <si>
    <t>(0,28+0,7+1,25+0,3)*19,99</t>
  </si>
  <si>
    <t>-875728978</t>
  </si>
  <si>
    <t>50,575*1,221 "Přepočtené koeficientem množství</t>
  </si>
  <si>
    <t>-769919767</t>
  </si>
  <si>
    <t>Ze strany herních prvků dle PD</t>
  </si>
  <si>
    <t>19,99*1,6</t>
  </si>
  <si>
    <t>383866605</t>
  </si>
  <si>
    <t>767391112</t>
  </si>
  <si>
    <t>Montáž krytiny z tvarovaných plechů šroubováním - přístřešek pro popelnice ZUŠ</t>
  </si>
  <si>
    <t>-1990166239</t>
  </si>
  <si>
    <t>15484111</t>
  </si>
  <si>
    <t>plech trapézový 39/160 AlZn tl 0,75mm</t>
  </si>
  <si>
    <t>394455707</t>
  </si>
  <si>
    <t>3,9*1,133 "Přepočtené koeficientem množství</t>
  </si>
  <si>
    <t>767391209</t>
  </si>
  <si>
    <t>Příplatek k cenám krytiny z tvarovaných plechů za antikondenzační úpravu plechu</t>
  </si>
  <si>
    <t>-1843089816</t>
  </si>
  <si>
    <t>854021722</t>
  </si>
  <si>
    <t>3.4 - Nový vnitřní plot</t>
  </si>
  <si>
    <t>-1168125491</t>
  </si>
  <si>
    <t>Pro ukotvení gabionů ocelové sloupy + branka</t>
  </si>
  <si>
    <t>1*7</t>
  </si>
  <si>
    <t>952622469</t>
  </si>
  <si>
    <t>6,3*0,6*0,55</t>
  </si>
  <si>
    <t>-890467938</t>
  </si>
  <si>
    <t>"na meziskládku" 2,079</t>
  </si>
  <si>
    <t>"na zpětný zásyp geomříží"7,56</t>
  </si>
  <si>
    <t>1052028063</t>
  </si>
  <si>
    <t>"pro zpětný zásyp geomříží"7,56</t>
  </si>
  <si>
    <t>-2117702037</t>
  </si>
  <si>
    <t>6,3*1,5*0,8</t>
  </si>
  <si>
    <t>-108809602</t>
  </si>
  <si>
    <t>Kolem drenáže ze strany terasy</t>
  </si>
  <si>
    <t>7,65</t>
  </si>
  <si>
    <t>-1624351871</t>
  </si>
  <si>
    <t>Ze strany terasy</t>
  </si>
  <si>
    <t>6,3*1,5*2</t>
  </si>
  <si>
    <t>954321283</t>
  </si>
  <si>
    <t>18,9*1,1845 "Přepočtené koeficientem množství</t>
  </si>
  <si>
    <t>1699448268</t>
  </si>
  <si>
    <t>7,65*0,8</t>
  </si>
  <si>
    <t>-1778480329</t>
  </si>
  <si>
    <t>6,12*1,1845 "Přepočtené koeficientem množství</t>
  </si>
  <si>
    <t>265891752</t>
  </si>
  <si>
    <t>6,3*0,6*0,2</t>
  </si>
  <si>
    <t>-836631856</t>
  </si>
  <si>
    <t>Obetonování oc. sloupů pro gabiony + branka</t>
  </si>
  <si>
    <t>(PI*0,15*0,15*1)*7</t>
  </si>
  <si>
    <t>1135417924</t>
  </si>
  <si>
    <t>Ze strany terasy pr. výška</t>
  </si>
  <si>
    <t>6,3*1,25</t>
  </si>
  <si>
    <t>-563378984</t>
  </si>
  <si>
    <t>338171113</t>
  </si>
  <si>
    <t>Osazování sloupků a vzpěr plotových ocelových v do 2,00 m se zabetonováním</t>
  </si>
  <si>
    <t>374824933</t>
  </si>
  <si>
    <t>55342161</t>
  </si>
  <si>
    <t xml:space="preserve">plotový sloupek  50x70mm dl 2,0-2,5m povrchová úprava </t>
  </si>
  <si>
    <t>-215914370</t>
  </si>
  <si>
    <t>-1774667435</t>
  </si>
  <si>
    <t>-1093930138</t>
  </si>
  <si>
    <t>348101220</t>
  </si>
  <si>
    <t>Osazení vrat nebo vrátek k oplocení na ocelové sloupky pl přes 2 do 4 m2</t>
  </si>
  <si>
    <t>-1248663029</t>
  </si>
  <si>
    <t>55342332</t>
  </si>
  <si>
    <t>branka plotová jednokřídlá Pz 1200x1800mm</t>
  </si>
  <si>
    <t>-1017834129</t>
  </si>
  <si>
    <t>-1896595648</t>
  </si>
  <si>
    <t>"plot gabion š.0,4m a pr. výšky 1,8m" 6,3*1,8*0,4</t>
  </si>
  <si>
    <t>-133513044</t>
  </si>
  <si>
    <t>563888484</t>
  </si>
  <si>
    <t>699894175</t>
  </si>
  <si>
    <t>4,536*1,8 "Přepočtené koeficientem množství</t>
  </si>
  <si>
    <t>133079768</t>
  </si>
  <si>
    <t>552391328</t>
  </si>
  <si>
    <t>(0,28+0,7+1,25+0,3)*6,3</t>
  </si>
  <si>
    <t>227806008</t>
  </si>
  <si>
    <t>15,939*1,221 "Přepočtené koeficientem množství</t>
  </si>
  <si>
    <t>256826012</t>
  </si>
  <si>
    <t>6,3*1,6</t>
  </si>
  <si>
    <t>-221623000</t>
  </si>
  <si>
    <t>3.5 - Nové jihovýchodní opěrné stěny</t>
  </si>
  <si>
    <t xml:space="preserve">    8 - Trubní vedení</t>
  </si>
  <si>
    <t xml:space="preserve">    783 - Dokončovací práce - nátěry</t>
  </si>
  <si>
    <t>132251102</t>
  </si>
  <si>
    <t>Hloubení rýh nezapažených š do 800 mm v hornině třídy těžitelnosti I skupiny 3 objem do 50 m3 strojně</t>
  </si>
  <si>
    <t>-1731008547</t>
  </si>
  <si>
    <t>"opěrná stěna terasy - kavárna" 6,31*0,6*0,7*2</t>
  </si>
  <si>
    <t>"JV část 1"(10,41+2)*2*0,6*0,7</t>
  </si>
  <si>
    <t>"JV část 2"(21,09+2)*2*0,6*0,7</t>
  </si>
  <si>
    <t>"JV část 3" (4,66+2)*2*0,6*0,7</t>
  </si>
  <si>
    <t>162351103</t>
  </si>
  <si>
    <t>Vodorovné přemístění přes 50 do 500 m výkopku/sypaniny z horniny třídy těžitelnosti I skupiny 1 až 3</t>
  </si>
  <si>
    <t>1330502036</t>
  </si>
  <si>
    <t>"odvoz na meziskládku"40,714</t>
  </si>
  <si>
    <t>"dovoz zeminy na obsyp základů"13,572</t>
  </si>
  <si>
    <t>"dovoz na zásyp mezi opěrné stěny"25,702</t>
  </si>
  <si>
    <t>167151101</t>
  </si>
  <si>
    <t>Nakládání výkopku z hornin třídy těžitelnosti I skupiny 1 až 3 do 100 m3</t>
  </si>
  <si>
    <t>1493486230</t>
  </si>
  <si>
    <t>"nakládání zeminy na obsyp základů"13,572</t>
  </si>
  <si>
    <t>"nakládání mezi opěrné stěny"25,702</t>
  </si>
  <si>
    <t>-305034184</t>
  </si>
  <si>
    <t>Obsyp základů</t>
  </si>
  <si>
    <t>"opěrná stěna terasy - kavárna" 6,31*0,2*0,7*2</t>
  </si>
  <si>
    <t>"JV část 1"(10,41+2)*2*0,2*0,7</t>
  </si>
  <si>
    <t>"JV část 2"(21,09+2)*2*0,2*0,7</t>
  </si>
  <si>
    <t>"JV část 3" (4,66+2)*2*0,2*0,7</t>
  </si>
  <si>
    <t>174111102</t>
  </si>
  <si>
    <t>Zásyp v uzavřených prostorech sypaninou se zhutněním ručně</t>
  </si>
  <si>
    <t>3127727</t>
  </si>
  <si>
    <t xml:space="preserve">Mezi stěny dle PD bez ohumusení </t>
  </si>
  <si>
    <t>"JV část 1"(10,01*1,4)*0,6</t>
  </si>
  <si>
    <t>"JV část 2"(20,69*1,4)*0,6</t>
  </si>
  <si>
    <t>"JV část 3" (4,26*1,4)*0,6</t>
  </si>
  <si>
    <t>"odpočet štěrk. drenáž"-3,664</t>
  </si>
  <si>
    <t>181951111</t>
  </si>
  <si>
    <t>Úprava pláně v hornině třídy těžitelnosti I skupiny 1 až 3 bez zhutnění strojně</t>
  </si>
  <si>
    <t>-259872818</t>
  </si>
  <si>
    <t>"opěrná stěna terasy - kavárna" 6,31*0,8*2</t>
  </si>
  <si>
    <t>"JV část 1"(10,41*2)</t>
  </si>
  <si>
    <t>"JV část 2"(21,09*2)</t>
  </si>
  <si>
    <t>"JV část 3" (4,66*2)</t>
  </si>
  <si>
    <t>211561111</t>
  </si>
  <si>
    <t>Výplň odvodňovacích žeber nebo trativodů kamenivem hrubým drceným frakce 8 až 16 mm</t>
  </si>
  <si>
    <t>2053732186</t>
  </si>
  <si>
    <t>"JV část 1 + napojení pod terasou"(10,01+1,8)*0,3*0,3</t>
  </si>
  <si>
    <t>"JV část 2 a mezi části 3"(21,09+3,15)*0,3*0,3</t>
  </si>
  <si>
    <t>"JV část 3" 4,66*0,3*0,3</t>
  </si>
  <si>
    <t>211971110</t>
  </si>
  <si>
    <t>Zřízení opláštění žeber nebo trativodů geotextilií v rýze nebo zářezu sklonu do 1:2</t>
  </si>
  <si>
    <t>640434711</t>
  </si>
  <si>
    <t>"JV část 1 + napojení pod terasou"(10,01+1,8)*0,3*4</t>
  </si>
  <si>
    <t>"JV část 2 a mezi části 3"(21,09+3,15)*0,3*4</t>
  </si>
  <si>
    <t>"JV část 3" 4,66*0,3*0,3*4</t>
  </si>
  <si>
    <t>1074695368</t>
  </si>
  <si>
    <t>44,938*1,1845 "Přepočtené koeficientem množství</t>
  </si>
  <si>
    <t>212755214</t>
  </si>
  <si>
    <t>Trativody z drenážních trubek plastových flexibilních D 100 mm bez lože</t>
  </si>
  <si>
    <t>1511191208</t>
  </si>
  <si>
    <t>"JV část 1 + napojení pod terasou"10,01+1,8</t>
  </si>
  <si>
    <t>"JV část 2 a mezi části 3"21,09+3,15</t>
  </si>
  <si>
    <t>"JV část 3" 4,66</t>
  </si>
  <si>
    <t>-382787291</t>
  </si>
  <si>
    <t>"podsyp pod stěnu opěrné zdi č.3 na studně"1*0,6*0,3</t>
  </si>
  <si>
    <t>274313811</t>
  </si>
  <si>
    <t>Základové pásy z betonu tř. C 25/30</t>
  </si>
  <si>
    <t>256055762</t>
  </si>
  <si>
    <t>"opěrná stěna terasy - kavárna" 6,31*0,35*0,7*2</t>
  </si>
  <si>
    <t>"JV část 1"(10,41+2)*2*0,35*0,7</t>
  </si>
  <si>
    <t>"JV část 2"(21,09+2)*2*0,35*0,7</t>
  </si>
  <si>
    <t>"JV část 3" (4,66+2)*2*0,35*0,7</t>
  </si>
  <si>
    <t>274351121</t>
  </si>
  <si>
    <t>Zřízení bednění základových pasů rovného</t>
  </si>
  <si>
    <t>985581557</t>
  </si>
  <si>
    <t>"opěrná stěna terasy - kavárna" 6,31*0,7*2*2</t>
  </si>
  <si>
    <t>"JV část 1"(10,41+2)*2*0,7*2</t>
  </si>
  <si>
    <t>"JV část 2"(14,18+2)*2*0,7*2</t>
  </si>
  <si>
    <t>"JV část 3" (4,66+2)*2*0,7*2</t>
  </si>
  <si>
    <t>274351122</t>
  </si>
  <si>
    <t>Odstranění bednění základových pasů rovného</t>
  </si>
  <si>
    <t>276465496</t>
  </si>
  <si>
    <t>274352231</t>
  </si>
  <si>
    <t>Zřízení bednění základových pasů kruhového r do 4 m</t>
  </si>
  <si>
    <t>905710686</t>
  </si>
  <si>
    <t>"JV část 2"6,91*2*0,7*2</t>
  </si>
  <si>
    <t>274352232</t>
  </si>
  <si>
    <t>Odstranění bednění základových pasů kruhového r do 4 m</t>
  </si>
  <si>
    <t>-325184431</t>
  </si>
  <si>
    <t>274362021</t>
  </si>
  <si>
    <t>Výztuž základových pasů svařovanými sítěmi Kari</t>
  </si>
  <si>
    <t>-793647264</t>
  </si>
  <si>
    <t>311321814</t>
  </si>
  <si>
    <t>Nadzákladové zdi z betonu železového (bez výztuže) nosné pohledového (v přírodní barvě drtí a přísad) tř. C 25/30</t>
  </si>
  <si>
    <t>-510531378</t>
  </si>
  <si>
    <t>"opěrná stěna terasy - kavárna" 6,31*0,2*1,15*2</t>
  </si>
  <si>
    <t>"JV část 1"(10,41+1,8)*2*0,20*0,75</t>
  </si>
  <si>
    <t>"JV část 2"(21,09+1,8)*2*0,20*0,75</t>
  </si>
  <si>
    <t>"JV část 3" (4,66+1,8)*2*0,20*0,75</t>
  </si>
  <si>
    <t>311321819</t>
  </si>
  <si>
    <t>Skříně Elektro - kompletní včetně betonáže bednění a výztuže</t>
  </si>
  <si>
    <t>-21502609</t>
  </si>
  <si>
    <t>3,57*2,2*0,6</t>
  </si>
  <si>
    <t>311351121</t>
  </si>
  <si>
    <t>Zřízení oboustranného bednění nosných nadzákladových zdí</t>
  </si>
  <si>
    <t>-1669024320</t>
  </si>
  <si>
    <t>"opěrná stěna terasy - kavárna" 6,31*1,15*2*2</t>
  </si>
  <si>
    <t>"JV část 1"(10,41+1,8)*2*0,75*2</t>
  </si>
  <si>
    <t>"JV část 2"(14,18+1,8)*2*0,75*2</t>
  </si>
  <si>
    <t>"JV část 3" (4,66+1,8)*2*0,75*2</t>
  </si>
  <si>
    <t>311351122</t>
  </si>
  <si>
    <t>Odstranění oboustranného bednění nosných nadzákladových zdí</t>
  </si>
  <si>
    <t>-725584134</t>
  </si>
  <si>
    <t>311351511</t>
  </si>
  <si>
    <t>Zřízení kruhového oboustranného bednění nosných nadzákladových zdí r přes 2,5 do 4 m</t>
  </si>
  <si>
    <t>1562485845</t>
  </si>
  <si>
    <t>"JV část 2"6,91*1,8*0,75*2</t>
  </si>
  <si>
    <t>311351512</t>
  </si>
  <si>
    <t>Odstranění kruhového oboustranného bednění nosných nadzákladových zdí r přes 2,5 do 4 m</t>
  </si>
  <si>
    <t>838636008</t>
  </si>
  <si>
    <t>311362021</t>
  </si>
  <si>
    <t>Výztuž nosných zdí svařovanými sítěmi Kari</t>
  </si>
  <si>
    <t>-1801013649</t>
  </si>
  <si>
    <t xml:space="preserve">Demontáž chodníku kolem jihovýchodních stěn, pro stavební práce + zpětná montáž a doplnění dlažby -  dlážděné zatížení V podloží PIII - DL 80 mm, L 40 mm, MZK 200 mm, ŠD 200 mm</t>
  </si>
  <si>
    <t>566077173</t>
  </si>
  <si>
    <t>36,16*1</t>
  </si>
  <si>
    <t>Trubní vedení</t>
  </si>
  <si>
    <t>890411811</t>
  </si>
  <si>
    <t>Bourání studny z prefabrikovaných skruží ručně obestavěného prostoru do 1,5 m3</t>
  </si>
  <si>
    <t>1649907262</t>
  </si>
  <si>
    <t>Ubourání studny pro opěrnou zeď</t>
  </si>
  <si>
    <t>(2*PI*0,6*0,6+2*PI*0,6*1,25)*0,15</t>
  </si>
  <si>
    <t>894410303</t>
  </si>
  <si>
    <t>Osazení betonových dílců pro kanalizační šachty DN 1200 deska zákrytová s otvorem</t>
  </si>
  <si>
    <t>546036515</t>
  </si>
  <si>
    <t>59224422</t>
  </si>
  <si>
    <t>deska betonová zákrytová šachty DN 1200 kanalizační s otvorem pro poklop</t>
  </si>
  <si>
    <t>120892841</t>
  </si>
  <si>
    <t>894812331</t>
  </si>
  <si>
    <t>Revizní a čistící šachta z PP DN 600 šachtová roura korugovaná světlé hloubky 1000 mm</t>
  </si>
  <si>
    <t>1799932861</t>
  </si>
  <si>
    <t>894812377</t>
  </si>
  <si>
    <t>Revizní a čistící šachta z PP DN 600 poklop litinový pro třídu zatížení D400 s teleskopickým adaptérem</t>
  </si>
  <si>
    <t>381163732</t>
  </si>
  <si>
    <t>998153131</t>
  </si>
  <si>
    <t>Přesun hmot pro samostatné zdi a valy zděné z cihel, kamene, tvárnic nebo monolitické v do 12 m</t>
  </si>
  <si>
    <t>-627628389</t>
  </si>
  <si>
    <t>711161112</t>
  </si>
  <si>
    <t>Izolace proti zemní vlhkosti nopovou fólií, nopek v 8,0 mm, tl do 0,6 mm</t>
  </si>
  <si>
    <t>437172172</t>
  </si>
  <si>
    <t>Mezi stěny dle PD vodorovná a svislá a koeficient na přesahy</t>
  </si>
  <si>
    <t>"JV část 1"(10,01*1,4)*1,06</t>
  </si>
  <si>
    <t>"JV část 2"(20,69*1,4)*1,06</t>
  </si>
  <si>
    <t>"JV část 3" (4,26*1,4)*1,06</t>
  </si>
  <si>
    <t>"JV část 1"(10,01+1,4)*2*0,6*1,06</t>
  </si>
  <si>
    <t>"JV část 2"(20,69+1,4)*2*0,6*1,06</t>
  </si>
  <si>
    <t>"JV část 3" (4,26+1,4)*2*0,6*1,06</t>
  </si>
  <si>
    <t>-1295418268</t>
  </si>
  <si>
    <t>783</t>
  </si>
  <si>
    <t>Dokončovací práce - nátěry</t>
  </si>
  <si>
    <t>783801401</t>
  </si>
  <si>
    <t>Ometení omítek před provedením nátěru</t>
  </si>
  <si>
    <t>-74404323</t>
  </si>
  <si>
    <t>783823135</t>
  </si>
  <si>
    <t>Penetrační silikonový nátěr hladkých</t>
  </si>
  <si>
    <t>-1543730341</t>
  </si>
  <si>
    <t>783826605</t>
  </si>
  <si>
    <t>Hydrofobizační transparentní silikonový nátěr hladkých betonových povrchů, povrchů z desek</t>
  </si>
  <si>
    <t>-591408639</t>
  </si>
  <si>
    <t>3.6 - Nový jihozápadní plot</t>
  </si>
  <si>
    <t>-1410616235</t>
  </si>
  <si>
    <t>0,8*2</t>
  </si>
  <si>
    <t>132112132</t>
  </si>
  <si>
    <t>Hloubení nezapažených rýh šířky do 800 mm v nesoudržných horninách třídy těžitelnosti I skupiny 1 a 2 ručně</t>
  </si>
  <si>
    <t>1297133669</t>
  </si>
  <si>
    <t>(1,3+1,5)*0,4*0,2</t>
  </si>
  <si>
    <t>-2024270262</t>
  </si>
  <si>
    <t>(1,3+1,52)*0,6*0,2</t>
  </si>
  <si>
    <t>918900221</t>
  </si>
  <si>
    <t>(PI*0,15*0,15*0,8)*2</t>
  </si>
  <si>
    <t>1435126403</t>
  </si>
  <si>
    <t xml:space="preserve">plotový sloupek ocelový žárové zinkovaný 60x60mm dl.3000 mm </t>
  </si>
  <si>
    <t>-1282062693</t>
  </si>
  <si>
    <t>52016365</t>
  </si>
  <si>
    <t>branka plotová jednokřídlá Pz 1500x2000mm vč. zámků</t>
  </si>
  <si>
    <t>-1499311332</t>
  </si>
  <si>
    <t>-1278325175</t>
  </si>
  <si>
    <t>"plot gabion š.0,4m a pr. výšky 2,0m"(1,3+1,5)*2,0*0,4</t>
  </si>
  <si>
    <t>-979978919</t>
  </si>
  <si>
    <t>1681209866</t>
  </si>
  <si>
    <t>372678864</t>
  </si>
  <si>
    <t>2,24*1,8 "Přepočtené koeficientem množství</t>
  </si>
  <si>
    <t xml:space="preserve">Přesun hmot pro oplocení  se svislou nosnou konstrukcí zděnou z cihel, tvárnic, bloků, popř. kovovou nebo dřevěnou vodorovná dopravní vzdálenost do 50 m, pro oplocení výšky do 3 m</t>
  </si>
  <si>
    <t>-717187136</t>
  </si>
  <si>
    <t>3.7 - Nový přístřešek pro popelnice KC</t>
  </si>
  <si>
    <t xml:space="preserve">    4 - Vodorovné konstrukce</t>
  </si>
  <si>
    <t>132212122</t>
  </si>
  <si>
    <t>Hloubení zapažených rýh šířky do 800 mm v nesoudržných horninách třídy těžitelnosti I skupiny 3 ručně</t>
  </si>
  <si>
    <t>884045368</t>
  </si>
  <si>
    <t>Přístřešek pro popelnice KC</t>
  </si>
  <si>
    <t>1*0,3*0,8*2</t>
  </si>
  <si>
    <t>1526606456</t>
  </si>
  <si>
    <t>-1492933122</t>
  </si>
  <si>
    <t>"pod gabiny přístřešek pro popelnice"</t>
  </si>
  <si>
    <t>4,9*1*0,2</t>
  </si>
  <si>
    <t>273323611</t>
  </si>
  <si>
    <t xml:space="preserve">Základy z betonu železového (bez výztuže) desky z betonu  tř. C 30/37</t>
  </si>
  <si>
    <t>-1778643963</t>
  </si>
  <si>
    <t>4,9*1*0,15</t>
  </si>
  <si>
    <t>273351121</t>
  </si>
  <si>
    <t>Zřízení bednění základových desek</t>
  </si>
  <si>
    <t>1181096392</t>
  </si>
  <si>
    <t>(4,9+1)*2*0,15</t>
  </si>
  <si>
    <t>273351122</t>
  </si>
  <si>
    <t>Odstranění bednění základových desek</t>
  </si>
  <si>
    <t>804580890</t>
  </si>
  <si>
    <t>273362021</t>
  </si>
  <si>
    <t>Výztuž základových desek svařovanými sítěmi Kari</t>
  </si>
  <si>
    <t>1284349798</t>
  </si>
  <si>
    <t>274313911</t>
  </si>
  <si>
    <t>Základové pásy z betonu tř. C 30/37</t>
  </si>
  <si>
    <t>730329557</t>
  </si>
  <si>
    <t>311321815</t>
  </si>
  <si>
    <t>Nosná zeď ze ŽB pohledového tř. C 30/37 bez výztuže</t>
  </si>
  <si>
    <t>-2032913771</t>
  </si>
  <si>
    <t>Stěny</t>
  </si>
  <si>
    <t>1*1,89*2</t>
  </si>
  <si>
    <t>Zřízení oboustranného bednění nadzákladových zdí</t>
  </si>
  <si>
    <t>-989717838</t>
  </si>
  <si>
    <t>1*1,89*2*2</t>
  </si>
  <si>
    <t>1,89*0,15*4</t>
  </si>
  <si>
    <t>744391160</t>
  </si>
  <si>
    <t>-1212871270</t>
  </si>
  <si>
    <t>Vodorovné konstrukce</t>
  </si>
  <si>
    <t>411324646</t>
  </si>
  <si>
    <t>Stropy deskové ze ŽB pohledového tř. C 30/37</t>
  </si>
  <si>
    <t>1055879722</t>
  </si>
  <si>
    <t>strop - betonáž současně se stěnou</t>
  </si>
  <si>
    <t>1*4,9*0,15</t>
  </si>
  <si>
    <t>411351011</t>
  </si>
  <si>
    <t>Zřízení bednění stropů deskových tl přes 5 do 25 cm bez podpěrné kce</t>
  </si>
  <si>
    <t>976607853</t>
  </si>
  <si>
    <t>1*4,9</t>
  </si>
  <si>
    <t>411351012</t>
  </si>
  <si>
    <t>Odstranění bednění stropů deskových tl přes 5 do 25 cm bez podpěrné kce</t>
  </si>
  <si>
    <t>1241933063</t>
  </si>
  <si>
    <t>411354311</t>
  </si>
  <si>
    <t>Zřízení podpěrné konstrukce stropů výšky do 4 m tl přes 5 do 15 cm</t>
  </si>
  <si>
    <t>-957667824</t>
  </si>
  <si>
    <t>411354312</t>
  </si>
  <si>
    <t>Odstranění podpěrné konstrukce stropů výšky do 4 m tl přes 5 do 15 cm</t>
  </si>
  <si>
    <t>-1179194410</t>
  </si>
  <si>
    <t>411362021</t>
  </si>
  <si>
    <t>Výztuž stropů svařovanými sítěmi Kari</t>
  </si>
  <si>
    <t>571958412</t>
  </si>
  <si>
    <t>998018001</t>
  </si>
  <si>
    <t>Přesun hmot ruční pro budovy v do 6 m</t>
  </si>
  <si>
    <t>-305141535</t>
  </si>
  <si>
    <t>767122111</t>
  </si>
  <si>
    <t>Montáž stěn s výplní z drátěné sítě, šroubované</t>
  </si>
  <si>
    <t>171961176</t>
  </si>
  <si>
    <t>4,9*1,8</t>
  </si>
  <si>
    <t>polorošt</t>
  </si>
  <si>
    <t>-1343771533</t>
  </si>
  <si>
    <t>-1147634401</t>
  </si>
  <si>
    <t>-1318145747</t>
  </si>
  <si>
    <t>-739287718</t>
  </si>
  <si>
    <t>1388263739</t>
  </si>
  <si>
    <t>3.8 - Nový plot podél západní hranice</t>
  </si>
  <si>
    <t>-118765310</t>
  </si>
  <si>
    <t>Pro nový základ uskakovaný</t>
  </si>
  <si>
    <t>33,81*0,6*1,35</t>
  </si>
  <si>
    <t>-489387431</t>
  </si>
  <si>
    <t>162211319</t>
  </si>
  <si>
    <t>Příplatek k vodorovnému přemístění výkopku z horniny třídy těžitelnosti I skupiny 1 až 3 stavebním kolečkem za každých dalších 10 m</t>
  </si>
  <si>
    <t>956291045</t>
  </si>
  <si>
    <t>181911101</t>
  </si>
  <si>
    <t>Úprava pláně v hornině třídy těžitelnosti I skupiny 1 až 2 bez zhutnění ručně</t>
  </si>
  <si>
    <t>1818652861</t>
  </si>
  <si>
    <t>"pro nový plot" 33,81*1</t>
  </si>
  <si>
    <t>272321511</t>
  </si>
  <si>
    <t>Základové klenby ze ŽB bez zvýšených nároků na prostředí tř. C 25/30</t>
  </si>
  <si>
    <t>1361403192</t>
  </si>
  <si>
    <t>Beton uskakovaný</t>
  </si>
  <si>
    <t>22,75*0,6+0,5</t>
  </si>
  <si>
    <t>207601855</t>
  </si>
  <si>
    <t>"základové pasy pro doplňkový plot" 15,31*0,6*0,5</t>
  </si>
  <si>
    <t>-141370438</t>
  </si>
  <si>
    <t>Pro nový základ</t>
  </si>
  <si>
    <t>33,81*0,4*0,8</t>
  </si>
  <si>
    <t>-76967278</t>
  </si>
  <si>
    <t>274361821</t>
  </si>
  <si>
    <t>Výztuž základových pasů betonářskou ocelí 10 505 (R)</t>
  </si>
  <si>
    <t>1156443305</t>
  </si>
  <si>
    <t>311113143</t>
  </si>
  <si>
    <t>Plotová zeď tl přes 200 do 250 mm z hladkých pohledových tvárnic, včetně výplně z betonu tř. C 20/25</t>
  </si>
  <si>
    <t>-1835423517</t>
  </si>
  <si>
    <t>"plotová zeď doplňková" (6,17+9,14)*2,5</t>
  </si>
  <si>
    <t>"plotová zeď hlavní část 1 dle statiky"10*3,5</t>
  </si>
  <si>
    <t>"plotová zeď hlavní část 2 dle statiky"3,5*3,75</t>
  </si>
  <si>
    <t>"plotová zeď hlavní část 3 dle statiky" 1,35*2,75</t>
  </si>
  <si>
    <t>"plotová zeď hlavní část 4 dle statiky"4,85*3</t>
  </si>
  <si>
    <t>"plotová zeď hlavní část 5 dle statiky" 4,25*3,25</t>
  </si>
  <si>
    <t>311361821</t>
  </si>
  <si>
    <t>Výztuž nosných zdí betonářskou ocelí 10 505</t>
  </si>
  <si>
    <t>-359870138</t>
  </si>
  <si>
    <t>348272515</t>
  </si>
  <si>
    <t>Plotová stříška pro zeď tl 295 mm z tvarovek hladkých nebo štípaných přírodních</t>
  </si>
  <si>
    <t>-1435599409</t>
  </si>
  <si>
    <t>"plotová zeď doplňková" 6,17+9,14</t>
  </si>
  <si>
    <t>"plotová zeď hlavní část B1-B2"1,82</t>
  </si>
  <si>
    <t>417321515</t>
  </si>
  <si>
    <t>Ztužující pásy a věnce ze ŽB tř. C 25/30 - včetně vytvoření přesahu přez zdivo jako pohledový beton</t>
  </si>
  <si>
    <t>1395795902</t>
  </si>
  <si>
    <t>22,75*0,3*0,25</t>
  </si>
  <si>
    <t>417351115</t>
  </si>
  <si>
    <t>Zřízení bednění ztužujících věnců</t>
  </si>
  <si>
    <t>-358740623</t>
  </si>
  <si>
    <t>22,75*0,25*2</t>
  </si>
  <si>
    <t>417351116</t>
  </si>
  <si>
    <t>Odstranění bednění ztužujících věnců</t>
  </si>
  <si>
    <t>-670102271</t>
  </si>
  <si>
    <t>417361821</t>
  </si>
  <si>
    <t>Výztuž ztužujících pásů a věnců betonářskou ocelí 10 505</t>
  </si>
  <si>
    <t>1031789621</t>
  </si>
  <si>
    <t>716767520</t>
  </si>
  <si>
    <t>37,81*1,5*2</t>
  </si>
  <si>
    <t>952902491</t>
  </si>
  <si>
    <t>Čištění budov nezpevněných ploch - na pozemku sousedním včetně uvedení do původního stavu</t>
  </si>
  <si>
    <t>-1452266959</t>
  </si>
  <si>
    <t>-1336011176</t>
  </si>
  <si>
    <t>711111001</t>
  </si>
  <si>
    <t>Provedení izolace proti zemní vlhkosti vodorovné za studena nátěrem penetračním</t>
  </si>
  <si>
    <t>-1276152830</t>
  </si>
  <si>
    <t>33,81*0,4</t>
  </si>
  <si>
    <t>11163150</t>
  </si>
  <si>
    <t>lak penetrační asfaltový</t>
  </si>
  <si>
    <t>-70273216</t>
  </si>
  <si>
    <t>13,524*0,00033 "Přepočtené koeficientem množství</t>
  </si>
  <si>
    <t>711141559</t>
  </si>
  <si>
    <t>Provedení izolace proti zemní vlhkosti pásy přitavením vodorovné NAIP</t>
  </si>
  <si>
    <t>1939067430</t>
  </si>
  <si>
    <t>1454634948</t>
  </si>
  <si>
    <t>13,524*1,1655 "Přepočtené koeficientem množství</t>
  </si>
  <si>
    <t>741573581</t>
  </si>
  <si>
    <t>767995115</t>
  </si>
  <si>
    <t>Montáž atypických zámečnických konstrukcí včetně kotvení a svaření do předepsaného tvaru</t>
  </si>
  <si>
    <t>kg</t>
  </si>
  <si>
    <t>436200150</t>
  </si>
  <si>
    <t>Nosník IPN 160 mm oz.Z6 a Z7 - ukotvení do věnců včetně úpravy dle PD</t>
  </si>
  <si>
    <t>(4,87*5*17,9)</t>
  </si>
  <si>
    <t>(2,97*4*17,9)</t>
  </si>
  <si>
    <t>13010718</t>
  </si>
  <si>
    <t>ocel profilová jakost S235JR (11 375) průřez I (IPN) 160</t>
  </si>
  <si>
    <t>-297498269</t>
  </si>
  <si>
    <t>628613611</t>
  </si>
  <si>
    <t xml:space="preserve">Žárové zinkování ponorem dílů ocelových konstrukcí  hmotnosti do 100 kg</t>
  </si>
  <si>
    <t>-1352424904</t>
  </si>
  <si>
    <t>-1830930093</t>
  </si>
  <si>
    <t>SO-04 -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</si>
  <si>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</si>
  <si>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</si>
  <si>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</si>
  <si>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</si>
  <si>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</si>
  <si>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VRN8 - Přesun stavebních kapacit</t>
  </si>
  <si>
    <t>VRN</t>
  </si>
  <si>
    <t>VRN1</t>
  </si>
  <si>
    <t>Průzkumné, geodetické a projektové práce</t>
  </si>
  <si>
    <t>012103000</t>
  </si>
  <si>
    <t>Geodetické práce před výstavbou</t>
  </si>
  <si>
    <t>1024</t>
  </si>
  <si>
    <t>1649992109</t>
  </si>
  <si>
    <t>012203000</t>
  </si>
  <si>
    <t>Geodetické práce při provádění stavby</t>
  </si>
  <si>
    <t>-107662005</t>
  </si>
  <si>
    <t>012403000</t>
  </si>
  <si>
    <t>Kartografické práce</t>
  </si>
  <si>
    <t>-1931065548</t>
  </si>
  <si>
    <t>013254000</t>
  </si>
  <si>
    <t>Dokumentace skutečného provedení stavby</t>
  </si>
  <si>
    <t>-2051899456</t>
  </si>
  <si>
    <t>VRN3</t>
  </si>
  <si>
    <t>Zařízení staveniště</t>
  </si>
  <si>
    <t>030001000</t>
  </si>
  <si>
    <t>1471796860</t>
  </si>
  <si>
    <t>034103000</t>
  </si>
  <si>
    <t>Oplocení staveniště</t>
  </si>
  <si>
    <t>-1013560134</t>
  </si>
  <si>
    <t>034203000</t>
  </si>
  <si>
    <t>Opatření na ochranu pozemků sousedních se staveništěm</t>
  </si>
  <si>
    <t>-1755037750</t>
  </si>
  <si>
    <t>039103000</t>
  </si>
  <si>
    <t>Odvoz zařízení staveniště</t>
  </si>
  <si>
    <t>966069055</t>
  </si>
  <si>
    <t>VRN4</t>
  </si>
  <si>
    <t>Inženýrská činnost</t>
  </si>
  <si>
    <t>043134000</t>
  </si>
  <si>
    <t>Zkoušky zatěžovací</t>
  </si>
  <si>
    <t>1230995780</t>
  </si>
  <si>
    <t>VRN7</t>
  </si>
  <si>
    <t>Provozní vlivy</t>
  </si>
  <si>
    <t>071203000</t>
  </si>
  <si>
    <t>Provoz dalšího subjektu</t>
  </si>
  <si>
    <t>-1007940371</t>
  </si>
  <si>
    <t>072103011</t>
  </si>
  <si>
    <t xml:space="preserve">Zajištění DIO komunikace II. a III. třídy </t>
  </si>
  <si>
    <t>-579598834</t>
  </si>
  <si>
    <t>VRN8</t>
  </si>
  <si>
    <t>Přesun stavebních kapacit</t>
  </si>
  <si>
    <t>081103000</t>
  </si>
  <si>
    <t xml:space="preserve">Denní doprava pracovníků </t>
  </si>
  <si>
    <t>102376284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</si>
</sst>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023C/2022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Komunitní centrum Jahodnice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2.5.2022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ROUND(AG95+AG104,2)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ROUND(AS95+AS104,2)</f>
        <v>0</v>
      </c>
      <c r="AT94" s="114">
        <f>ROUND(SUM(AV94:AW94),2)</f>
        <v>0</v>
      </c>
      <c r="AU94" s="115">
        <f>ROUND(AU95+AU104,5)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ROUND(AZ95+AZ104,2)</f>
        <v>0</v>
      </c>
      <c r="BA94" s="114">
        <f>ROUND(BA95+BA104,2)</f>
        <v>0</v>
      </c>
      <c r="BB94" s="114">
        <f>ROUND(BB95+BB104,2)</f>
        <v>0</v>
      </c>
      <c r="BC94" s="114">
        <f>ROUND(BC95+BC104,2)</f>
        <v>0</v>
      </c>
      <c r="BD94" s="116">
        <f>ROUND(BD95+BD104,2)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ROUND(SUM(AG96:AG103),2)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ROUND(SUM(AS96:AS103),2)</f>
        <v>0</v>
      </c>
      <c r="AT95" s="128">
        <f>ROUND(SUM(AV95:AW95),2)</f>
        <v>0</v>
      </c>
      <c r="AU95" s="129">
        <f>ROUND(SUM(AU96:AU103),5)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ROUND(SUM(AZ96:AZ103),2)</f>
        <v>0</v>
      </c>
      <c r="BA95" s="128">
        <f>ROUND(SUM(BA96:BA103),2)</f>
        <v>0</v>
      </c>
      <c r="BB95" s="128">
        <f>ROUND(SUM(BB96:BB103),2)</f>
        <v>0</v>
      </c>
      <c r="BC95" s="128">
        <f>ROUND(SUM(BC96:BC103),2)</f>
        <v>0</v>
      </c>
      <c r="BD95" s="130">
        <f>ROUND(SUM(BD96:BD103),2)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16.5" customHeight="1">
      <c r="A96" s="132" t="s">
        <v>83</v>
      </c>
      <c r="B96" s="70"/>
      <c r="C96" s="133"/>
      <c r="D96" s="133"/>
      <c r="E96" s="134" t="s">
        <v>84</v>
      </c>
      <c r="F96" s="134"/>
      <c r="G96" s="134"/>
      <c r="H96" s="134"/>
      <c r="I96" s="134"/>
      <c r="J96" s="133"/>
      <c r="K96" s="134" t="s">
        <v>85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'3.1 - Bourací a demontážn...'!J32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86</v>
      </c>
      <c r="AR96" s="72"/>
      <c r="AS96" s="137">
        <v>0</v>
      </c>
      <c r="AT96" s="138">
        <f>ROUND(SUM(AV96:AW96),2)</f>
        <v>0</v>
      </c>
      <c r="AU96" s="139">
        <f>'3.1 - Bourací a demontážn...'!P124</f>
        <v>0</v>
      </c>
      <c r="AV96" s="138">
        <f>'3.1 - Bourací a demontážn...'!J35</f>
        <v>0</v>
      </c>
      <c r="AW96" s="138">
        <f>'3.1 - Bourací a demontážn...'!J36</f>
        <v>0</v>
      </c>
      <c r="AX96" s="138">
        <f>'3.1 - Bourací a demontážn...'!J37</f>
        <v>0</v>
      </c>
      <c r="AY96" s="138">
        <f>'3.1 - Bourací a demontážn...'!J38</f>
        <v>0</v>
      </c>
      <c r="AZ96" s="138">
        <f>'3.1 - Bourací a demontážn...'!F35</f>
        <v>0</v>
      </c>
      <c r="BA96" s="138">
        <f>'3.1 - Bourací a demontážn...'!F36</f>
        <v>0</v>
      </c>
      <c r="BB96" s="138">
        <f>'3.1 - Bourací a demontážn...'!F37</f>
        <v>0</v>
      </c>
      <c r="BC96" s="138">
        <f>'3.1 - Bourací a demontážn...'!F38</f>
        <v>0</v>
      </c>
      <c r="BD96" s="140">
        <f>'3.1 - Bourací a demontážn...'!F39</f>
        <v>0</v>
      </c>
      <c r="BE96" s="4"/>
      <c r="BT96" s="141" t="s">
        <v>82</v>
      </c>
      <c r="BV96" s="141" t="s">
        <v>75</v>
      </c>
      <c r="BW96" s="141" t="s">
        <v>87</v>
      </c>
      <c r="BX96" s="141" t="s">
        <v>81</v>
      </c>
      <c r="CL96" s="141" t="s">
        <v>1</v>
      </c>
    </row>
    <row r="97" s="4" customFormat="1" ht="16.5" customHeight="1">
      <c r="A97" s="132" t="s">
        <v>83</v>
      </c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'3.2 - Nový severozápadní 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86</v>
      </c>
      <c r="AR97" s="72"/>
      <c r="AS97" s="137">
        <v>0</v>
      </c>
      <c r="AT97" s="138">
        <f>ROUND(SUM(AV97:AW97),2)</f>
        <v>0</v>
      </c>
      <c r="AU97" s="139">
        <f>'3.2 - Nový severozápadní ...'!P132</f>
        <v>0</v>
      </c>
      <c r="AV97" s="138">
        <f>'3.2 - Nový severozápadní ...'!J35</f>
        <v>0</v>
      </c>
      <c r="AW97" s="138">
        <f>'3.2 - Nový severozápadní ...'!J36</f>
        <v>0</v>
      </c>
      <c r="AX97" s="138">
        <f>'3.2 - Nový severozápadní ...'!J37</f>
        <v>0</v>
      </c>
      <c r="AY97" s="138">
        <f>'3.2 - Nový severozápadní ...'!J38</f>
        <v>0</v>
      </c>
      <c r="AZ97" s="138">
        <f>'3.2 - Nový severozápadní ...'!F35</f>
        <v>0</v>
      </c>
      <c r="BA97" s="138">
        <f>'3.2 - Nový severozápadní ...'!F36</f>
        <v>0</v>
      </c>
      <c r="BB97" s="138">
        <f>'3.2 - Nový severozápadní ...'!F37</f>
        <v>0</v>
      </c>
      <c r="BC97" s="138">
        <f>'3.2 - Nový severozápadní ...'!F38</f>
        <v>0</v>
      </c>
      <c r="BD97" s="140">
        <f>'3.2 - Nový severozápadní ...'!F39</f>
        <v>0</v>
      </c>
      <c r="BE97" s="4"/>
      <c r="BT97" s="141" t="s">
        <v>82</v>
      </c>
      <c r="BV97" s="141" t="s">
        <v>75</v>
      </c>
      <c r="BW97" s="141" t="s">
        <v>90</v>
      </c>
      <c r="BX97" s="141" t="s">
        <v>81</v>
      </c>
      <c r="CL97" s="141" t="s">
        <v>1</v>
      </c>
    </row>
    <row r="98" s="4" customFormat="1" ht="16.5" customHeight="1">
      <c r="A98" s="132" t="s">
        <v>83</v>
      </c>
      <c r="B98" s="70"/>
      <c r="C98" s="133"/>
      <c r="D98" s="133"/>
      <c r="E98" s="134" t="s">
        <v>91</v>
      </c>
      <c r="F98" s="134"/>
      <c r="G98" s="134"/>
      <c r="H98" s="134"/>
      <c r="I98" s="134"/>
      <c r="J98" s="133"/>
      <c r="K98" s="134" t="s">
        <v>92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'3.3 - Nový severovýchodní...'!J32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86</v>
      </c>
      <c r="AR98" s="72"/>
      <c r="AS98" s="137">
        <v>0</v>
      </c>
      <c r="AT98" s="138">
        <f>ROUND(SUM(AV98:AW98),2)</f>
        <v>0</v>
      </c>
      <c r="AU98" s="139">
        <f>'3.3 - Nový severovýchodní...'!P130</f>
        <v>0</v>
      </c>
      <c r="AV98" s="138">
        <f>'3.3 - Nový severovýchodní...'!J35</f>
        <v>0</v>
      </c>
      <c r="AW98" s="138">
        <f>'3.3 - Nový severovýchodní...'!J36</f>
        <v>0</v>
      </c>
      <c r="AX98" s="138">
        <f>'3.3 - Nový severovýchodní...'!J37</f>
        <v>0</v>
      </c>
      <c r="AY98" s="138">
        <f>'3.3 - Nový severovýchodní...'!J38</f>
        <v>0</v>
      </c>
      <c r="AZ98" s="138">
        <f>'3.3 - Nový severovýchodní...'!F35</f>
        <v>0</v>
      </c>
      <c r="BA98" s="138">
        <f>'3.3 - Nový severovýchodní...'!F36</f>
        <v>0</v>
      </c>
      <c r="BB98" s="138">
        <f>'3.3 - Nový severovýchodní...'!F37</f>
        <v>0</v>
      </c>
      <c r="BC98" s="138">
        <f>'3.3 - Nový severovýchodní...'!F38</f>
        <v>0</v>
      </c>
      <c r="BD98" s="140">
        <f>'3.3 - Nový severovýchodní...'!F39</f>
        <v>0</v>
      </c>
      <c r="BE98" s="4"/>
      <c r="BT98" s="141" t="s">
        <v>82</v>
      </c>
      <c r="BV98" s="141" t="s">
        <v>75</v>
      </c>
      <c r="BW98" s="141" t="s">
        <v>93</v>
      </c>
      <c r="BX98" s="141" t="s">
        <v>81</v>
      </c>
      <c r="CL98" s="141" t="s">
        <v>1</v>
      </c>
    </row>
    <row r="99" s="4" customFormat="1" ht="16.5" customHeight="1">
      <c r="A99" s="132" t="s">
        <v>83</v>
      </c>
      <c r="B99" s="70"/>
      <c r="C99" s="133"/>
      <c r="D99" s="133"/>
      <c r="E99" s="134" t="s">
        <v>94</v>
      </c>
      <c r="F99" s="134"/>
      <c r="G99" s="134"/>
      <c r="H99" s="134"/>
      <c r="I99" s="134"/>
      <c r="J99" s="133"/>
      <c r="K99" s="134" t="s">
        <v>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'3.4 - Nový vnitřní plot'!J32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86</v>
      </c>
      <c r="AR99" s="72"/>
      <c r="AS99" s="137">
        <v>0</v>
      </c>
      <c r="AT99" s="138">
        <f>ROUND(SUM(AV99:AW99),2)</f>
        <v>0</v>
      </c>
      <c r="AU99" s="139">
        <f>'3.4 - Nový vnitřní plot'!P127</f>
        <v>0</v>
      </c>
      <c r="AV99" s="138">
        <f>'3.4 - Nový vnitřní plot'!J35</f>
        <v>0</v>
      </c>
      <c r="AW99" s="138">
        <f>'3.4 - Nový vnitřní plot'!J36</f>
        <v>0</v>
      </c>
      <c r="AX99" s="138">
        <f>'3.4 - Nový vnitřní plot'!J37</f>
        <v>0</v>
      </c>
      <c r="AY99" s="138">
        <f>'3.4 - Nový vnitřní plot'!J38</f>
        <v>0</v>
      </c>
      <c r="AZ99" s="138">
        <f>'3.4 - Nový vnitřní plot'!F35</f>
        <v>0</v>
      </c>
      <c r="BA99" s="138">
        <f>'3.4 - Nový vnitřní plot'!F36</f>
        <v>0</v>
      </c>
      <c r="BB99" s="138">
        <f>'3.4 - Nový vnitřní plot'!F37</f>
        <v>0</v>
      </c>
      <c r="BC99" s="138">
        <f>'3.4 - Nový vnitřní plot'!F38</f>
        <v>0</v>
      </c>
      <c r="BD99" s="140">
        <f>'3.4 - Nový vnitřní plot'!F39</f>
        <v>0</v>
      </c>
      <c r="BE99" s="4"/>
      <c r="BT99" s="141" t="s">
        <v>82</v>
      </c>
      <c r="BV99" s="141" t="s">
        <v>75</v>
      </c>
      <c r="BW99" s="141" t="s">
        <v>96</v>
      </c>
      <c r="BX99" s="141" t="s">
        <v>81</v>
      </c>
      <c r="CL99" s="141" t="s">
        <v>1</v>
      </c>
    </row>
    <row r="100" s="4" customFormat="1" ht="16.5" customHeight="1">
      <c r="A100" s="132" t="s">
        <v>83</v>
      </c>
      <c r="B100" s="70"/>
      <c r="C100" s="133"/>
      <c r="D100" s="133"/>
      <c r="E100" s="134" t="s">
        <v>97</v>
      </c>
      <c r="F100" s="134"/>
      <c r="G100" s="134"/>
      <c r="H100" s="134"/>
      <c r="I100" s="134"/>
      <c r="J100" s="133"/>
      <c r="K100" s="134" t="s">
        <v>98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'3.5 - Nové jihovýchodní o...'!J32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86</v>
      </c>
      <c r="AR100" s="72"/>
      <c r="AS100" s="137">
        <v>0</v>
      </c>
      <c r="AT100" s="138">
        <f>ROUND(SUM(AV100:AW100),2)</f>
        <v>0</v>
      </c>
      <c r="AU100" s="139">
        <f>'3.5 - Nové jihovýchodní o...'!P130</f>
        <v>0</v>
      </c>
      <c r="AV100" s="138">
        <f>'3.5 - Nové jihovýchodní o...'!J35</f>
        <v>0</v>
      </c>
      <c r="AW100" s="138">
        <f>'3.5 - Nové jihovýchodní o...'!J36</f>
        <v>0</v>
      </c>
      <c r="AX100" s="138">
        <f>'3.5 - Nové jihovýchodní o...'!J37</f>
        <v>0</v>
      </c>
      <c r="AY100" s="138">
        <f>'3.5 - Nové jihovýchodní o...'!J38</f>
        <v>0</v>
      </c>
      <c r="AZ100" s="138">
        <f>'3.5 - Nové jihovýchodní o...'!F35</f>
        <v>0</v>
      </c>
      <c r="BA100" s="138">
        <f>'3.5 - Nové jihovýchodní o...'!F36</f>
        <v>0</v>
      </c>
      <c r="BB100" s="138">
        <f>'3.5 - Nové jihovýchodní o...'!F37</f>
        <v>0</v>
      </c>
      <c r="BC100" s="138">
        <f>'3.5 - Nové jihovýchodní o...'!F38</f>
        <v>0</v>
      </c>
      <c r="BD100" s="140">
        <f>'3.5 - Nové jihovýchodní o...'!F39</f>
        <v>0</v>
      </c>
      <c r="BE100" s="4"/>
      <c r="BT100" s="141" t="s">
        <v>82</v>
      </c>
      <c r="BV100" s="141" t="s">
        <v>75</v>
      </c>
      <c r="BW100" s="141" t="s">
        <v>99</v>
      </c>
      <c r="BX100" s="141" t="s">
        <v>81</v>
      </c>
      <c r="CL100" s="141" t="s">
        <v>1</v>
      </c>
    </row>
    <row r="101" s="4" customFormat="1" ht="16.5" customHeight="1">
      <c r="A101" s="132" t="s">
        <v>83</v>
      </c>
      <c r="B101" s="70"/>
      <c r="C101" s="133"/>
      <c r="D101" s="133"/>
      <c r="E101" s="134" t="s">
        <v>100</v>
      </c>
      <c r="F101" s="134"/>
      <c r="G101" s="134"/>
      <c r="H101" s="134"/>
      <c r="I101" s="134"/>
      <c r="J101" s="133"/>
      <c r="K101" s="134" t="s">
        <v>101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'3.6 - Nový jihozápadní plot'!J32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86</v>
      </c>
      <c r="AR101" s="72"/>
      <c r="AS101" s="137">
        <v>0</v>
      </c>
      <c r="AT101" s="138">
        <f>ROUND(SUM(AV101:AW101),2)</f>
        <v>0</v>
      </c>
      <c r="AU101" s="139">
        <f>'3.6 - Nový jihozápadní plot'!P125</f>
        <v>0</v>
      </c>
      <c r="AV101" s="138">
        <f>'3.6 - Nový jihozápadní plot'!J35</f>
        <v>0</v>
      </c>
      <c r="AW101" s="138">
        <f>'3.6 - Nový jihozápadní plot'!J36</f>
        <v>0</v>
      </c>
      <c r="AX101" s="138">
        <f>'3.6 - Nový jihozápadní plot'!J37</f>
        <v>0</v>
      </c>
      <c r="AY101" s="138">
        <f>'3.6 - Nový jihozápadní plot'!J38</f>
        <v>0</v>
      </c>
      <c r="AZ101" s="138">
        <f>'3.6 - Nový jihozápadní plot'!F35</f>
        <v>0</v>
      </c>
      <c r="BA101" s="138">
        <f>'3.6 - Nový jihozápadní plot'!F36</f>
        <v>0</v>
      </c>
      <c r="BB101" s="138">
        <f>'3.6 - Nový jihozápadní plot'!F37</f>
        <v>0</v>
      </c>
      <c r="BC101" s="138">
        <f>'3.6 - Nový jihozápadní plot'!F38</f>
        <v>0</v>
      </c>
      <c r="BD101" s="140">
        <f>'3.6 - Nový jihozápadní plot'!F39</f>
        <v>0</v>
      </c>
      <c r="BE101" s="4"/>
      <c r="BT101" s="141" t="s">
        <v>82</v>
      </c>
      <c r="BV101" s="141" t="s">
        <v>75</v>
      </c>
      <c r="BW101" s="141" t="s">
        <v>102</v>
      </c>
      <c r="BX101" s="141" t="s">
        <v>81</v>
      </c>
      <c r="CL101" s="141" t="s">
        <v>1</v>
      </c>
    </row>
    <row r="102" s="4" customFormat="1" ht="16.5" customHeight="1">
      <c r="A102" s="132" t="s">
        <v>83</v>
      </c>
      <c r="B102" s="70"/>
      <c r="C102" s="133"/>
      <c r="D102" s="133"/>
      <c r="E102" s="134" t="s">
        <v>103</v>
      </c>
      <c r="F102" s="134"/>
      <c r="G102" s="134"/>
      <c r="H102" s="134"/>
      <c r="I102" s="134"/>
      <c r="J102" s="133"/>
      <c r="K102" s="134" t="s">
        <v>104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'3.7 - Nový přístřešek pro...'!J32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86</v>
      </c>
      <c r="AR102" s="72"/>
      <c r="AS102" s="137">
        <v>0</v>
      </c>
      <c r="AT102" s="138">
        <f>ROUND(SUM(AV102:AW102),2)</f>
        <v>0</v>
      </c>
      <c r="AU102" s="139">
        <f>'3.7 - Nový přístřešek pro...'!P129</f>
        <v>0</v>
      </c>
      <c r="AV102" s="138">
        <f>'3.7 - Nový přístřešek pro...'!J35</f>
        <v>0</v>
      </c>
      <c r="AW102" s="138">
        <f>'3.7 - Nový přístřešek pro...'!J36</f>
        <v>0</v>
      </c>
      <c r="AX102" s="138">
        <f>'3.7 - Nový přístřešek pro...'!J37</f>
        <v>0</v>
      </c>
      <c r="AY102" s="138">
        <f>'3.7 - Nový přístřešek pro...'!J38</f>
        <v>0</v>
      </c>
      <c r="AZ102" s="138">
        <f>'3.7 - Nový přístřešek pro...'!F35</f>
        <v>0</v>
      </c>
      <c r="BA102" s="138">
        <f>'3.7 - Nový přístřešek pro...'!F36</f>
        <v>0</v>
      </c>
      <c r="BB102" s="138">
        <f>'3.7 - Nový přístřešek pro...'!F37</f>
        <v>0</v>
      </c>
      <c r="BC102" s="138">
        <f>'3.7 - Nový přístřešek pro...'!F38</f>
        <v>0</v>
      </c>
      <c r="BD102" s="140">
        <f>'3.7 - Nový přístřešek pro...'!F39</f>
        <v>0</v>
      </c>
      <c r="BE102" s="4"/>
      <c r="BT102" s="141" t="s">
        <v>82</v>
      </c>
      <c r="BV102" s="141" t="s">
        <v>75</v>
      </c>
      <c r="BW102" s="141" t="s">
        <v>105</v>
      </c>
      <c r="BX102" s="141" t="s">
        <v>81</v>
      </c>
      <c r="CL102" s="141" t="s">
        <v>1</v>
      </c>
    </row>
    <row r="103" s="4" customFormat="1" ht="16.5" customHeight="1">
      <c r="A103" s="132" t="s">
        <v>83</v>
      </c>
      <c r="B103" s="70"/>
      <c r="C103" s="133"/>
      <c r="D103" s="133"/>
      <c r="E103" s="134" t="s">
        <v>106</v>
      </c>
      <c r="F103" s="134"/>
      <c r="G103" s="134"/>
      <c r="H103" s="134"/>
      <c r="I103" s="134"/>
      <c r="J103" s="133"/>
      <c r="K103" s="134" t="s">
        <v>107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'3.8 - Nový plot podél záp...'!J32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86</v>
      </c>
      <c r="AR103" s="72"/>
      <c r="AS103" s="137">
        <v>0</v>
      </c>
      <c r="AT103" s="138">
        <f>ROUND(SUM(AV103:AW103),2)</f>
        <v>0</v>
      </c>
      <c r="AU103" s="139">
        <f>'3.8 - Nový plot podél záp...'!P130</f>
        <v>0</v>
      </c>
      <c r="AV103" s="138">
        <f>'3.8 - Nový plot podél záp...'!J35</f>
        <v>0</v>
      </c>
      <c r="AW103" s="138">
        <f>'3.8 - Nový plot podél záp...'!J36</f>
        <v>0</v>
      </c>
      <c r="AX103" s="138">
        <f>'3.8 - Nový plot podél záp...'!J37</f>
        <v>0</v>
      </c>
      <c r="AY103" s="138">
        <f>'3.8 - Nový plot podél záp...'!J38</f>
        <v>0</v>
      </c>
      <c r="AZ103" s="138">
        <f>'3.8 - Nový plot podél záp...'!F35</f>
        <v>0</v>
      </c>
      <c r="BA103" s="138">
        <f>'3.8 - Nový plot podél záp...'!F36</f>
        <v>0</v>
      </c>
      <c r="BB103" s="138">
        <f>'3.8 - Nový plot podél záp...'!F37</f>
        <v>0</v>
      </c>
      <c r="BC103" s="138">
        <f>'3.8 - Nový plot podél záp...'!F38</f>
        <v>0</v>
      </c>
      <c r="BD103" s="140">
        <f>'3.8 - Nový plot podél záp...'!F39</f>
        <v>0</v>
      </c>
      <c r="BE103" s="4"/>
      <c r="BT103" s="141" t="s">
        <v>82</v>
      </c>
      <c r="BV103" s="141" t="s">
        <v>75</v>
      </c>
      <c r="BW103" s="141" t="s">
        <v>108</v>
      </c>
      <c r="BX103" s="141" t="s">
        <v>81</v>
      </c>
      <c r="CL103" s="141" t="s">
        <v>1</v>
      </c>
    </row>
    <row r="104" s="7" customFormat="1" ht="16.5" customHeight="1">
      <c r="A104" s="132" t="s">
        <v>83</v>
      </c>
      <c r="B104" s="119"/>
      <c r="C104" s="120"/>
      <c r="D104" s="121" t="s">
        <v>109</v>
      </c>
      <c r="E104" s="121"/>
      <c r="F104" s="121"/>
      <c r="G104" s="121"/>
      <c r="H104" s="121"/>
      <c r="I104" s="122"/>
      <c r="J104" s="121" t="s">
        <v>110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4">
        <f>'SO-04 - Vedlejší rozpočto...'!J30</f>
        <v>0</v>
      </c>
      <c r="AH104" s="122"/>
      <c r="AI104" s="122"/>
      <c r="AJ104" s="122"/>
      <c r="AK104" s="122"/>
      <c r="AL104" s="122"/>
      <c r="AM104" s="122"/>
      <c r="AN104" s="124">
        <f>SUM(AG104,AT104)</f>
        <v>0</v>
      </c>
      <c r="AO104" s="122"/>
      <c r="AP104" s="122"/>
      <c r="AQ104" s="125" t="s">
        <v>79</v>
      </c>
      <c r="AR104" s="126"/>
      <c r="AS104" s="142">
        <v>0</v>
      </c>
      <c r="AT104" s="143">
        <f>ROUND(SUM(AV104:AW104),2)</f>
        <v>0</v>
      </c>
      <c r="AU104" s="144">
        <f>'SO-04 - Vedlejší rozpočto...'!P122</f>
        <v>0</v>
      </c>
      <c r="AV104" s="143">
        <f>'SO-04 - Vedlejší rozpočto...'!J33</f>
        <v>0</v>
      </c>
      <c r="AW104" s="143">
        <f>'SO-04 - Vedlejší rozpočto...'!J34</f>
        <v>0</v>
      </c>
      <c r="AX104" s="143">
        <f>'SO-04 - Vedlejší rozpočto...'!J35</f>
        <v>0</v>
      </c>
      <c r="AY104" s="143">
        <f>'SO-04 - Vedlejší rozpočto...'!J36</f>
        <v>0</v>
      </c>
      <c r="AZ104" s="143">
        <f>'SO-04 - Vedlejší rozpočto...'!F33</f>
        <v>0</v>
      </c>
      <c r="BA104" s="143">
        <f>'SO-04 - Vedlejší rozpočto...'!F34</f>
        <v>0</v>
      </c>
      <c r="BB104" s="143">
        <f>'SO-04 - Vedlejší rozpočto...'!F35</f>
        <v>0</v>
      </c>
      <c r="BC104" s="143">
        <f>'SO-04 - Vedlejší rozpočto...'!F36</f>
        <v>0</v>
      </c>
      <c r="BD104" s="145">
        <f>'SO-04 - Vedlejší rozpočto...'!F37</f>
        <v>0</v>
      </c>
      <c r="BE104" s="7"/>
      <c r="BT104" s="131" t="s">
        <v>80</v>
      </c>
      <c r="BV104" s="131" t="s">
        <v>75</v>
      </c>
      <c r="BW104" s="131" t="s">
        <v>111</v>
      </c>
      <c r="BX104" s="131" t="s">
        <v>5</v>
      </c>
      <c r="CL104" s="131" t="s">
        <v>1</v>
      </c>
      <c r="CM104" s="131" t="s">
        <v>82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1vW3OXOFxiS5nchdsDqiTJcb4eLXc8twruPBIY7TDmVK1dQWHx1GdNOf6uz/EXxBf2pLZC1DMuBb9VAfoqYZIQ==" hashValue="4bwAr85oFuRdYzYv1oJdvQ2QO5qfX44SiS6r0WZT971/WcjMIfaQNP2y9VrT/Vwme8UwshCj40hnlkOBVAKChw==" algorithmName="SHA-512" password="CC35"/>
  <mergeCells count="78">
    <mergeCell ref="C92:G92"/>
    <mergeCell ref="D104:H104"/>
    <mergeCell ref="D95:H95"/>
    <mergeCell ref="E101:I101"/>
    <mergeCell ref="E98:I98"/>
    <mergeCell ref="E97:I97"/>
    <mergeCell ref="E100:I100"/>
    <mergeCell ref="E96:I96"/>
    <mergeCell ref="E99:I99"/>
    <mergeCell ref="E102:I102"/>
    <mergeCell ref="E103:I103"/>
    <mergeCell ref="I92:AF92"/>
    <mergeCell ref="J104:AF104"/>
    <mergeCell ref="J95:AF95"/>
    <mergeCell ref="K102:AF102"/>
    <mergeCell ref="K101:AF101"/>
    <mergeCell ref="K98:AF98"/>
    <mergeCell ref="K99:AF99"/>
    <mergeCell ref="K96:AF96"/>
    <mergeCell ref="K100:AF100"/>
    <mergeCell ref="K103:AF103"/>
    <mergeCell ref="K97:AF97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9:AM99"/>
    <mergeCell ref="AG102:AM102"/>
    <mergeCell ref="AG101:AM101"/>
    <mergeCell ref="AG103:AM103"/>
    <mergeCell ref="AG100:AM100"/>
    <mergeCell ref="AG98:AM98"/>
    <mergeCell ref="AG104:AM104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G94:AM94"/>
    <mergeCell ref="AN94:AP94"/>
  </mergeCells>
  <hyperlinks>
    <hyperlink ref="A96" location="'3.1 - Bourací a demontážn...'!C2" display="/"/>
    <hyperlink ref="A97" location="'3.2 - Nový severozápadní ...'!C2" display="/"/>
    <hyperlink ref="A98" location="'3.3 - Nový severovýchodní...'!C2" display="/"/>
    <hyperlink ref="A99" location="'3.4 - Nový vnitřní plot'!C2" display="/"/>
    <hyperlink ref="A100" location="'3.5 - Nové jihovýchodní o...'!C2" display="/"/>
    <hyperlink ref="A101" location="'3.6 - Nový jihozápadní plot'!C2" display="/"/>
    <hyperlink ref="A102" location="'3.7 - Nový přístřešek pro...'!C2" display="/"/>
    <hyperlink ref="A103" location="'3.8 - Nový plot podél záp...'!C2" display="/"/>
    <hyperlink ref="A104" location="'SO-0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Komunitní centrum Jahodnice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117</v>
      </c>
      <c r="G14" s="38"/>
      <c r="H14" s="38"/>
      <c r="I14" s="150" t="s">
        <v>22</v>
      </c>
      <c r="J14" s="153" t="str">
        <f>'Rekapitulace stavby'!AN8</f>
        <v>2.5.2022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118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119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120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121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ROUND((SUM(BE124:BE177)),  2)</f>
        <v>0</v>
      </c>
      <c r="G35" s="38"/>
      <c r="H35" s="38"/>
      <c r="I35" s="164">
        <v>0.20999999999999999</v>
      </c>
      <c r="J35" s="163">
        <f>ROUND(((SUM(BE124:BE177))*I35),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ROUND((SUM(BF124:BF177)),  2)</f>
        <v>0</v>
      </c>
      <c r="G36" s="38"/>
      <c r="H36" s="38"/>
      <c r="I36" s="164">
        <v>0.14999999999999999</v>
      </c>
      <c r="J36" s="163">
        <f>ROUND(((SUM(BF124:BF177))*I36),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ROUND((SUM(BG124:BG177)),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ROUND((SUM(BH124:BH177)),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ROUND((SUM(BI124:BI177)),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Komunitní centrum Jahodnice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3.1 - Bourací a demontážní práce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Baštířská 67/2, Praha 14</v>
      </c>
      <c r="G91" s="40"/>
      <c r="H91" s="40"/>
      <c r="I91" s="32" t="s">
        <v>22</v>
      </c>
      <c r="J91" s="79" t="str">
        <f>IF(J14="","",J14)</f>
        <v>2.5.2022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Městská část Praha 14</v>
      </c>
      <c r="G93" s="40"/>
      <c r="H93" s="40"/>
      <c r="I93" s="32" t="s">
        <v>29</v>
      </c>
      <c r="J93" s="36" t="str">
        <f>E23</f>
        <v>a3atelier,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123</v>
      </c>
      <c r="D96" s="185"/>
      <c r="E96" s="185"/>
      <c r="F96" s="185"/>
      <c r="G96" s="185"/>
      <c r="H96" s="185"/>
      <c r="I96" s="185"/>
      <c r="J96" s="186" t="s">
        <v>124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125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126</v>
      </c>
    </row>
    <row r="99" s="9" customFormat="1" ht="24.96" customHeight="1">
      <c r="A99" s="9"/>
      <c r="B99" s="188"/>
      <c r="C99" s="189"/>
      <c r="D99" s="190" t="s">
        <v>127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128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129</v>
      </c>
      <c r="E101" s="196"/>
      <c r="F101" s="196"/>
      <c r="G101" s="196"/>
      <c r="H101" s="196"/>
      <c r="I101" s="196"/>
      <c r="J101" s="197">
        <f>J133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130</v>
      </c>
      <c r="E102" s="196"/>
      <c r="F102" s="196"/>
      <c r="G102" s="196"/>
      <c r="H102" s="196"/>
      <c r="I102" s="196"/>
      <c r="J102" s="197">
        <f>J165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Komunitní centrum Jahodnice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113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114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3.1 - Bourací a demontážní práce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Baštířská 67/2, Praha 14</v>
      </c>
      <c r="G118" s="40"/>
      <c r="H118" s="40"/>
      <c r="I118" s="32" t="s">
        <v>22</v>
      </c>
      <c r="J118" s="79" t="str">
        <f>IF(J14="","",J14)</f>
        <v>2.5.2022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>Městská část Praha 14</v>
      </c>
      <c r="G120" s="40"/>
      <c r="H120" s="40"/>
      <c r="I120" s="32" t="s">
        <v>29</v>
      </c>
      <c r="J120" s="36" t="str">
        <f>E23</f>
        <v>a3atelier,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IF(E20="","",E20)</f>
        <v>Vyplň údaj</v>
      </c>
      <c r="G121" s="40"/>
      <c r="H121" s="40"/>
      <c r="I121" s="32" t="s">
        <v>31</v>
      </c>
      <c r="J121" s="36" t="str">
        <f>E26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132</v>
      </c>
      <c r="D123" s="202" t="s">
        <v>58</v>
      </c>
      <c r="E123" s="202" t="s">
        <v>54</v>
      </c>
      <c r="F123" s="202" t="s">
        <v>55</v>
      </c>
      <c r="G123" s="202" t="s">
        <v>133</v>
      </c>
      <c r="H123" s="202" t="s">
        <v>134</v>
      </c>
      <c r="I123" s="202" t="s">
        <v>135</v>
      </c>
      <c r="J123" s="202" t="s">
        <v>124</v>
      </c>
      <c r="K123" s="203" t="s">
        <v>136</v>
      </c>
      <c r="L123" s="204"/>
      <c r="M123" s="100" t="s">
        <v>1</v>
      </c>
      <c r="N123" s="101" t="s">
        <v>37</v>
      </c>
      <c r="O123" s="101" t="s">
        <v>137</v>
      </c>
      <c r="P123" s="101" t="s">
        <v>138</v>
      </c>
      <c r="Q123" s="101" t="s">
        <v>139</v>
      </c>
      <c r="R123" s="101" t="s">
        <v>140</v>
      </c>
      <c r="S123" s="101" t="s">
        <v>141</v>
      </c>
      <c r="T123" s="102" t="s">
        <v>142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143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0</v>
      </c>
      <c r="S124" s="104"/>
      <c r="T124" s="208">
        <f>T125</f>
        <v>136.61212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126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72</v>
      </c>
      <c r="E125" s="213" t="s">
        <v>144</v>
      </c>
      <c r="F125" s="213" t="s">
        <v>145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P126+P133+P165</f>
        <v>0</v>
      </c>
      <c r="Q125" s="218"/>
      <c r="R125" s="219">
        <f>R126+R133+R165</f>
        <v>0</v>
      </c>
      <c r="S125" s="218"/>
      <c r="T125" s="220">
        <f>T126+T133+T165</f>
        <v>136.61212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80</v>
      </c>
      <c r="AT125" s="222" t="s">
        <v>72</v>
      </c>
      <c r="AU125" s="222" t="s">
        <v>73</v>
      </c>
      <c r="AY125" s="221" t="s">
        <v>146</v>
      </c>
      <c r="BK125" s="223">
        <f>BK126+BK133+BK165</f>
        <v>0</v>
      </c>
    </row>
    <row r="126" s="12" customFormat="1" ht="22.8" customHeight="1">
      <c r="A126" s="12"/>
      <c r="B126" s="210"/>
      <c r="C126" s="211"/>
      <c r="D126" s="212" t="s">
        <v>72</v>
      </c>
      <c r="E126" s="224" t="s">
        <v>80</v>
      </c>
      <c r="F126" s="224" t="s">
        <v>147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SUM(P127:P132)</f>
        <v>0</v>
      </c>
      <c r="Q126" s="218"/>
      <c r="R126" s="219">
        <f>SUM(R127:R132)</f>
        <v>0</v>
      </c>
      <c r="S126" s="218"/>
      <c r="T126" s="22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80</v>
      </c>
      <c r="AT126" s="222" t="s">
        <v>72</v>
      </c>
      <c r="AU126" s="222" t="s">
        <v>80</v>
      </c>
      <c r="AY126" s="221" t="s">
        <v>146</v>
      </c>
      <c r="BK126" s="223">
        <f>SUM(BK127:BK132)</f>
        <v>0</v>
      </c>
    </row>
    <row r="127" s="2" customFormat="1" ht="24.15" customHeight="1">
      <c r="A127" s="38"/>
      <c r="B127" s="39"/>
      <c r="C127" s="226" t="s">
        <v>148</v>
      </c>
      <c r="D127" s="226" t="s">
        <v>149</v>
      </c>
      <c r="E127" s="227" t="s">
        <v>150</v>
      </c>
      <c r="F127" s="228" t="s">
        <v>151</v>
      </c>
      <c r="G127" s="229" t="s">
        <v>152</v>
      </c>
      <c r="H127" s="230">
        <v>29.905000000000001</v>
      </c>
      <c r="I127" s="231"/>
      <c r="J127" s="232">
        <f>ROUND(I127*H127,2)</f>
        <v>0</v>
      </c>
      <c r="K127" s="228" t="s">
        <v>153</v>
      </c>
      <c r="L127" s="44"/>
      <c r="M127" s="233" t="s">
        <v>1</v>
      </c>
      <c r="N127" s="234" t="s">
        <v>38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154</v>
      </c>
      <c r="AT127" s="237" t="s">
        <v>149</v>
      </c>
      <c r="AU127" s="237" t="s">
        <v>82</v>
      </c>
      <c r="AY127" s="17" t="s">
        <v>146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80</v>
      </c>
      <c r="BK127" s="238">
        <f>ROUND(I127*H127,2)</f>
        <v>0</v>
      </c>
      <c r="BL127" s="17" t="s">
        <v>154</v>
      </c>
      <c r="BM127" s="237" t="s">
        <v>155</v>
      </c>
    </row>
    <row r="128" s="13" customFormat="1">
      <c r="A128" s="13"/>
      <c r="B128" s="239"/>
      <c r="C128" s="240"/>
      <c r="D128" s="241" t="s">
        <v>156</v>
      </c>
      <c r="E128" s="242" t="s">
        <v>1</v>
      </c>
      <c r="F128" s="243" t="s">
        <v>157</v>
      </c>
      <c r="G128" s="240"/>
      <c r="H128" s="244">
        <v>29.905000000000001</v>
      </c>
      <c r="I128" s="245"/>
      <c r="J128" s="240"/>
      <c r="K128" s="240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156</v>
      </c>
      <c r="AU128" s="250" t="s">
        <v>82</v>
      </c>
      <c r="AV128" s="13" t="s">
        <v>82</v>
      </c>
      <c r="AW128" s="13" t="s">
        <v>30</v>
      </c>
      <c r="AX128" s="13" t="s">
        <v>73</v>
      </c>
      <c r="AY128" s="250" t="s">
        <v>146</v>
      </c>
    </row>
    <row r="129" s="14" customFormat="1">
      <c r="A129" s="14"/>
      <c r="B129" s="251"/>
      <c r="C129" s="252"/>
      <c r="D129" s="241" t="s">
        <v>156</v>
      </c>
      <c r="E129" s="253" t="s">
        <v>1</v>
      </c>
      <c r="F129" s="254" t="s">
        <v>158</v>
      </c>
      <c r="G129" s="252"/>
      <c r="H129" s="255">
        <v>29.905000000000001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156</v>
      </c>
      <c r="AU129" s="261" t="s">
        <v>82</v>
      </c>
      <c r="AV129" s="14" t="s">
        <v>154</v>
      </c>
      <c r="AW129" s="14" t="s">
        <v>30</v>
      </c>
      <c r="AX129" s="14" t="s">
        <v>80</v>
      </c>
      <c r="AY129" s="261" t="s">
        <v>146</v>
      </c>
    </row>
    <row r="130" s="2" customFormat="1" ht="33" customHeight="1">
      <c r="A130" s="38"/>
      <c r="B130" s="39"/>
      <c r="C130" s="226" t="s">
        <v>159</v>
      </c>
      <c r="D130" s="226" t="s">
        <v>149</v>
      </c>
      <c r="E130" s="227" t="s">
        <v>160</v>
      </c>
      <c r="F130" s="228" t="s">
        <v>161</v>
      </c>
      <c r="G130" s="229" t="s">
        <v>162</v>
      </c>
      <c r="H130" s="230">
        <v>90.709999999999994</v>
      </c>
      <c r="I130" s="231"/>
      <c r="J130" s="232">
        <f>ROUND(I130*H130,2)</f>
        <v>0</v>
      </c>
      <c r="K130" s="228" t="s">
        <v>153</v>
      </c>
      <c r="L130" s="44"/>
      <c r="M130" s="233" t="s">
        <v>1</v>
      </c>
      <c r="N130" s="234" t="s">
        <v>38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154</v>
      </c>
      <c r="AT130" s="237" t="s">
        <v>149</v>
      </c>
      <c r="AU130" s="237" t="s">
        <v>82</v>
      </c>
      <c r="AY130" s="17" t="s">
        <v>146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80</v>
      </c>
      <c r="BK130" s="238">
        <f>ROUND(I130*H130,2)</f>
        <v>0</v>
      </c>
      <c r="BL130" s="17" t="s">
        <v>154</v>
      </c>
      <c r="BM130" s="237" t="s">
        <v>163</v>
      </c>
    </row>
    <row r="131" s="13" customFormat="1">
      <c r="A131" s="13"/>
      <c r="B131" s="239"/>
      <c r="C131" s="240"/>
      <c r="D131" s="241" t="s">
        <v>156</v>
      </c>
      <c r="E131" s="242" t="s">
        <v>1</v>
      </c>
      <c r="F131" s="243" t="s">
        <v>164</v>
      </c>
      <c r="G131" s="240"/>
      <c r="H131" s="244">
        <v>90.709999999999994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156</v>
      </c>
      <c r="AU131" s="250" t="s">
        <v>82</v>
      </c>
      <c r="AV131" s="13" t="s">
        <v>82</v>
      </c>
      <c r="AW131" s="13" t="s">
        <v>30</v>
      </c>
      <c r="AX131" s="13" t="s">
        <v>73</v>
      </c>
      <c r="AY131" s="250" t="s">
        <v>146</v>
      </c>
    </row>
    <row r="132" s="14" customFormat="1">
      <c r="A132" s="14"/>
      <c r="B132" s="251"/>
      <c r="C132" s="252"/>
      <c r="D132" s="241" t="s">
        <v>156</v>
      </c>
      <c r="E132" s="253" t="s">
        <v>1</v>
      </c>
      <c r="F132" s="254" t="s">
        <v>158</v>
      </c>
      <c r="G132" s="252"/>
      <c r="H132" s="255">
        <v>90.709999999999994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156</v>
      </c>
      <c r="AU132" s="261" t="s">
        <v>82</v>
      </c>
      <c r="AV132" s="14" t="s">
        <v>154</v>
      </c>
      <c r="AW132" s="14" t="s">
        <v>30</v>
      </c>
      <c r="AX132" s="14" t="s">
        <v>80</v>
      </c>
      <c r="AY132" s="261" t="s">
        <v>146</v>
      </c>
    </row>
    <row r="133" s="12" customFormat="1" ht="22.8" customHeight="1">
      <c r="A133" s="12"/>
      <c r="B133" s="210"/>
      <c r="C133" s="211"/>
      <c r="D133" s="212" t="s">
        <v>72</v>
      </c>
      <c r="E133" s="224" t="s">
        <v>165</v>
      </c>
      <c r="F133" s="224" t="s">
        <v>166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SUM(P134:P164)</f>
        <v>0</v>
      </c>
      <c r="Q133" s="218"/>
      <c r="R133" s="219">
        <f>SUM(R134:R164)</f>
        <v>0</v>
      </c>
      <c r="S133" s="218"/>
      <c r="T133" s="220">
        <f>SUM(T134:T164)</f>
        <v>136.61212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80</v>
      </c>
      <c r="AT133" s="222" t="s">
        <v>72</v>
      </c>
      <c r="AU133" s="222" t="s">
        <v>80</v>
      </c>
      <c r="AY133" s="221" t="s">
        <v>146</v>
      </c>
      <c r="BK133" s="223">
        <f>SUM(BK134:BK164)</f>
        <v>0</v>
      </c>
    </row>
    <row r="134" s="2" customFormat="1" ht="16.5" customHeight="1">
      <c r="A134" s="38"/>
      <c r="B134" s="39"/>
      <c r="C134" s="226" t="s">
        <v>167</v>
      </c>
      <c r="D134" s="226" t="s">
        <v>149</v>
      </c>
      <c r="E134" s="227" t="s">
        <v>168</v>
      </c>
      <c r="F134" s="228" t="s">
        <v>169</v>
      </c>
      <c r="G134" s="229" t="s">
        <v>152</v>
      </c>
      <c r="H134" s="230">
        <v>2</v>
      </c>
      <c r="I134" s="231"/>
      <c r="J134" s="232">
        <f>ROUND(I134*H134,2)</f>
        <v>0</v>
      </c>
      <c r="K134" s="228" t="s">
        <v>153</v>
      </c>
      <c r="L134" s="44"/>
      <c r="M134" s="233" t="s">
        <v>1</v>
      </c>
      <c r="N134" s="234" t="s">
        <v>38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2</v>
      </c>
      <c r="T134" s="236">
        <f>S134*H134</f>
        <v>4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154</v>
      </c>
      <c r="AT134" s="237" t="s">
        <v>149</v>
      </c>
      <c r="AU134" s="237" t="s">
        <v>82</v>
      </c>
      <c r="AY134" s="17" t="s">
        <v>146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80</v>
      </c>
      <c r="BK134" s="238">
        <f>ROUND(I134*H134,2)</f>
        <v>0</v>
      </c>
      <c r="BL134" s="17" t="s">
        <v>154</v>
      </c>
      <c r="BM134" s="237" t="s">
        <v>170</v>
      </c>
    </row>
    <row r="135" s="13" customFormat="1">
      <c r="A135" s="13"/>
      <c r="B135" s="239"/>
      <c r="C135" s="240"/>
      <c r="D135" s="241" t="s">
        <v>156</v>
      </c>
      <c r="E135" s="242" t="s">
        <v>1</v>
      </c>
      <c r="F135" s="243" t="s">
        <v>171</v>
      </c>
      <c r="G135" s="240"/>
      <c r="H135" s="244">
        <v>2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156</v>
      </c>
      <c r="AU135" s="250" t="s">
        <v>82</v>
      </c>
      <c r="AV135" s="13" t="s">
        <v>82</v>
      </c>
      <c r="AW135" s="13" t="s">
        <v>30</v>
      </c>
      <c r="AX135" s="13" t="s">
        <v>73</v>
      </c>
      <c r="AY135" s="250" t="s">
        <v>146</v>
      </c>
    </row>
    <row r="136" s="14" customFormat="1">
      <c r="A136" s="14"/>
      <c r="B136" s="251"/>
      <c r="C136" s="252"/>
      <c r="D136" s="241" t="s">
        <v>156</v>
      </c>
      <c r="E136" s="253" t="s">
        <v>1</v>
      </c>
      <c r="F136" s="254" t="s">
        <v>158</v>
      </c>
      <c r="G136" s="252"/>
      <c r="H136" s="255">
        <v>2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156</v>
      </c>
      <c r="AU136" s="261" t="s">
        <v>82</v>
      </c>
      <c r="AV136" s="14" t="s">
        <v>154</v>
      </c>
      <c r="AW136" s="14" t="s">
        <v>30</v>
      </c>
      <c r="AX136" s="14" t="s">
        <v>80</v>
      </c>
      <c r="AY136" s="261" t="s">
        <v>146</v>
      </c>
    </row>
    <row r="137" s="2" customFormat="1" ht="16.5" customHeight="1">
      <c r="A137" s="38"/>
      <c r="B137" s="39"/>
      <c r="C137" s="226" t="s">
        <v>172</v>
      </c>
      <c r="D137" s="226" t="s">
        <v>149</v>
      </c>
      <c r="E137" s="227" t="s">
        <v>173</v>
      </c>
      <c r="F137" s="228" t="s">
        <v>174</v>
      </c>
      <c r="G137" s="229" t="s">
        <v>152</v>
      </c>
      <c r="H137" s="230">
        <v>28.777999999999999</v>
      </c>
      <c r="I137" s="231"/>
      <c r="J137" s="232">
        <f>ROUND(I137*H137,2)</f>
        <v>0</v>
      </c>
      <c r="K137" s="228" t="s">
        <v>153</v>
      </c>
      <c r="L137" s="44"/>
      <c r="M137" s="233" t="s">
        <v>1</v>
      </c>
      <c r="N137" s="234" t="s">
        <v>38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2.3999999999999999</v>
      </c>
      <c r="T137" s="236">
        <f>S137*H137</f>
        <v>69.0672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154</v>
      </c>
      <c r="AT137" s="237" t="s">
        <v>149</v>
      </c>
      <c r="AU137" s="237" t="s">
        <v>82</v>
      </c>
      <c r="AY137" s="17" t="s">
        <v>146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80</v>
      </c>
      <c r="BK137" s="238">
        <f>ROUND(I137*H137,2)</f>
        <v>0</v>
      </c>
      <c r="BL137" s="17" t="s">
        <v>154</v>
      </c>
      <c r="BM137" s="237" t="s">
        <v>175</v>
      </c>
    </row>
    <row r="138" s="13" customFormat="1">
      <c r="A138" s="13"/>
      <c r="B138" s="239"/>
      <c r="C138" s="240"/>
      <c r="D138" s="241" t="s">
        <v>156</v>
      </c>
      <c r="E138" s="242" t="s">
        <v>1</v>
      </c>
      <c r="F138" s="243" t="s">
        <v>176</v>
      </c>
      <c r="G138" s="240"/>
      <c r="H138" s="244">
        <v>13.183999999999999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156</v>
      </c>
      <c r="AU138" s="250" t="s">
        <v>82</v>
      </c>
      <c r="AV138" s="13" t="s">
        <v>82</v>
      </c>
      <c r="AW138" s="13" t="s">
        <v>30</v>
      </c>
      <c r="AX138" s="13" t="s">
        <v>73</v>
      </c>
      <c r="AY138" s="250" t="s">
        <v>146</v>
      </c>
    </row>
    <row r="139" s="13" customFormat="1">
      <c r="A139" s="13"/>
      <c r="B139" s="239"/>
      <c r="C139" s="240"/>
      <c r="D139" s="241" t="s">
        <v>156</v>
      </c>
      <c r="E139" s="242" t="s">
        <v>1</v>
      </c>
      <c r="F139" s="243" t="s">
        <v>177</v>
      </c>
      <c r="G139" s="240"/>
      <c r="H139" s="244">
        <v>5.024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156</v>
      </c>
      <c r="AU139" s="250" t="s">
        <v>82</v>
      </c>
      <c r="AV139" s="13" t="s">
        <v>82</v>
      </c>
      <c r="AW139" s="13" t="s">
        <v>30</v>
      </c>
      <c r="AX139" s="13" t="s">
        <v>73</v>
      </c>
      <c r="AY139" s="250" t="s">
        <v>146</v>
      </c>
    </row>
    <row r="140" s="13" customFormat="1">
      <c r="A140" s="13"/>
      <c r="B140" s="239"/>
      <c r="C140" s="240"/>
      <c r="D140" s="241" t="s">
        <v>156</v>
      </c>
      <c r="E140" s="242" t="s">
        <v>1</v>
      </c>
      <c r="F140" s="243" t="s">
        <v>178</v>
      </c>
      <c r="G140" s="240"/>
      <c r="H140" s="244">
        <v>7.3300000000000001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156</v>
      </c>
      <c r="AU140" s="250" t="s">
        <v>82</v>
      </c>
      <c r="AV140" s="13" t="s">
        <v>82</v>
      </c>
      <c r="AW140" s="13" t="s">
        <v>30</v>
      </c>
      <c r="AX140" s="13" t="s">
        <v>73</v>
      </c>
      <c r="AY140" s="250" t="s">
        <v>146</v>
      </c>
    </row>
    <row r="141" s="13" customFormat="1">
      <c r="A141" s="13"/>
      <c r="B141" s="239"/>
      <c r="C141" s="240"/>
      <c r="D141" s="241" t="s">
        <v>156</v>
      </c>
      <c r="E141" s="242" t="s">
        <v>1</v>
      </c>
      <c r="F141" s="243" t="s">
        <v>179</v>
      </c>
      <c r="G141" s="240"/>
      <c r="H141" s="244">
        <v>3.2400000000000002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156</v>
      </c>
      <c r="AU141" s="250" t="s">
        <v>82</v>
      </c>
      <c r="AV141" s="13" t="s">
        <v>82</v>
      </c>
      <c r="AW141" s="13" t="s">
        <v>30</v>
      </c>
      <c r="AX141" s="13" t="s">
        <v>73</v>
      </c>
      <c r="AY141" s="250" t="s">
        <v>146</v>
      </c>
    </row>
    <row r="142" s="14" customFormat="1">
      <c r="A142" s="14"/>
      <c r="B142" s="251"/>
      <c r="C142" s="252"/>
      <c r="D142" s="241" t="s">
        <v>156</v>
      </c>
      <c r="E142" s="253" t="s">
        <v>1</v>
      </c>
      <c r="F142" s="254" t="s">
        <v>158</v>
      </c>
      <c r="G142" s="252"/>
      <c r="H142" s="255">
        <v>28.777999999999999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156</v>
      </c>
      <c r="AU142" s="261" t="s">
        <v>82</v>
      </c>
      <c r="AV142" s="14" t="s">
        <v>154</v>
      </c>
      <c r="AW142" s="14" t="s">
        <v>30</v>
      </c>
      <c r="AX142" s="14" t="s">
        <v>80</v>
      </c>
      <c r="AY142" s="261" t="s">
        <v>146</v>
      </c>
    </row>
    <row r="143" s="2" customFormat="1" ht="24.15" customHeight="1">
      <c r="A143" s="38"/>
      <c r="B143" s="39"/>
      <c r="C143" s="226" t="s">
        <v>82</v>
      </c>
      <c r="D143" s="226" t="s">
        <v>149</v>
      </c>
      <c r="E143" s="227" t="s">
        <v>180</v>
      </c>
      <c r="F143" s="228" t="s">
        <v>181</v>
      </c>
      <c r="G143" s="229" t="s">
        <v>152</v>
      </c>
      <c r="H143" s="230">
        <v>2.27</v>
      </c>
      <c r="I143" s="231"/>
      <c r="J143" s="232">
        <f>ROUND(I143*H143,2)</f>
        <v>0</v>
      </c>
      <c r="K143" s="228" t="s">
        <v>153</v>
      </c>
      <c r="L143" s="44"/>
      <c r="M143" s="233" t="s">
        <v>1</v>
      </c>
      <c r="N143" s="234" t="s">
        <v>38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1.8</v>
      </c>
      <c r="T143" s="236">
        <f>S143*H143</f>
        <v>4.0860000000000003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154</v>
      </c>
      <c r="AT143" s="237" t="s">
        <v>149</v>
      </c>
      <c r="AU143" s="237" t="s">
        <v>82</v>
      </c>
      <c r="AY143" s="17" t="s">
        <v>146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80</v>
      </c>
      <c r="BK143" s="238">
        <f>ROUND(I143*H143,2)</f>
        <v>0</v>
      </c>
      <c r="BL143" s="17" t="s">
        <v>154</v>
      </c>
      <c r="BM143" s="237" t="s">
        <v>182</v>
      </c>
    </row>
    <row r="144" s="13" customFormat="1">
      <c r="A144" s="13"/>
      <c r="B144" s="239"/>
      <c r="C144" s="240"/>
      <c r="D144" s="241" t="s">
        <v>156</v>
      </c>
      <c r="E144" s="242" t="s">
        <v>1</v>
      </c>
      <c r="F144" s="243" t="s">
        <v>183</v>
      </c>
      <c r="G144" s="240"/>
      <c r="H144" s="244">
        <v>0.80700000000000005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156</v>
      </c>
      <c r="AU144" s="250" t="s">
        <v>82</v>
      </c>
      <c r="AV144" s="13" t="s">
        <v>82</v>
      </c>
      <c r="AW144" s="13" t="s">
        <v>30</v>
      </c>
      <c r="AX144" s="13" t="s">
        <v>73</v>
      </c>
      <c r="AY144" s="250" t="s">
        <v>146</v>
      </c>
    </row>
    <row r="145" s="13" customFormat="1">
      <c r="A145" s="13"/>
      <c r="B145" s="239"/>
      <c r="C145" s="240"/>
      <c r="D145" s="241" t="s">
        <v>156</v>
      </c>
      <c r="E145" s="242" t="s">
        <v>1</v>
      </c>
      <c r="F145" s="243" t="s">
        <v>184</v>
      </c>
      <c r="G145" s="240"/>
      <c r="H145" s="244">
        <v>1.4630000000000001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156</v>
      </c>
      <c r="AU145" s="250" t="s">
        <v>82</v>
      </c>
      <c r="AV145" s="13" t="s">
        <v>82</v>
      </c>
      <c r="AW145" s="13" t="s">
        <v>30</v>
      </c>
      <c r="AX145" s="13" t="s">
        <v>73</v>
      </c>
      <c r="AY145" s="250" t="s">
        <v>146</v>
      </c>
    </row>
    <row r="146" s="14" customFormat="1">
      <c r="A146" s="14"/>
      <c r="B146" s="251"/>
      <c r="C146" s="252"/>
      <c r="D146" s="241" t="s">
        <v>156</v>
      </c>
      <c r="E146" s="253" t="s">
        <v>1</v>
      </c>
      <c r="F146" s="254" t="s">
        <v>158</v>
      </c>
      <c r="G146" s="252"/>
      <c r="H146" s="255">
        <v>2.27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156</v>
      </c>
      <c r="AU146" s="261" t="s">
        <v>82</v>
      </c>
      <c r="AV146" s="14" t="s">
        <v>154</v>
      </c>
      <c r="AW146" s="14" t="s">
        <v>30</v>
      </c>
      <c r="AX146" s="14" t="s">
        <v>80</v>
      </c>
      <c r="AY146" s="261" t="s">
        <v>146</v>
      </c>
    </row>
    <row r="147" s="2" customFormat="1" ht="33" customHeight="1">
      <c r="A147" s="38"/>
      <c r="B147" s="39"/>
      <c r="C147" s="226" t="s">
        <v>80</v>
      </c>
      <c r="D147" s="226" t="s">
        <v>149</v>
      </c>
      <c r="E147" s="227" t="s">
        <v>185</v>
      </c>
      <c r="F147" s="228" t="s">
        <v>186</v>
      </c>
      <c r="G147" s="229" t="s">
        <v>152</v>
      </c>
      <c r="H147" s="230">
        <v>23.623999999999999</v>
      </c>
      <c r="I147" s="231"/>
      <c r="J147" s="232">
        <f>ROUND(I147*H147,2)</f>
        <v>0</v>
      </c>
      <c r="K147" s="228" t="s">
        <v>153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2.1000000000000001</v>
      </c>
      <c r="T147" s="236">
        <f>S147*H147</f>
        <v>49.610399999999998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154</v>
      </c>
      <c r="AT147" s="237" t="s">
        <v>149</v>
      </c>
      <c r="AU147" s="237" t="s">
        <v>82</v>
      </c>
      <c r="AY147" s="17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80</v>
      </c>
      <c r="BK147" s="238">
        <f>ROUND(I147*H147,2)</f>
        <v>0</v>
      </c>
      <c r="BL147" s="17" t="s">
        <v>154</v>
      </c>
      <c r="BM147" s="237" t="s">
        <v>187</v>
      </c>
    </row>
    <row r="148" s="13" customFormat="1">
      <c r="A148" s="13"/>
      <c r="B148" s="239"/>
      <c r="C148" s="240"/>
      <c r="D148" s="241" t="s">
        <v>156</v>
      </c>
      <c r="E148" s="242" t="s">
        <v>1</v>
      </c>
      <c r="F148" s="243" t="s">
        <v>188</v>
      </c>
      <c r="G148" s="240"/>
      <c r="H148" s="244">
        <v>13.183999999999999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156</v>
      </c>
      <c r="AU148" s="250" t="s">
        <v>82</v>
      </c>
      <c r="AV148" s="13" t="s">
        <v>82</v>
      </c>
      <c r="AW148" s="13" t="s">
        <v>30</v>
      </c>
      <c r="AX148" s="13" t="s">
        <v>73</v>
      </c>
      <c r="AY148" s="250" t="s">
        <v>146</v>
      </c>
    </row>
    <row r="149" s="13" customFormat="1">
      <c r="A149" s="13"/>
      <c r="B149" s="239"/>
      <c r="C149" s="240"/>
      <c r="D149" s="241" t="s">
        <v>156</v>
      </c>
      <c r="E149" s="242" t="s">
        <v>1</v>
      </c>
      <c r="F149" s="243" t="s">
        <v>189</v>
      </c>
      <c r="G149" s="240"/>
      <c r="H149" s="244">
        <v>5.2480000000000002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156</v>
      </c>
      <c r="AU149" s="250" t="s">
        <v>82</v>
      </c>
      <c r="AV149" s="13" t="s">
        <v>82</v>
      </c>
      <c r="AW149" s="13" t="s">
        <v>30</v>
      </c>
      <c r="AX149" s="13" t="s">
        <v>73</v>
      </c>
      <c r="AY149" s="250" t="s">
        <v>146</v>
      </c>
    </row>
    <row r="150" s="13" customFormat="1">
      <c r="A150" s="13"/>
      <c r="B150" s="239"/>
      <c r="C150" s="240"/>
      <c r="D150" s="241" t="s">
        <v>156</v>
      </c>
      <c r="E150" s="242" t="s">
        <v>1</v>
      </c>
      <c r="F150" s="243" t="s">
        <v>190</v>
      </c>
      <c r="G150" s="240"/>
      <c r="H150" s="244">
        <v>5.1920000000000002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156</v>
      </c>
      <c r="AU150" s="250" t="s">
        <v>82</v>
      </c>
      <c r="AV150" s="13" t="s">
        <v>82</v>
      </c>
      <c r="AW150" s="13" t="s">
        <v>30</v>
      </c>
      <c r="AX150" s="13" t="s">
        <v>73</v>
      </c>
      <c r="AY150" s="250" t="s">
        <v>146</v>
      </c>
    </row>
    <row r="151" s="14" customFormat="1">
      <c r="A151" s="14"/>
      <c r="B151" s="251"/>
      <c r="C151" s="252"/>
      <c r="D151" s="241" t="s">
        <v>156</v>
      </c>
      <c r="E151" s="253" t="s">
        <v>1</v>
      </c>
      <c r="F151" s="254" t="s">
        <v>158</v>
      </c>
      <c r="G151" s="252"/>
      <c r="H151" s="255">
        <v>23.623999999999999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156</v>
      </c>
      <c r="AU151" s="261" t="s">
        <v>82</v>
      </c>
      <c r="AV151" s="14" t="s">
        <v>154</v>
      </c>
      <c r="AW151" s="14" t="s">
        <v>30</v>
      </c>
      <c r="AX151" s="14" t="s">
        <v>80</v>
      </c>
      <c r="AY151" s="261" t="s">
        <v>146</v>
      </c>
    </row>
    <row r="152" s="2" customFormat="1" ht="16.5" customHeight="1">
      <c r="A152" s="38"/>
      <c r="B152" s="39"/>
      <c r="C152" s="226" t="s">
        <v>165</v>
      </c>
      <c r="D152" s="226" t="s">
        <v>149</v>
      </c>
      <c r="E152" s="227" t="s">
        <v>191</v>
      </c>
      <c r="F152" s="228" t="s">
        <v>192</v>
      </c>
      <c r="G152" s="229" t="s">
        <v>152</v>
      </c>
      <c r="H152" s="230">
        <v>2</v>
      </c>
      <c r="I152" s="231"/>
      <c r="J152" s="232">
        <f>ROUND(I152*H152,2)</f>
        <v>0</v>
      </c>
      <c r="K152" s="228" t="s">
        <v>153</v>
      </c>
      <c r="L152" s="44"/>
      <c r="M152" s="233" t="s">
        <v>1</v>
      </c>
      <c r="N152" s="234" t="s">
        <v>38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2.2000000000000002</v>
      </c>
      <c r="T152" s="236">
        <f>S152*H152</f>
        <v>4.4000000000000004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154</v>
      </c>
      <c r="AT152" s="237" t="s">
        <v>149</v>
      </c>
      <c r="AU152" s="237" t="s">
        <v>82</v>
      </c>
      <c r="AY152" s="17" t="s">
        <v>146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80</v>
      </c>
      <c r="BK152" s="238">
        <f>ROUND(I152*H152,2)</f>
        <v>0</v>
      </c>
      <c r="BL152" s="17" t="s">
        <v>154</v>
      </c>
      <c r="BM152" s="237" t="s">
        <v>193</v>
      </c>
    </row>
    <row r="153" s="13" customFormat="1">
      <c r="A153" s="13"/>
      <c r="B153" s="239"/>
      <c r="C153" s="240"/>
      <c r="D153" s="241" t="s">
        <v>156</v>
      </c>
      <c r="E153" s="242" t="s">
        <v>1</v>
      </c>
      <c r="F153" s="243" t="s">
        <v>194</v>
      </c>
      <c r="G153" s="240"/>
      <c r="H153" s="244">
        <v>2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156</v>
      </c>
      <c r="AU153" s="250" t="s">
        <v>82</v>
      </c>
      <c r="AV153" s="13" t="s">
        <v>82</v>
      </c>
      <c r="AW153" s="13" t="s">
        <v>30</v>
      </c>
      <c r="AX153" s="13" t="s">
        <v>73</v>
      </c>
      <c r="AY153" s="250" t="s">
        <v>146</v>
      </c>
    </row>
    <row r="154" s="14" customFormat="1">
      <c r="A154" s="14"/>
      <c r="B154" s="251"/>
      <c r="C154" s="252"/>
      <c r="D154" s="241" t="s">
        <v>156</v>
      </c>
      <c r="E154" s="253" t="s">
        <v>1</v>
      </c>
      <c r="F154" s="254" t="s">
        <v>158</v>
      </c>
      <c r="G154" s="252"/>
      <c r="H154" s="255">
        <v>2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156</v>
      </c>
      <c r="AU154" s="261" t="s">
        <v>82</v>
      </c>
      <c r="AV154" s="14" t="s">
        <v>154</v>
      </c>
      <c r="AW154" s="14" t="s">
        <v>30</v>
      </c>
      <c r="AX154" s="14" t="s">
        <v>80</v>
      </c>
      <c r="AY154" s="261" t="s">
        <v>146</v>
      </c>
    </row>
    <row r="155" s="2" customFormat="1" ht="24.15" customHeight="1">
      <c r="A155" s="38"/>
      <c r="B155" s="39"/>
      <c r="C155" s="226" t="s">
        <v>195</v>
      </c>
      <c r="D155" s="226" t="s">
        <v>149</v>
      </c>
      <c r="E155" s="227" t="s">
        <v>196</v>
      </c>
      <c r="F155" s="228" t="s">
        <v>197</v>
      </c>
      <c r="G155" s="229" t="s">
        <v>198</v>
      </c>
      <c r="H155" s="230">
        <v>27</v>
      </c>
      <c r="I155" s="231"/>
      <c r="J155" s="232">
        <f>ROUND(I155*H155,2)</f>
        <v>0</v>
      </c>
      <c r="K155" s="228" t="s">
        <v>153</v>
      </c>
      <c r="L155" s="44"/>
      <c r="M155" s="233" t="s">
        <v>1</v>
      </c>
      <c r="N155" s="234" t="s">
        <v>38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0.16500000000000001</v>
      </c>
      <c r="T155" s="236">
        <f>S155*H155</f>
        <v>4.4550000000000001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154</v>
      </c>
      <c r="AT155" s="237" t="s">
        <v>149</v>
      </c>
      <c r="AU155" s="237" t="s">
        <v>82</v>
      </c>
      <c r="AY155" s="17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80</v>
      </c>
      <c r="BK155" s="238">
        <f>ROUND(I155*H155,2)</f>
        <v>0</v>
      </c>
      <c r="BL155" s="17" t="s">
        <v>154</v>
      </c>
      <c r="BM155" s="237" t="s">
        <v>199</v>
      </c>
    </row>
    <row r="156" s="13" customFormat="1">
      <c r="A156" s="13"/>
      <c r="B156" s="239"/>
      <c r="C156" s="240"/>
      <c r="D156" s="241" t="s">
        <v>156</v>
      </c>
      <c r="E156" s="242" t="s">
        <v>1</v>
      </c>
      <c r="F156" s="243" t="s">
        <v>200</v>
      </c>
      <c r="G156" s="240"/>
      <c r="H156" s="244">
        <v>27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156</v>
      </c>
      <c r="AU156" s="250" t="s">
        <v>82</v>
      </c>
      <c r="AV156" s="13" t="s">
        <v>82</v>
      </c>
      <c r="AW156" s="13" t="s">
        <v>30</v>
      </c>
      <c r="AX156" s="13" t="s">
        <v>73</v>
      </c>
      <c r="AY156" s="250" t="s">
        <v>146</v>
      </c>
    </row>
    <row r="157" s="14" customFormat="1">
      <c r="A157" s="14"/>
      <c r="B157" s="251"/>
      <c r="C157" s="252"/>
      <c r="D157" s="241" t="s">
        <v>156</v>
      </c>
      <c r="E157" s="253" t="s">
        <v>1</v>
      </c>
      <c r="F157" s="254" t="s">
        <v>158</v>
      </c>
      <c r="G157" s="252"/>
      <c r="H157" s="255">
        <v>27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156</v>
      </c>
      <c r="AU157" s="261" t="s">
        <v>82</v>
      </c>
      <c r="AV157" s="14" t="s">
        <v>154</v>
      </c>
      <c r="AW157" s="14" t="s">
        <v>30</v>
      </c>
      <c r="AX157" s="14" t="s">
        <v>80</v>
      </c>
      <c r="AY157" s="261" t="s">
        <v>146</v>
      </c>
    </row>
    <row r="158" s="2" customFormat="1" ht="24.15" customHeight="1">
      <c r="A158" s="38"/>
      <c r="B158" s="39"/>
      <c r="C158" s="226" t="s">
        <v>201</v>
      </c>
      <c r="D158" s="226" t="s">
        <v>149</v>
      </c>
      <c r="E158" s="227" t="s">
        <v>202</v>
      </c>
      <c r="F158" s="228" t="s">
        <v>203</v>
      </c>
      <c r="G158" s="229" t="s">
        <v>204</v>
      </c>
      <c r="H158" s="230">
        <v>49</v>
      </c>
      <c r="I158" s="231"/>
      <c r="J158" s="232">
        <f>ROUND(I158*H158,2)</f>
        <v>0</v>
      </c>
      <c r="K158" s="228" t="s">
        <v>153</v>
      </c>
      <c r="L158" s="44"/>
      <c r="M158" s="233" t="s">
        <v>1</v>
      </c>
      <c r="N158" s="234" t="s">
        <v>38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0.00248</v>
      </c>
      <c r="T158" s="236">
        <f>S158*H158</f>
        <v>0.12152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154</v>
      </c>
      <c r="AT158" s="237" t="s">
        <v>149</v>
      </c>
      <c r="AU158" s="237" t="s">
        <v>82</v>
      </c>
      <c r="AY158" s="17" t="s">
        <v>146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80</v>
      </c>
      <c r="BK158" s="238">
        <f>ROUND(I158*H158,2)</f>
        <v>0</v>
      </c>
      <c r="BL158" s="17" t="s">
        <v>154</v>
      </c>
      <c r="BM158" s="237" t="s">
        <v>205</v>
      </c>
    </row>
    <row r="159" s="13" customFormat="1">
      <c r="A159" s="13"/>
      <c r="B159" s="239"/>
      <c r="C159" s="240"/>
      <c r="D159" s="241" t="s">
        <v>156</v>
      </c>
      <c r="E159" s="242" t="s">
        <v>1</v>
      </c>
      <c r="F159" s="243" t="s">
        <v>206</v>
      </c>
      <c r="G159" s="240"/>
      <c r="H159" s="244">
        <v>49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156</v>
      </c>
      <c r="AU159" s="250" t="s">
        <v>82</v>
      </c>
      <c r="AV159" s="13" t="s">
        <v>82</v>
      </c>
      <c r="AW159" s="13" t="s">
        <v>30</v>
      </c>
      <c r="AX159" s="13" t="s">
        <v>73</v>
      </c>
      <c r="AY159" s="250" t="s">
        <v>146</v>
      </c>
    </row>
    <row r="160" s="14" customFormat="1">
      <c r="A160" s="14"/>
      <c r="B160" s="251"/>
      <c r="C160" s="252"/>
      <c r="D160" s="241" t="s">
        <v>156</v>
      </c>
      <c r="E160" s="253" t="s">
        <v>1</v>
      </c>
      <c r="F160" s="254" t="s">
        <v>158</v>
      </c>
      <c r="G160" s="252"/>
      <c r="H160" s="255">
        <v>49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156</v>
      </c>
      <c r="AU160" s="261" t="s">
        <v>82</v>
      </c>
      <c r="AV160" s="14" t="s">
        <v>154</v>
      </c>
      <c r="AW160" s="14" t="s">
        <v>30</v>
      </c>
      <c r="AX160" s="14" t="s">
        <v>80</v>
      </c>
      <c r="AY160" s="261" t="s">
        <v>146</v>
      </c>
    </row>
    <row r="161" s="2" customFormat="1" ht="24.15" customHeight="1">
      <c r="A161" s="38"/>
      <c r="B161" s="39"/>
      <c r="C161" s="226" t="s">
        <v>207</v>
      </c>
      <c r="D161" s="226" t="s">
        <v>149</v>
      </c>
      <c r="E161" s="227" t="s">
        <v>208</v>
      </c>
      <c r="F161" s="228" t="s">
        <v>209</v>
      </c>
      <c r="G161" s="229" t="s">
        <v>204</v>
      </c>
      <c r="H161" s="230">
        <v>20</v>
      </c>
      <c r="I161" s="231"/>
      <c r="J161" s="232">
        <f>ROUND(I161*H161,2)</f>
        <v>0</v>
      </c>
      <c r="K161" s="228" t="s">
        <v>153</v>
      </c>
      <c r="L161" s="44"/>
      <c r="M161" s="233" t="s">
        <v>1</v>
      </c>
      <c r="N161" s="234" t="s">
        <v>38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0.0092499999999999995</v>
      </c>
      <c r="T161" s="236">
        <f>S161*H161</f>
        <v>0.185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154</v>
      </c>
      <c r="AT161" s="237" t="s">
        <v>149</v>
      </c>
      <c r="AU161" s="237" t="s">
        <v>82</v>
      </c>
      <c r="AY161" s="17" t="s">
        <v>146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80</v>
      </c>
      <c r="BK161" s="238">
        <f>ROUND(I161*H161,2)</f>
        <v>0</v>
      </c>
      <c r="BL161" s="17" t="s">
        <v>154</v>
      </c>
      <c r="BM161" s="237" t="s">
        <v>210</v>
      </c>
    </row>
    <row r="162" s="2" customFormat="1" ht="16.5" customHeight="1">
      <c r="A162" s="38"/>
      <c r="B162" s="39"/>
      <c r="C162" s="226" t="s">
        <v>154</v>
      </c>
      <c r="D162" s="226" t="s">
        <v>149</v>
      </c>
      <c r="E162" s="227" t="s">
        <v>211</v>
      </c>
      <c r="F162" s="228" t="s">
        <v>212</v>
      </c>
      <c r="G162" s="229" t="s">
        <v>198</v>
      </c>
      <c r="H162" s="230">
        <v>1</v>
      </c>
      <c r="I162" s="231"/>
      <c r="J162" s="232">
        <f>ROUND(I162*H162,2)</f>
        <v>0</v>
      </c>
      <c r="K162" s="228" t="s">
        <v>153</v>
      </c>
      <c r="L162" s="44"/>
      <c r="M162" s="233" t="s">
        <v>1</v>
      </c>
      <c r="N162" s="234" t="s">
        <v>38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0.192</v>
      </c>
      <c r="T162" s="236">
        <f>S162*H162</f>
        <v>0.192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154</v>
      </c>
      <c r="AT162" s="237" t="s">
        <v>149</v>
      </c>
      <c r="AU162" s="237" t="s">
        <v>82</v>
      </c>
      <c r="AY162" s="17" t="s">
        <v>146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80</v>
      </c>
      <c r="BK162" s="238">
        <f>ROUND(I162*H162,2)</f>
        <v>0</v>
      </c>
      <c r="BL162" s="17" t="s">
        <v>154</v>
      </c>
      <c r="BM162" s="237" t="s">
        <v>213</v>
      </c>
    </row>
    <row r="163" s="2" customFormat="1" ht="21.75" customHeight="1">
      <c r="A163" s="38"/>
      <c r="B163" s="39"/>
      <c r="C163" s="226" t="s">
        <v>214</v>
      </c>
      <c r="D163" s="226" t="s">
        <v>149</v>
      </c>
      <c r="E163" s="227" t="s">
        <v>215</v>
      </c>
      <c r="F163" s="228" t="s">
        <v>216</v>
      </c>
      <c r="G163" s="229" t="s">
        <v>198</v>
      </c>
      <c r="H163" s="230">
        <v>1</v>
      </c>
      <c r="I163" s="231"/>
      <c r="J163" s="232">
        <f>ROUND(I163*H163,2)</f>
        <v>0</v>
      </c>
      <c r="K163" s="228" t="s">
        <v>153</v>
      </c>
      <c r="L163" s="44"/>
      <c r="M163" s="233" t="s">
        <v>1</v>
      </c>
      <c r="N163" s="234" t="s">
        <v>38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0.20999999999999999</v>
      </c>
      <c r="T163" s="236">
        <f>S163*H163</f>
        <v>0.20999999999999999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154</v>
      </c>
      <c r="AT163" s="237" t="s">
        <v>149</v>
      </c>
      <c r="AU163" s="237" t="s">
        <v>82</v>
      </c>
      <c r="AY163" s="17" t="s">
        <v>146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80</v>
      </c>
      <c r="BK163" s="238">
        <f>ROUND(I163*H163,2)</f>
        <v>0</v>
      </c>
      <c r="BL163" s="17" t="s">
        <v>154</v>
      </c>
      <c r="BM163" s="237" t="s">
        <v>217</v>
      </c>
    </row>
    <row r="164" s="2" customFormat="1" ht="21.75" customHeight="1">
      <c r="A164" s="38"/>
      <c r="B164" s="39"/>
      <c r="C164" s="226" t="s">
        <v>218</v>
      </c>
      <c r="D164" s="226" t="s">
        <v>149</v>
      </c>
      <c r="E164" s="227" t="s">
        <v>219</v>
      </c>
      <c r="F164" s="228" t="s">
        <v>220</v>
      </c>
      <c r="G164" s="229" t="s">
        <v>198</v>
      </c>
      <c r="H164" s="230">
        <v>1</v>
      </c>
      <c r="I164" s="231"/>
      <c r="J164" s="232">
        <f>ROUND(I164*H164,2)</f>
        <v>0</v>
      </c>
      <c r="K164" s="228" t="s">
        <v>153</v>
      </c>
      <c r="L164" s="44"/>
      <c r="M164" s="233" t="s">
        <v>1</v>
      </c>
      <c r="N164" s="234" t="s">
        <v>38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0.28499999999999998</v>
      </c>
      <c r="T164" s="236">
        <f>S164*H164</f>
        <v>0.28499999999999998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154</v>
      </c>
      <c r="AT164" s="237" t="s">
        <v>149</v>
      </c>
      <c r="AU164" s="237" t="s">
        <v>82</v>
      </c>
      <c r="AY164" s="17" t="s">
        <v>146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80</v>
      </c>
      <c r="BK164" s="238">
        <f>ROUND(I164*H164,2)</f>
        <v>0</v>
      </c>
      <c r="BL164" s="17" t="s">
        <v>154</v>
      </c>
      <c r="BM164" s="237" t="s">
        <v>221</v>
      </c>
    </row>
    <row r="165" s="12" customFormat="1" ht="22.8" customHeight="1">
      <c r="A165" s="12"/>
      <c r="B165" s="210"/>
      <c r="C165" s="211"/>
      <c r="D165" s="212" t="s">
        <v>72</v>
      </c>
      <c r="E165" s="224" t="s">
        <v>222</v>
      </c>
      <c r="F165" s="224" t="s">
        <v>223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SUM(P166:P177)</f>
        <v>0</v>
      </c>
      <c r="Q165" s="218"/>
      <c r="R165" s="219">
        <f>SUM(R166:R177)</f>
        <v>0</v>
      </c>
      <c r="S165" s="218"/>
      <c r="T165" s="220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80</v>
      </c>
      <c r="AT165" s="222" t="s">
        <v>72</v>
      </c>
      <c r="AU165" s="222" t="s">
        <v>80</v>
      </c>
      <c r="AY165" s="221" t="s">
        <v>146</v>
      </c>
      <c r="BK165" s="223">
        <f>SUM(BK166:BK177)</f>
        <v>0</v>
      </c>
    </row>
    <row r="166" s="2" customFormat="1" ht="33" customHeight="1">
      <c r="A166" s="38"/>
      <c r="B166" s="39"/>
      <c r="C166" s="226" t="s">
        <v>224</v>
      </c>
      <c r="D166" s="226" t="s">
        <v>149</v>
      </c>
      <c r="E166" s="227" t="s">
        <v>225</v>
      </c>
      <c r="F166" s="228" t="s">
        <v>226</v>
      </c>
      <c r="G166" s="229" t="s">
        <v>227</v>
      </c>
      <c r="H166" s="230">
        <v>136.612</v>
      </c>
      <c r="I166" s="231"/>
      <c r="J166" s="232">
        <f>ROUND(I166*H166,2)</f>
        <v>0</v>
      </c>
      <c r="K166" s="228" t="s">
        <v>153</v>
      </c>
      <c r="L166" s="44"/>
      <c r="M166" s="233" t="s">
        <v>1</v>
      </c>
      <c r="N166" s="234" t="s">
        <v>38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154</v>
      </c>
      <c r="AT166" s="237" t="s">
        <v>149</v>
      </c>
      <c r="AU166" s="237" t="s">
        <v>82</v>
      </c>
      <c r="AY166" s="17" t="s">
        <v>146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80</v>
      </c>
      <c r="BK166" s="238">
        <f>ROUND(I166*H166,2)</f>
        <v>0</v>
      </c>
      <c r="BL166" s="17" t="s">
        <v>154</v>
      </c>
      <c r="BM166" s="237" t="s">
        <v>228</v>
      </c>
    </row>
    <row r="167" s="2" customFormat="1" ht="24.15" customHeight="1">
      <c r="A167" s="38"/>
      <c r="B167" s="39"/>
      <c r="C167" s="226" t="s">
        <v>8</v>
      </c>
      <c r="D167" s="226" t="s">
        <v>149</v>
      </c>
      <c r="E167" s="227" t="s">
        <v>229</v>
      </c>
      <c r="F167" s="228" t="s">
        <v>230</v>
      </c>
      <c r="G167" s="229" t="s">
        <v>227</v>
      </c>
      <c r="H167" s="230">
        <v>136.612</v>
      </c>
      <c r="I167" s="231"/>
      <c r="J167" s="232">
        <f>ROUND(I167*H167,2)</f>
        <v>0</v>
      </c>
      <c r="K167" s="228" t="s">
        <v>153</v>
      </c>
      <c r="L167" s="44"/>
      <c r="M167" s="233" t="s">
        <v>1</v>
      </c>
      <c r="N167" s="234" t="s">
        <v>38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154</v>
      </c>
      <c r="AT167" s="237" t="s">
        <v>149</v>
      </c>
      <c r="AU167" s="237" t="s">
        <v>82</v>
      </c>
      <c r="AY167" s="17" t="s">
        <v>146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80</v>
      </c>
      <c r="BK167" s="238">
        <f>ROUND(I167*H167,2)</f>
        <v>0</v>
      </c>
      <c r="BL167" s="17" t="s">
        <v>154</v>
      </c>
      <c r="BM167" s="237" t="s">
        <v>231</v>
      </c>
    </row>
    <row r="168" s="2" customFormat="1" ht="24.15" customHeight="1">
      <c r="A168" s="38"/>
      <c r="B168" s="39"/>
      <c r="C168" s="226" t="s">
        <v>232</v>
      </c>
      <c r="D168" s="226" t="s">
        <v>149</v>
      </c>
      <c r="E168" s="227" t="s">
        <v>233</v>
      </c>
      <c r="F168" s="228" t="s">
        <v>234</v>
      </c>
      <c r="G168" s="229" t="s">
        <v>227</v>
      </c>
      <c r="H168" s="230">
        <v>2595.6280000000002</v>
      </c>
      <c r="I168" s="231"/>
      <c r="J168" s="232">
        <f>ROUND(I168*H168,2)</f>
        <v>0</v>
      </c>
      <c r="K168" s="228" t="s">
        <v>153</v>
      </c>
      <c r="L168" s="44"/>
      <c r="M168" s="233" t="s">
        <v>1</v>
      </c>
      <c r="N168" s="234" t="s">
        <v>38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154</v>
      </c>
      <c r="AT168" s="237" t="s">
        <v>149</v>
      </c>
      <c r="AU168" s="237" t="s">
        <v>82</v>
      </c>
      <c r="AY168" s="17" t="s">
        <v>146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80</v>
      </c>
      <c r="BK168" s="238">
        <f>ROUND(I168*H168,2)</f>
        <v>0</v>
      </c>
      <c r="BL168" s="17" t="s">
        <v>154</v>
      </c>
      <c r="BM168" s="237" t="s">
        <v>235</v>
      </c>
    </row>
    <row r="169" s="13" customFormat="1">
      <c r="A169" s="13"/>
      <c r="B169" s="239"/>
      <c r="C169" s="240"/>
      <c r="D169" s="241" t="s">
        <v>156</v>
      </c>
      <c r="E169" s="242" t="s">
        <v>1</v>
      </c>
      <c r="F169" s="243" t="s">
        <v>236</v>
      </c>
      <c r="G169" s="240"/>
      <c r="H169" s="244">
        <v>2595.6280000000002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156</v>
      </c>
      <c r="AU169" s="250" t="s">
        <v>82</v>
      </c>
      <c r="AV169" s="13" t="s">
        <v>82</v>
      </c>
      <c r="AW169" s="13" t="s">
        <v>30</v>
      </c>
      <c r="AX169" s="13" t="s">
        <v>73</v>
      </c>
      <c r="AY169" s="250" t="s">
        <v>146</v>
      </c>
    </row>
    <row r="170" s="14" customFormat="1">
      <c r="A170" s="14"/>
      <c r="B170" s="251"/>
      <c r="C170" s="252"/>
      <c r="D170" s="241" t="s">
        <v>156</v>
      </c>
      <c r="E170" s="253" t="s">
        <v>1</v>
      </c>
      <c r="F170" s="254" t="s">
        <v>158</v>
      </c>
      <c r="G170" s="252"/>
      <c r="H170" s="255">
        <v>2595.6280000000002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156</v>
      </c>
      <c r="AU170" s="261" t="s">
        <v>82</v>
      </c>
      <c r="AV170" s="14" t="s">
        <v>154</v>
      </c>
      <c r="AW170" s="14" t="s">
        <v>30</v>
      </c>
      <c r="AX170" s="14" t="s">
        <v>80</v>
      </c>
      <c r="AY170" s="261" t="s">
        <v>146</v>
      </c>
    </row>
    <row r="171" s="2" customFormat="1" ht="37.8" customHeight="1">
      <c r="A171" s="38"/>
      <c r="B171" s="39"/>
      <c r="C171" s="226" t="s">
        <v>237</v>
      </c>
      <c r="D171" s="226" t="s">
        <v>149</v>
      </c>
      <c r="E171" s="227" t="s">
        <v>238</v>
      </c>
      <c r="F171" s="228" t="s">
        <v>239</v>
      </c>
      <c r="G171" s="229" t="s">
        <v>227</v>
      </c>
      <c r="H171" s="230">
        <v>8.4000000000000004</v>
      </c>
      <c r="I171" s="231"/>
      <c r="J171" s="232">
        <f>ROUND(I171*H171,2)</f>
        <v>0</v>
      </c>
      <c r="K171" s="228" t="s">
        <v>153</v>
      </c>
      <c r="L171" s="44"/>
      <c r="M171" s="233" t="s">
        <v>1</v>
      </c>
      <c r="N171" s="234" t="s">
        <v>38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154</v>
      </c>
      <c r="AT171" s="237" t="s">
        <v>149</v>
      </c>
      <c r="AU171" s="237" t="s">
        <v>82</v>
      </c>
      <c r="AY171" s="17" t="s">
        <v>146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80</v>
      </c>
      <c r="BK171" s="238">
        <f>ROUND(I171*H171,2)</f>
        <v>0</v>
      </c>
      <c r="BL171" s="17" t="s">
        <v>154</v>
      </c>
      <c r="BM171" s="237" t="s">
        <v>240</v>
      </c>
    </row>
    <row r="172" s="13" customFormat="1">
      <c r="A172" s="13"/>
      <c r="B172" s="239"/>
      <c r="C172" s="240"/>
      <c r="D172" s="241" t="s">
        <v>156</v>
      </c>
      <c r="E172" s="242" t="s">
        <v>1</v>
      </c>
      <c r="F172" s="243" t="s">
        <v>241</v>
      </c>
      <c r="G172" s="240"/>
      <c r="H172" s="244">
        <v>8.4000000000000004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156</v>
      </c>
      <c r="AU172" s="250" t="s">
        <v>82</v>
      </c>
      <c r="AV172" s="13" t="s">
        <v>82</v>
      </c>
      <c r="AW172" s="13" t="s">
        <v>30</v>
      </c>
      <c r="AX172" s="13" t="s">
        <v>73</v>
      </c>
      <c r="AY172" s="250" t="s">
        <v>146</v>
      </c>
    </row>
    <row r="173" s="14" customFormat="1">
      <c r="A173" s="14"/>
      <c r="B173" s="251"/>
      <c r="C173" s="252"/>
      <c r="D173" s="241" t="s">
        <v>156</v>
      </c>
      <c r="E173" s="253" t="s">
        <v>1</v>
      </c>
      <c r="F173" s="254" t="s">
        <v>158</v>
      </c>
      <c r="G173" s="252"/>
      <c r="H173" s="255">
        <v>8.4000000000000004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156</v>
      </c>
      <c r="AU173" s="261" t="s">
        <v>82</v>
      </c>
      <c r="AV173" s="14" t="s">
        <v>154</v>
      </c>
      <c r="AW173" s="14" t="s">
        <v>30</v>
      </c>
      <c r="AX173" s="14" t="s">
        <v>80</v>
      </c>
      <c r="AY173" s="261" t="s">
        <v>146</v>
      </c>
    </row>
    <row r="174" s="2" customFormat="1" ht="37.8" customHeight="1">
      <c r="A174" s="38"/>
      <c r="B174" s="39"/>
      <c r="C174" s="226" t="s">
        <v>242</v>
      </c>
      <c r="D174" s="226" t="s">
        <v>149</v>
      </c>
      <c r="E174" s="227" t="s">
        <v>243</v>
      </c>
      <c r="F174" s="228" t="s">
        <v>244</v>
      </c>
      <c r="G174" s="229" t="s">
        <v>227</v>
      </c>
      <c r="H174" s="230">
        <v>118.67700000000001</v>
      </c>
      <c r="I174" s="231"/>
      <c r="J174" s="232">
        <f>ROUND(I174*H174,2)</f>
        <v>0</v>
      </c>
      <c r="K174" s="228" t="s">
        <v>153</v>
      </c>
      <c r="L174" s="44"/>
      <c r="M174" s="233" t="s">
        <v>1</v>
      </c>
      <c r="N174" s="234" t="s">
        <v>38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154</v>
      </c>
      <c r="AT174" s="237" t="s">
        <v>149</v>
      </c>
      <c r="AU174" s="237" t="s">
        <v>82</v>
      </c>
      <c r="AY174" s="17" t="s">
        <v>146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80</v>
      </c>
      <c r="BK174" s="238">
        <f>ROUND(I174*H174,2)</f>
        <v>0</v>
      </c>
      <c r="BL174" s="17" t="s">
        <v>154</v>
      </c>
      <c r="BM174" s="237" t="s">
        <v>245</v>
      </c>
    </row>
    <row r="175" s="13" customFormat="1">
      <c r="A175" s="13"/>
      <c r="B175" s="239"/>
      <c r="C175" s="240"/>
      <c r="D175" s="241" t="s">
        <v>156</v>
      </c>
      <c r="E175" s="242" t="s">
        <v>1</v>
      </c>
      <c r="F175" s="243" t="s">
        <v>246</v>
      </c>
      <c r="G175" s="240"/>
      <c r="H175" s="244">
        <v>118.67700000000001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156</v>
      </c>
      <c r="AU175" s="250" t="s">
        <v>82</v>
      </c>
      <c r="AV175" s="13" t="s">
        <v>82</v>
      </c>
      <c r="AW175" s="13" t="s">
        <v>30</v>
      </c>
      <c r="AX175" s="13" t="s">
        <v>73</v>
      </c>
      <c r="AY175" s="250" t="s">
        <v>146</v>
      </c>
    </row>
    <row r="176" s="14" customFormat="1">
      <c r="A176" s="14"/>
      <c r="B176" s="251"/>
      <c r="C176" s="252"/>
      <c r="D176" s="241" t="s">
        <v>156</v>
      </c>
      <c r="E176" s="253" t="s">
        <v>1</v>
      </c>
      <c r="F176" s="254" t="s">
        <v>158</v>
      </c>
      <c r="G176" s="252"/>
      <c r="H176" s="255">
        <v>118.67700000000001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156</v>
      </c>
      <c r="AU176" s="261" t="s">
        <v>82</v>
      </c>
      <c r="AV176" s="14" t="s">
        <v>154</v>
      </c>
      <c r="AW176" s="14" t="s">
        <v>30</v>
      </c>
      <c r="AX176" s="14" t="s">
        <v>80</v>
      </c>
      <c r="AY176" s="261" t="s">
        <v>146</v>
      </c>
    </row>
    <row r="177" s="2" customFormat="1" ht="44.25" customHeight="1">
      <c r="A177" s="38"/>
      <c r="B177" s="39"/>
      <c r="C177" s="226" t="s">
        <v>247</v>
      </c>
      <c r="D177" s="226" t="s">
        <v>149</v>
      </c>
      <c r="E177" s="227" t="s">
        <v>248</v>
      </c>
      <c r="F177" s="228" t="s">
        <v>249</v>
      </c>
      <c r="G177" s="229" t="s">
        <v>227</v>
      </c>
      <c r="H177" s="230">
        <v>4.0860000000000003</v>
      </c>
      <c r="I177" s="231"/>
      <c r="J177" s="232">
        <f>ROUND(I177*H177,2)</f>
        <v>0</v>
      </c>
      <c r="K177" s="228" t="s">
        <v>153</v>
      </c>
      <c r="L177" s="44"/>
      <c r="M177" s="262" t="s">
        <v>1</v>
      </c>
      <c r="N177" s="263" t="s">
        <v>38</v>
      </c>
      <c r="O177" s="264"/>
      <c r="P177" s="265">
        <f>O177*H177</f>
        <v>0</v>
      </c>
      <c r="Q177" s="265">
        <v>0</v>
      </c>
      <c r="R177" s="265">
        <f>Q177*H177</f>
        <v>0</v>
      </c>
      <c r="S177" s="265">
        <v>0</v>
      </c>
      <c r="T177" s="26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154</v>
      </c>
      <c r="AT177" s="237" t="s">
        <v>149</v>
      </c>
      <c r="AU177" s="237" t="s">
        <v>82</v>
      </c>
      <c r="AY177" s="17" t="s">
        <v>146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80</v>
      </c>
      <c r="BK177" s="238">
        <f>ROUND(I177*H177,2)</f>
        <v>0</v>
      </c>
      <c r="BL177" s="17" t="s">
        <v>154</v>
      </c>
      <c r="BM177" s="237" t="s">
        <v>250</v>
      </c>
    </row>
    <row r="178" s="2" customFormat="1" ht="6.96" customHeight="1">
      <c r="A178" s="38"/>
      <c r="B178" s="66"/>
      <c r="C178" s="67"/>
      <c r="D178" s="67"/>
      <c r="E178" s="67"/>
      <c r="F178" s="67"/>
      <c r="G178" s="67"/>
      <c r="H178" s="67"/>
      <c r="I178" s="67"/>
      <c r="J178" s="67"/>
      <c r="K178" s="67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LvttSZlkO3gs2//2utnyYqUs5GkJI7LDbURA4TF+dgjQ6DmZSSUottRtXglf6tc+6jlKBY789wKq3IeqzcvSjA==" hashValue="JYyuILZCdSvf1VTvkkzlNMGUzGhVbuN8U1wr9x8ZUI7qHSw+SXyL4z9l86Neuxy5euU23pxsoBanPMSw/5uLYg==" algorithmName="SHA-512" password="CC35"/>
  <autoFilter ref="C123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Komunitní centrum Jahodnice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251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117</v>
      </c>
      <c r="G14" s="38"/>
      <c r="H14" s="38"/>
      <c r="I14" s="150" t="s">
        <v>22</v>
      </c>
      <c r="J14" s="153" t="str">
        <f>'Rekapitulace stavby'!AN8</f>
        <v>2.5.2022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118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119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120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121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ROUND((SUM(BE132:BE240)),  2)</f>
        <v>0</v>
      </c>
      <c r="G35" s="38"/>
      <c r="H35" s="38"/>
      <c r="I35" s="164">
        <v>0.20999999999999999</v>
      </c>
      <c r="J35" s="163">
        <f>ROUND(((SUM(BE132:BE240))*I35),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ROUND((SUM(BF132:BF240)),  2)</f>
        <v>0</v>
      </c>
      <c r="G36" s="38"/>
      <c r="H36" s="38"/>
      <c r="I36" s="164">
        <v>0.14999999999999999</v>
      </c>
      <c r="J36" s="163">
        <f>ROUND(((SUM(BF132:BF240))*I36),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ROUND((SUM(BG132:BG240)),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ROUND((SUM(BH132:BH240)),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ROUND((SUM(BI132:BI240)),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Komunitní centrum Jahodnice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3.2 - Nový severozápadní plot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Baštířská 67/2, Praha 14</v>
      </c>
      <c r="G91" s="40"/>
      <c r="H91" s="40"/>
      <c r="I91" s="32" t="s">
        <v>22</v>
      </c>
      <c r="J91" s="79" t="str">
        <f>IF(J14="","",J14)</f>
        <v>2.5.2022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Městská část Praha 14</v>
      </c>
      <c r="G93" s="40"/>
      <c r="H93" s="40"/>
      <c r="I93" s="32" t="s">
        <v>29</v>
      </c>
      <c r="J93" s="36" t="str">
        <f>E23</f>
        <v>a3atelier,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123</v>
      </c>
      <c r="D96" s="185"/>
      <c r="E96" s="185"/>
      <c r="F96" s="185"/>
      <c r="G96" s="185"/>
      <c r="H96" s="185"/>
      <c r="I96" s="185"/>
      <c r="J96" s="186" t="s">
        <v>124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125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126</v>
      </c>
    </row>
    <row r="99" s="9" customFormat="1" ht="24.96" customHeight="1">
      <c r="A99" s="9"/>
      <c r="B99" s="188"/>
      <c r="C99" s="189"/>
      <c r="D99" s="190" t="s">
        <v>127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128</v>
      </c>
      <c r="E100" s="196"/>
      <c r="F100" s="196"/>
      <c r="G100" s="196"/>
      <c r="H100" s="196"/>
      <c r="I100" s="196"/>
      <c r="J100" s="197">
        <f>J134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252</v>
      </c>
      <c r="E101" s="196"/>
      <c r="F101" s="196"/>
      <c r="G101" s="196"/>
      <c r="H101" s="196"/>
      <c r="I101" s="196"/>
      <c r="J101" s="197">
        <f>J151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253</v>
      </c>
      <c r="E102" s="196"/>
      <c r="F102" s="196"/>
      <c r="G102" s="196"/>
      <c r="H102" s="196"/>
      <c r="I102" s="196"/>
      <c r="J102" s="197">
        <f>J186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129</v>
      </c>
      <c r="E103" s="196"/>
      <c r="F103" s="196"/>
      <c r="G103" s="196"/>
      <c r="H103" s="196"/>
      <c r="I103" s="196"/>
      <c r="J103" s="197">
        <f>J200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254</v>
      </c>
      <c r="E104" s="196"/>
      <c r="F104" s="196"/>
      <c r="G104" s="196"/>
      <c r="H104" s="196"/>
      <c r="I104" s="196"/>
      <c r="J104" s="197">
        <f>J209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255</v>
      </c>
      <c r="E105" s="191"/>
      <c r="F105" s="191"/>
      <c r="G105" s="191"/>
      <c r="H105" s="191"/>
      <c r="I105" s="191"/>
      <c r="J105" s="192">
        <f>J211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256</v>
      </c>
      <c r="E106" s="196"/>
      <c r="F106" s="196"/>
      <c r="G106" s="196"/>
      <c r="H106" s="196"/>
      <c r="I106" s="196"/>
      <c r="J106" s="197">
        <f>J212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257</v>
      </c>
      <c r="E107" s="196"/>
      <c r="F107" s="196"/>
      <c r="G107" s="196"/>
      <c r="H107" s="196"/>
      <c r="I107" s="196"/>
      <c r="J107" s="197">
        <f>J224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258</v>
      </c>
      <c r="E108" s="196"/>
      <c r="F108" s="196"/>
      <c r="G108" s="196"/>
      <c r="H108" s="196"/>
      <c r="I108" s="196"/>
      <c r="J108" s="197">
        <f>J226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8"/>
      <c r="C109" s="189"/>
      <c r="D109" s="190" t="s">
        <v>259</v>
      </c>
      <c r="E109" s="191"/>
      <c r="F109" s="191"/>
      <c r="G109" s="191"/>
      <c r="H109" s="191"/>
      <c r="I109" s="191"/>
      <c r="J109" s="192">
        <f>J234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4"/>
      <c r="C110" s="133"/>
      <c r="D110" s="195" t="s">
        <v>260</v>
      </c>
      <c r="E110" s="196"/>
      <c r="F110" s="196"/>
      <c r="G110" s="196"/>
      <c r="H110" s="196"/>
      <c r="I110" s="196"/>
      <c r="J110" s="197">
        <f>J235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131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3" t="str">
        <f>E7</f>
        <v>Komunitní centrum Jahodnice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113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3" t="s">
        <v>114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115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3.2 - Nový severozápadní plot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>Baštířská 67/2, Praha 14</v>
      </c>
      <c r="G126" s="40"/>
      <c r="H126" s="40"/>
      <c r="I126" s="32" t="s">
        <v>22</v>
      </c>
      <c r="J126" s="79" t="str">
        <f>IF(J14="","",J14)</f>
        <v>2.5.2022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>Městská část Praha 14</v>
      </c>
      <c r="G128" s="40"/>
      <c r="H128" s="40"/>
      <c r="I128" s="32" t="s">
        <v>29</v>
      </c>
      <c r="J128" s="36" t="str">
        <f>E23</f>
        <v>a3atelier,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IF(E20="","",E20)</f>
        <v>Vyplň údaj</v>
      </c>
      <c r="G129" s="40"/>
      <c r="H129" s="40"/>
      <c r="I129" s="32" t="s">
        <v>31</v>
      </c>
      <c r="J129" s="36" t="str">
        <f>E26</f>
        <v>Zdeněk Drda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9"/>
      <c r="B131" s="200"/>
      <c r="C131" s="201" t="s">
        <v>132</v>
      </c>
      <c r="D131" s="202" t="s">
        <v>58</v>
      </c>
      <c r="E131" s="202" t="s">
        <v>54</v>
      </c>
      <c r="F131" s="202" t="s">
        <v>55</v>
      </c>
      <c r="G131" s="202" t="s">
        <v>133</v>
      </c>
      <c r="H131" s="202" t="s">
        <v>134</v>
      </c>
      <c r="I131" s="202" t="s">
        <v>135</v>
      </c>
      <c r="J131" s="202" t="s">
        <v>124</v>
      </c>
      <c r="K131" s="203" t="s">
        <v>136</v>
      </c>
      <c r="L131" s="204"/>
      <c r="M131" s="100" t="s">
        <v>1</v>
      </c>
      <c r="N131" s="101" t="s">
        <v>37</v>
      </c>
      <c r="O131" s="101" t="s">
        <v>137</v>
      </c>
      <c r="P131" s="101" t="s">
        <v>138</v>
      </c>
      <c r="Q131" s="101" t="s">
        <v>139</v>
      </c>
      <c r="R131" s="101" t="s">
        <v>140</v>
      </c>
      <c r="S131" s="101" t="s">
        <v>141</v>
      </c>
      <c r="T131" s="102" t="s">
        <v>142</v>
      </c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</row>
    <row r="132" s="2" customFormat="1" ht="22.8" customHeight="1">
      <c r="A132" s="38"/>
      <c r="B132" s="39"/>
      <c r="C132" s="107" t="s">
        <v>143</v>
      </c>
      <c r="D132" s="40"/>
      <c r="E132" s="40"/>
      <c r="F132" s="40"/>
      <c r="G132" s="40"/>
      <c r="H132" s="40"/>
      <c r="I132" s="40"/>
      <c r="J132" s="205">
        <f>BK132</f>
        <v>0</v>
      </c>
      <c r="K132" s="40"/>
      <c r="L132" s="44"/>
      <c r="M132" s="103"/>
      <c r="N132" s="206"/>
      <c r="O132" s="104"/>
      <c r="P132" s="207">
        <f>P133+P211+P234</f>
        <v>0</v>
      </c>
      <c r="Q132" s="104"/>
      <c r="R132" s="207">
        <f>R133+R211+R234</f>
        <v>71.010940070000004</v>
      </c>
      <c r="S132" s="104"/>
      <c r="T132" s="208">
        <f>T133+T211+T234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126</v>
      </c>
      <c r="BK132" s="209">
        <f>BK133+BK211+BK234</f>
        <v>0</v>
      </c>
    </row>
    <row r="133" s="12" customFormat="1" ht="25.92" customHeight="1">
      <c r="A133" s="12"/>
      <c r="B133" s="210"/>
      <c r="C133" s="211"/>
      <c r="D133" s="212" t="s">
        <v>72</v>
      </c>
      <c r="E133" s="213" t="s">
        <v>144</v>
      </c>
      <c r="F133" s="213" t="s">
        <v>145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P134+P151+P186+P200+P209</f>
        <v>0</v>
      </c>
      <c r="Q133" s="218"/>
      <c r="R133" s="219">
        <f>R134+R151+R186+R200+R209</f>
        <v>62.749374670000002</v>
      </c>
      <c r="S133" s="218"/>
      <c r="T133" s="220">
        <f>T134+T151+T186+T200+T209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80</v>
      </c>
      <c r="AT133" s="222" t="s">
        <v>72</v>
      </c>
      <c r="AU133" s="222" t="s">
        <v>73</v>
      </c>
      <c r="AY133" s="221" t="s">
        <v>146</v>
      </c>
      <c r="BK133" s="223">
        <f>BK134+BK151+BK186+BK200+BK209</f>
        <v>0</v>
      </c>
    </row>
    <row r="134" s="12" customFormat="1" ht="22.8" customHeight="1">
      <c r="A134" s="12"/>
      <c r="B134" s="210"/>
      <c r="C134" s="211"/>
      <c r="D134" s="212" t="s">
        <v>72</v>
      </c>
      <c r="E134" s="224" t="s">
        <v>80</v>
      </c>
      <c r="F134" s="224" t="s">
        <v>147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SUM(P135:P150)</f>
        <v>0</v>
      </c>
      <c r="Q134" s="218"/>
      <c r="R134" s="219">
        <f>SUM(R135:R150)</f>
        <v>0</v>
      </c>
      <c r="S134" s="218"/>
      <c r="T134" s="220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80</v>
      </c>
      <c r="AY134" s="221" t="s">
        <v>146</v>
      </c>
      <c r="BK134" s="223">
        <f>SUM(BK135:BK150)</f>
        <v>0</v>
      </c>
    </row>
    <row r="135" s="2" customFormat="1" ht="24.15" customHeight="1">
      <c r="A135" s="38"/>
      <c r="B135" s="39"/>
      <c r="C135" s="226" t="s">
        <v>80</v>
      </c>
      <c r="D135" s="226" t="s">
        <v>149</v>
      </c>
      <c r="E135" s="227" t="s">
        <v>261</v>
      </c>
      <c r="F135" s="228" t="s">
        <v>262</v>
      </c>
      <c r="G135" s="229" t="s">
        <v>204</v>
      </c>
      <c r="H135" s="230">
        <v>15</v>
      </c>
      <c r="I135" s="231"/>
      <c r="J135" s="232">
        <f>ROUND(I135*H135,2)</f>
        <v>0</v>
      </c>
      <c r="K135" s="228" t="s">
        <v>153</v>
      </c>
      <c r="L135" s="44"/>
      <c r="M135" s="233" t="s">
        <v>1</v>
      </c>
      <c r="N135" s="234" t="s">
        <v>38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154</v>
      </c>
      <c r="AT135" s="237" t="s">
        <v>149</v>
      </c>
      <c r="AU135" s="237" t="s">
        <v>82</v>
      </c>
      <c r="AY135" s="17" t="s">
        <v>146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80</v>
      </c>
      <c r="BK135" s="238">
        <f>ROUND(I135*H135,2)</f>
        <v>0</v>
      </c>
      <c r="BL135" s="17" t="s">
        <v>154</v>
      </c>
      <c r="BM135" s="237" t="s">
        <v>263</v>
      </c>
    </row>
    <row r="136" s="15" customFormat="1">
      <c r="A136" s="15"/>
      <c r="B136" s="267"/>
      <c r="C136" s="268"/>
      <c r="D136" s="241" t="s">
        <v>156</v>
      </c>
      <c r="E136" s="269" t="s">
        <v>1</v>
      </c>
      <c r="F136" s="270" t="s">
        <v>264</v>
      </c>
      <c r="G136" s="268"/>
      <c r="H136" s="269" t="s">
        <v>1</v>
      </c>
      <c r="I136" s="271"/>
      <c r="J136" s="268"/>
      <c r="K136" s="268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156</v>
      </c>
      <c r="AU136" s="276" t="s">
        <v>82</v>
      </c>
      <c r="AV136" s="15" t="s">
        <v>80</v>
      </c>
      <c r="AW136" s="15" t="s">
        <v>30</v>
      </c>
      <c r="AX136" s="15" t="s">
        <v>73</v>
      </c>
      <c r="AY136" s="276" t="s">
        <v>146</v>
      </c>
    </row>
    <row r="137" s="13" customFormat="1">
      <c r="A137" s="13"/>
      <c r="B137" s="239"/>
      <c r="C137" s="240"/>
      <c r="D137" s="241" t="s">
        <v>156</v>
      </c>
      <c r="E137" s="242" t="s">
        <v>1</v>
      </c>
      <c r="F137" s="243" t="s">
        <v>265</v>
      </c>
      <c r="G137" s="240"/>
      <c r="H137" s="244">
        <v>15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156</v>
      </c>
      <c r="AU137" s="250" t="s">
        <v>82</v>
      </c>
      <c r="AV137" s="13" t="s">
        <v>82</v>
      </c>
      <c r="AW137" s="13" t="s">
        <v>30</v>
      </c>
      <c r="AX137" s="13" t="s">
        <v>73</v>
      </c>
      <c r="AY137" s="250" t="s">
        <v>146</v>
      </c>
    </row>
    <row r="138" s="14" customFormat="1">
      <c r="A138" s="14"/>
      <c r="B138" s="251"/>
      <c r="C138" s="252"/>
      <c r="D138" s="241" t="s">
        <v>156</v>
      </c>
      <c r="E138" s="253" t="s">
        <v>1</v>
      </c>
      <c r="F138" s="254" t="s">
        <v>158</v>
      </c>
      <c r="G138" s="252"/>
      <c r="H138" s="255">
        <v>15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156</v>
      </c>
      <c r="AU138" s="261" t="s">
        <v>82</v>
      </c>
      <c r="AV138" s="14" t="s">
        <v>154</v>
      </c>
      <c r="AW138" s="14" t="s">
        <v>30</v>
      </c>
      <c r="AX138" s="14" t="s">
        <v>80</v>
      </c>
      <c r="AY138" s="261" t="s">
        <v>146</v>
      </c>
    </row>
    <row r="139" s="2" customFormat="1" ht="33" customHeight="1">
      <c r="A139" s="38"/>
      <c r="B139" s="39"/>
      <c r="C139" s="226" t="s">
        <v>82</v>
      </c>
      <c r="D139" s="226" t="s">
        <v>149</v>
      </c>
      <c r="E139" s="227" t="s">
        <v>266</v>
      </c>
      <c r="F139" s="228" t="s">
        <v>267</v>
      </c>
      <c r="G139" s="229" t="s">
        <v>152</v>
      </c>
      <c r="H139" s="230">
        <v>11.380000000000001</v>
      </c>
      <c r="I139" s="231"/>
      <c r="J139" s="232">
        <f>ROUND(I139*H139,2)</f>
        <v>0</v>
      </c>
      <c r="K139" s="228" t="s">
        <v>153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154</v>
      </c>
      <c r="AT139" s="237" t="s">
        <v>149</v>
      </c>
      <c r="AU139" s="237" t="s">
        <v>82</v>
      </c>
      <c r="AY139" s="17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154</v>
      </c>
      <c r="BM139" s="237" t="s">
        <v>268</v>
      </c>
    </row>
    <row r="140" s="15" customFormat="1">
      <c r="A140" s="15"/>
      <c r="B140" s="267"/>
      <c r="C140" s="268"/>
      <c r="D140" s="241" t="s">
        <v>156</v>
      </c>
      <c r="E140" s="269" t="s">
        <v>1</v>
      </c>
      <c r="F140" s="270" t="s">
        <v>269</v>
      </c>
      <c r="G140" s="268"/>
      <c r="H140" s="269" t="s">
        <v>1</v>
      </c>
      <c r="I140" s="271"/>
      <c r="J140" s="268"/>
      <c r="K140" s="268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156</v>
      </c>
      <c r="AU140" s="276" t="s">
        <v>82</v>
      </c>
      <c r="AV140" s="15" t="s">
        <v>80</v>
      </c>
      <c r="AW140" s="15" t="s">
        <v>30</v>
      </c>
      <c r="AX140" s="15" t="s">
        <v>73</v>
      </c>
      <c r="AY140" s="276" t="s">
        <v>146</v>
      </c>
    </row>
    <row r="141" s="13" customFormat="1">
      <c r="A141" s="13"/>
      <c r="B141" s="239"/>
      <c r="C141" s="240"/>
      <c r="D141" s="241" t="s">
        <v>156</v>
      </c>
      <c r="E141" s="242" t="s">
        <v>1</v>
      </c>
      <c r="F141" s="243" t="s">
        <v>270</v>
      </c>
      <c r="G141" s="240"/>
      <c r="H141" s="244">
        <v>10.505000000000001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156</v>
      </c>
      <c r="AU141" s="250" t="s">
        <v>82</v>
      </c>
      <c r="AV141" s="13" t="s">
        <v>82</v>
      </c>
      <c r="AW141" s="13" t="s">
        <v>30</v>
      </c>
      <c r="AX141" s="13" t="s">
        <v>73</v>
      </c>
      <c r="AY141" s="250" t="s">
        <v>146</v>
      </c>
    </row>
    <row r="142" s="15" customFormat="1">
      <c r="A142" s="15"/>
      <c r="B142" s="267"/>
      <c r="C142" s="268"/>
      <c r="D142" s="241" t="s">
        <v>156</v>
      </c>
      <c r="E142" s="269" t="s">
        <v>1</v>
      </c>
      <c r="F142" s="270" t="s">
        <v>271</v>
      </c>
      <c r="G142" s="268"/>
      <c r="H142" s="269" t="s">
        <v>1</v>
      </c>
      <c r="I142" s="271"/>
      <c r="J142" s="268"/>
      <c r="K142" s="268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156</v>
      </c>
      <c r="AU142" s="276" t="s">
        <v>82</v>
      </c>
      <c r="AV142" s="15" t="s">
        <v>80</v>
      </c>
      <c r="AW142" s="15" t="s">
        <v>30</v>
      </c>
      <c r="AX142" s="15" t="s">
        <v>73</v>
      </c>
      <c r="AY142" s="276" t="s">
        <v>146</v>
      </c>
    </row>
    <row r="143" s="13" customFormat="1">
      <c r="A143" s="13"/>
      <c r="B143" s="239"/>
      <c r="C143" s="240"/>
      <c r="D143" s="241" t="s">
        <v>156</v>
      </c>
      <c r="E143" s="242" t="s">
        <v>1</v>
      </c>
      <c r="F143" s="243" t="s">
        <v>272</v>
      </c>
      <c r="G143" s="240"/>
      <c r="H143" s="244">
        <v>0.875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156</v>
      </c>
      <c r="AU143" s="250" t="s">
        <v>82</v>
      </c>
      <c r="AV143" s="13" t="s">
        <v>82</v>
      </c>
      <c r="AW143" s="13" t="s">
        <v>30</v>
      </c>
      <c r="AX143" s="13" t="s">
        <v>73</v>
      </c>
      <c r="AY143" s="250" t="s">
        <v>146</v>
      </c>
    </row>
    <row r="144" s="14" customFormat="1">
      <c r="A144" s="14"/>
      <c r="B144" s="251"/>
      <c r="C144" s="252"/>
      <c r="D144" s="241" t="s">
        <v>156</v>
      </c>
      <c r="E144" s="253" t="s">
        <v>1</v>
      </c>
      <c r="F144" s="254" t="s">
        <v>158</v>
      </c>
      <c r="G144" s="252"/>
      <c r="H144" s="255">
        <v>11.380000000000001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156</v>
      </c>
      <c r="AU144" s="261" t="s">
        <v>82</v>
      </c>
      <c r="AV144" s="14" t="s">
        <v>154</v>
      </c>
      <c r="AW144" s="14" t="s">
        <v>30</v>
      </c>
      <c r="AX144" s="14" t="s">
        <v>80</v>
      </c>
      <c r="AY144" s="261" t="s">
        <v>146</v>
      </c>
    </row>
    <row r="145" s="2" customFormat="1" ht="24.15" customHeight="1">
      <c r="A145" s="38"/>
      <c r="B145" s="39"/>
      <c r="C145" s="226" t="s">
        <v>214</v>
      </c>
      <c r="D145" s="226" t="s">
        <v>149</v>
      </c>
      <c r="E145" s="227" t="s">
        <v>273</v>
      </c>
      <c r="F145" s="228" t="s">
        <v>274</v>
      </c>
      <c r="G145" s="229" t="s">
        <v>152</v>
      </c>
      <c r="H145" s="230">
        <v>22.920000000000002</v>
      </c>
      <c r="I145" s="231"/>
      <c r="J145" s="232">
        <f>ROUND(I145*H145,2)</f>
        <v>0</v>
      </c>
      <c r="K145" s="228" t="s">
        <v>153</v>
      </c>
      <c r="L145" s="44"/>
      <c r="M145" s="233" t="s">
        <v>1</v>
      </c>
      <c r="N145" s="234" t="s">
        <v>38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154</v>
      </c>
      <c r="AT145" s="237" t="s">
        <v>149</v>
      </c>
      <c r="AU145" s="237" t="s">
        <v>82</v>
      </c>
      <c r="AY145" s="17" t="s">
        <v>146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80</v>
      </c>
      <c r="BK145" s="238">
        <f>ROUND(I145*H145,2)</f>
        <v>0</v>
      </c>
      <c r="BL145" s="17" t="s">
        <v>154</v>
      </c>
      <c r="BM145" s="237" t="s">
        <v>275</v>
      </c>
    </row>
    <row r="146" s="2" customFormat="1" ht="24.15" customHeight="1">
      <c r="A146" s="38"/>
      <c r="B146" s="39"/>
      <c r="C146" s="226" t="s">
        <v>154</v>
      </c>
      <c r="D146" s="226" t="s">
        <v>149</v>
      </c>
      <c r="E146" s="227" t="s">
        <v>276</v>
      </c>
      <c r="F146" s="228" t="s">
        <v>277</v>
      </c>
      <c r="G146" s="229" t="s">
        <v>152</v>
      </c>
      <c r="H146" s="230">
        <v>22.920000000000002</v>
      </c>
      <c r="I146" s="231"/>
      <c r="J146" s="232">
        <f>ROUND(I146*H146,2)</f>
        <v>0</v>
      </c>
      <c r="K146" s="228" t="s">
        <v>153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154</v>
      </c>
      <c r="AT146" s="237" t="s">
        <v>149</v>
      </c>
      <c r="AU146" s="237" t="s">
        <v>82</v>
      </c>
      <c r="AY146" s="17" t="s">
        <v>146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154</v>
      </c>
      <c r="BM146" s="237" t="s">
        <v>278</v>
      </c>
    </row>
    <row r="147" s="15" customFormat="1">
      <c r="A147" s="15"/>
      <c r="B147" s="267"/>
      <c r="C147" s="268"/>
      <c r="D147" s="241" t="s">
        <v>156</v>
      </c>
      <c r="E147" s="269" t="s">
        <v>1</v>
      </c>
      <c r="F147" s="270" t="s">
        <v>279</v>
      </c>
      <c r="G147" s="268"/>
      <c r="H147" s="269" t="s">
        <v>1</v>
      </c>
      <c r="I147" s="271"/>
      <c r="J147" s="268"/>
      <c r="K147" s="268"/>
      <c r="L147" s="272"/>
      <c r="M147" s="273"/>
      <c r="N147" s="274"/>
      <c r="O147" s="274"/>
      <c r="P147" s="274"/>
      <c r="Q147" s="274"/>
      <c r="R147" s="274"/>
      <c r="S147" s="274"/>
      <c r="T147" s="27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6" t="s">
        <v>156</v>
      </c>
      <c r="AU147" s="276" t="s">
        <v>82</v>
      </c>
      <c r="AV147" s="15" t="s">
        <v>80</v>
      </c>
      <c r="AW147" s="15" t="s">
        <v>30</v>
      </c>
      <c r="AX147" s="15" t="s">
        <v>73</v>
      </c>
      <c r="AY147" s="276" t="s">
        <v>146</v>
      </c>
    </row>
    <row r="148" s="13" customFormat="1">
      <c r="A148" s="13"/>
      <c r="B148" s="239"/>
      <c r="C148" s="240"/>
      <c r="D148" s="241" t="s">
        <v>156</v>
      </c>
      <c r="E148" s="242" t="s">
        <v>1</v>
      </c>
      <c r="F148" s="243" t="s">
        <v>280</v>
      </c>
      <c r="G148" s="240"/>
      <c r="H148" s="244">
        <v>22.920000000000002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156</v>
      </c>
      <c r="AU148" s="250" t="s">
        <v>82</v>
      </c>
      <c r="AV148" s="13" t="s">
        <v>82</v>
      </c>
      <c r="AW148" s="13" t="s">
        <v>30</v>
      </c>
      <c r="AX148" s="13" t="s">
        <v>73</v>
      </c>
      <c r="AY148" s="250" t="s">
        <v>146</v>
      </c>
    </row>
    <row r="149" s="14" customFormat="1">
      <c r="A149" s="14"/>
      <c r="B149" s="251"/>
      <c r="C149" s="252"/>
      <c r="D149" s="241" t="s">
        <v>156</v>
      </c>
      <c r="E149" s="253" t="s">
        <v>1</v>
      </c>
      <c r="F149" s="254" t="s">
        <v>158</v>
      </c>
      <c r="G149" s="252"/>
      <c r="H149" s="255">
        <v>22.920000000000002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156</v>
      </c>
      <c r="AU149" s="261" t="s">
        <v>82</v>
      </c>
      <c r="AV149" s="14" t="s">
        <v>154</v>
      </c>
      <c r="AW149" s="14" t="s">
        <v>30</v>
      </c>
      <c r="AX149" s="14" t="s">
        <v>80</v>
      </c>
      <c r="AY149" s="261" t="s">
        <v>146</v>
      </c>
    </row>
    <row r="150" s="2" customFormat="1" ht="37.8" customHeight="1">
      <c r="A150" s="38"/>
      <c r="B150" s="39"/>
      <c r="C150" s="226" t="s">
        <v>218</v>
      </c>
      <c r="D150" s="226" t="s">
        <v>149</v>
      </c>
      <c r="E150" s="227" t="s">
        <v>281</v>
      </c>
      <c r="F150" s="228" t="s">
        <v>282</v>
      </c>
      <c r="G150" s="229" t="s">
        <v>152</v>
      </c>
      <c r="H150" s="230">
        <v>22.920000000000002</v>
      </c>
      <c r="I150" s="231"/>
      <c r="J150" s="232">
        <f>ROUND(I150*H150,2)</f>
        <v>0</v>
      </c>
      <c r="K150" s="228" t="s">
        <v>153</v>
      </c>
      <c r="L150" s="44"/>
      <c r="M150" s="233" t="s">
        <v>1</v>
      </c>
      <c r="N150" s="234" t="s">
        <v>38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154</v>
      </c>
      <c r="AT150" s="237" t="s">
        <v>149</v>
      </c>
      <c r="AU150" s="237" t="s">
        <v>82</v>
      </c>
      <c r="AY150" s="17" t="s">
        <v>146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80</v>
      </c>
      <c r="BK150" s="238">
        <f>ROUND(I150*H150,2)</f>
        <v>0</v>
      </c>
      <c r="BL150" s="17" t="s">
        <v>154</v>
      </c>
      <c r="BM150" s="237" t="s">
        <v>283</v>
      </c>
    </row>
    <row r="151" s="12" customFormat="1" ht="22.8" customHeight="1">
      <c r="A151" s="12"/>
      <c r="B151" s="210"/>
      <c r="C151" s="211"/>
      <c r="D151" s="212" t="s">
        <v>72</v>
      </c>
      <c r="E151" s="224" t="s">
        <v>82</v>
      </c>
      <c r="F151" s="224" t="s">
        <v>284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SUM(P152:P185)</f>
        <v>0</v>
      </c>
      <c r="Q151" s="218"/>
      <c r="R151" s="219">
        <f>SUM(R152:R185)</f>
        <v>26.379712569999999</v>
      </c>
      <c r="S151" s="218"/>
      <c r="T151" s="220">
        <f>SUM(T152:T185)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80</v>
      </c>
      <c r="AT151" s="222" t="s">
        <v>72</v>
      </c>
      <c r="AU151" s="222" t="s">
        <v>80</v>
      </c>
      <c r="AY151" s="221" t="s">
        <v>146</v>
      </c>
      <c r="BK151" s="223">
        <f>SUM(BK152:BK185)</f>
        <v>0</v>
      </c>
    </row>
    <row r="152" s="2" customFormat="1" ht="37.8" customHeight="1">
      <c r="A152" s="38"/>
      <c r="B152" s="39"/>
      <c r="C152" s="226" t="s">
        <v>195</v>
      </c>
      <c r="D152" s="226" t="s">
        <v>149</v>
      </c>
      <c r="E152" s="227" t="s">
        <v>285</v>
      </c>
      <c r="F152" s="228" t="s">
        <v>286</v>
      </c>
      <c r="G152" s="229" t="s">
        <v>204</v>
      </c>
      <c r="H152" s="230">
        <v>12.800000000000001</v>
      </c>
      <c r="I152" s="231"/>
      <c r="J152" s="232">
        <f>ROUND(I152*H152,2)</f>
        <v>0</v>
      </c>
      <c r="K152" s="228" t="s">
        <v>153</v>
      </c>
      <c r="L152" s="44"/>
      <c r="M152" s="233" t="s">
        <v>1</v>
      </c>
      <c r="N152" s="234" t="s">
        <v>38</v>
      </c>
      <c r="O152" s="91"/>
      <c r="P152" s="235">
        <f>O152*H152</f>
        <v>0</v>
      </c>
      <c r="Q152" s="235">
        <v>0.20449000000000001</v>
      </c>
      <c r="R152" s="235">
        <f>Q152*H152</f>
        <v>2.6174720000000002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154</v>
      </c>
      <c r="AT152" s="237" t="s">
        <v>149</v>
      </c>
      <c r="AU152" s="237" t="s">
        <v>82</v>
      </c>
      <c r="AY152" s="17" t="s">
        <v>146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80</v>
      </c>
      <c r="BK152" s="238">
        <f>ROUND(I152*H152,2)</f>
        <v>0</v>
      </c>
      <c r="BL152" s="17" t="s">
        <v>154</v>
      </c>
      <c r="BM152" s="237" t="s">
        <v>287</v>
      </c>
    </row>
    <row r="153" s="15" customFormat="1">
      <c r="A153" s="15"/>
      <c r="B153" s="267"/>
      <c r="C153" s="268"/>
      <c r="D153" s="241" t="s">
        <v>156</v>
      </c>
      <c r="E153" s="269" t="s">
        <v>1</v>
      </c>
      <c r="F153" s="270" t="s">
        <v>288</v>
      </c>
      <c r="G153" s="268"/>
      <c r="H153" s="269" t="s">
        <v>1</v>
      </c>
      <c r="I153" s="271"/>
      <c r="J153" s="268"/>
      <c r="K153" s="268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156</v>
      </c>
      <c r="AU153" s="276" t="s">
        <v>82</v>
      </c>
      <c r="AV153" s="15" t="s">
        <v>80</v>
      </c>
      <c r="AW153" s="15" t="s">
        <v>30</v>
      </c>
      <c r="AX153" s="15" t="s">
        <v>73</v>
      </c>
      <c r="AY153" s="276" t="s">
        <v>146</v>
      </c>
    </row>
    <row r="154" s="13" customFormat="1">
      <c r="A154" s="13"/>
      <c r="B154" s="239"/>
      <c r="C154" s="240"/>
      <c r="D154" s="241" t="s">
        <v>156</v>
      </c>
      <c r="E154" s="242" t="s">
        <v>1</v>
      </c>
      <c r="F154" s="243" t="s">
        <v>289</v>
      </c>
      <c r="G154" s="240"/>
      <c r="H154" s="244">
        <v>12.800000000000001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156</v>
      </c>
      <c r="AU154" s="250" t="s">
        <v>82</v>
      </c>
      <c r="AV154" s="13" t="s">
        <v>82</v>
      </c>
      <c r="AW154" s="13" t="s">
        <v>30</v>
      </c>
      <c r="AX154" s="13" t="s">
        <v>73</v>
      </c>
      <c r="AY154" s="250" t="s">
        <v>146</v>
      </c>
    </row>
    <row r="155" s="14" customFormat="1">
      <c r="A155" s="14"/>
      <c r="B155" s="251"/>
      <c r="C155" s="252"/>
      <c r="D155" s="241" t="s">
        <v>156</v>
      </c>
      <c r="E155" s="253" t="s">
        <v>1</v>
      </c>
      <c r="F155" s="254" t="s">
        <v>158</v>
      </c>
      <c r="G155" s="252"/>
      <c r="H155" s="255">
        <v>12.800000000000001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156</v>
      </c>
      <c r="AU155" s="261" t="s">
        <v>82</v>
      </c>
      <c r="AV155" s="14" t="s">
        <v>154</v>
      </c>
      <c r="AW155" s="14" t="s">
        <v>30</v>
      </c>
      <c r="AX155" s="14" t="s">
        <v>80</v>
      </c>
      <c r="AY155" s="261" t="s">
        <v>146</v>
      </c>
    </row>
    <row r="156" s="2" customFormat="1" ht="24.15" customHeight="1">
      <c r="A156" s="38"/>
      <c r="B156" s="39"/>
      <c r="C156" s="226" t="s">
        <v>207</v>
      </c>
      <c r="D156" s="226" t="s">
        <v>149</v>
      </c>
      <c r="E156" s="227" t="s">
        <v>290</v>
      </c>
      <c r="F156" s="228" t="s">
        <v>291</v>
      </c>
      <c r="G156" s="229" t="s">
        <v>162</v>
      </c>
      <c r="H156" s="230">
        <v>33.899999999999999</v>
      </c>
      <c r="I156" s="231"/>
      <c r="J156" s="232">
        <f>ROUND(I156*H156,2)</f>
        <v>0</v>
      </c>
      <c r="K156" s="228" t="s">
        <v>153</v>
      </c>
      <c r="L156" s="44"/>
      <c r="M156" s="233" t="s">
        <v>1</v>
      </c>
      <c r="N156" s="234" t="s">
        <v>38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154</v>
      </c>
      <c r="AT156" s="237" t="s">
        <v>149</v>
      </c>
      <c r="AU156" s="237" t="s">
        <v>82</v>
      </c>
      <c r="AY156" s="17" t="s">
        <v>146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80</v>
      </c>
      <c r="BK156" s="238">
        <f>ROUND(I156*H156,2)</f>
        <v>0</v>
      </c>
      <c r="BL156" s="17" t="s">
        <v>154</v>
      </c>
      <c r="BM156" s="237" t="s">
        <v>292</v>
      </c>
    </row>
    <row r="157" s="15" customFormat="1">
      <c r="A157" s="15"/>
      <c r="B157" s="267"/>
      <c r="C157" s="268"/>
      <c r="D157" s="241" t="s">
        <v>156</v>
      </c>
      <c r="E157" s="269" t="s">
        <v>1</v>
      </c>
      <c r="F157" s="270" t="s">
        <v>293</v>
      </c>
      <c r="G157" s="268"/>
      <c r="H157" s="269" t="s">
        <v>1</v>
      </c>
      <c r="I157" s="271"/>
      <c r="J157" s="268"/>
      <c r="K157" s="268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156</v>
      </c>
      <c r="AU157" s="276" t="s">
        <v>82</v>
      </c>
      <c r="AV157" s="15" t="s">
        <v>80</v>
      </c>
      <c r="AW157" s="15" t="s">
        <v>30</v>
      </c>
      <c r="AX157" s="15" t="s">
        <v>73</v>
      </c>
      <c r="AY157" s="276" t="s">
        <v>146</v>
      </c>
    </row>
    <row r="158" s="13" customFormat="1">
      <c r="A158" s="13"/>
      <c r="B158" s="239"/>
      <c r="C158" s="240"/>
      <c r="D158" s="241" t="s">
        <v>156</v>
      </c>
      <c r="E158" s="242" t="s">
        <v>1</v>
      </c>
      <c r="F158" s="243" t="s">
        <v>294</v>
      </c>
      <c r="G158" s="240"/>
      <c r="H158" s="244">
        <v>33.899999999999999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156</v>
      </c>
      <c r="AU158" s="250" t="s">
        <v>82</v>
      </c>
      <c r="AV158" s="13" t="s">
        <v>82</v>
      </c>
      <c r="AW158" s="13" t="s">
        <v>30</v>
      </c>
      <c r="AX158" s="13" t="s">
        <v>73</v>
      </c>
      <c r="AY158" s="250" t="s">
        <v>146</v>
      </c>
    </row>
    <row r="159" s="14" customFormat="1">
      <c r="A159" s="14"/>
      <c r="B159" s="251"/>
      <c r="C159" s="252"/>
      <c r="D159" s="241" t="s">
        <v>156</v>
      </c>
      <c r="E159" s="253" t="s">
        <v>1</v>
      </c>
      <c r="F159" s="254" t="s">
        <v>158</v>
      </c>
      <c r="G159" s="252"/>
      <c r="H159" s="255">
        <v>33.899999999999999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156</v>
      </c>
      <c r="AU159" s="261" t="s">
        <v>82</v>
      </c>
      <c r="AV159" s="14" t="s">
        <v>154</v>
      </c>
      <c r="AW159" s="14" t="s">
        <v>30</v>
      </c>
      <c r="AX159" s="14" t="s">
        <v>80</v>
      </c>
      <c r="AY159" s="261" t="s">
        <v>146</v>
      </c>
    </row>
    <row r="160" s="2" customFormat="1" ht="24.15" customHeight="1">
      <c r="A160" s="38"/>
      <c r="B160" s="39"/>
      <c r="C160" s="277" t="s">
        <v>201</v>
      </c>
      <c r="D160" s="277" t="s">
        <v>295</v>
      </c>
      <c r="E160" s="278" t="s">
        <v>296</v>
      </c>
      <c r="F160" s="279" t="s">
        <v>297</v>
      </c>
      <c r="G160" s="280" t="s">
        <v>162</v>
      </c>
      <c r="H160" s="281">
        <v>40.155000000000001</v>
      </c>
      <c r="I160" s="282"/>
      <c r="J160" s="283">
        <f>ROUND(I160*H160,2)</f>
        <v>0</v>
      </c>
      <c r="K160" s="279" t="s">
        <v>153</v>
      </c>
      <c r="L160" s="284"/>
      <c r="M160" s="285" t="s">
        <v>1</v>
      </c>
      <c r="N160" s="286" t="s">
        <v>38</v>
      </c>
      <c r="O160" s="91"/>
      <c r="P160" s="235">
        <f>O160*H160</f>
        <v>0</v>
      </c>
      <c r="Q160" s="235">
        <v>0.00080000000000000004</v>
      </c>
      <c r="R160" s="235">
        <f>Q160*H160</f>
        <v>0.032124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201</v>
      </c>
      <c r="AT160" s="237" t="s">
        <v>295</v>
      </c>
      <c r="AU160" s="237" t="s">
        <v>82</v>
      </c>
      <c r="AY160" s="17" t="s">
        <v>146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80</v>
      </c>
      <c r="BK160" s="238">
        <f>ROUND(I160*H160,2)</f>
        <v>0</v>
      </c>
      <c r="BL160" s="17" t="s">
        <v>154</v>
      </c>
      <c r="BM160" s="237" t="s">
        <v>298</v>
      </c>
    </row>
    <row r="161" s="13" customFormat="1">
      <c r="A161" s="13"/>
      <c r="B161" s="239"/>
      <c r="C161" s="240"/>
      <c r="D161" s="241" t="s">
        <v>156</v>
      </c>
      <c r="E161" s="242" t="s">
        <v>1</v>
      </c>
      <c r="F161" s="243" t="s">
        <v>299</v>
      </c>
      <c r="G161" s="240"/>
      <c r="H161" s="244">
        <v>40.155000000000001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156</v>
      </c>
      <c r="AU161" s="250" t="s">
        <v>82</v>
      </c>
      <c r="AV161" s="13" t="s">
        <v>82</v>
      </c>
      <c r="AW161" s="13" t="s">
        <v>30</v>
      </c>
      <c r="AX161" s="13" t="s">
        <v>80</v>
      </c>
      <c r="AY161" s="250" t="s">
        <v>146</v>
      </c>
    </row>
    <row r="162" s="2" customFormat="1" ht="24.15" customHeight="1">
      <c r="A162" s="38"/>
      <c r="B162" s="39"/>
      <c r="C162" s="226" t="s">
        <v>165</v>
      </c>
      <c r="D162" s="226" t="s">
        <v>149</v>
      </c>
      <c r="E162" s="227" t="s">
        <v>300</v>
      </c>
      <c r="F162" s="228" t="s">
        <v>301</v>
      </c>
      <c r="G162" s="229" t="s">
        <v>162</v>
      </c>
      <c r="H162" s="230">
        <v>9.0399999999999991</v>
      </c>
      <c r="I162" s="231"/>
      <c r="J162" s="232">
        <f>ROUND(I162*H162,2)</f>
        <v>0</v>
      </c>
      <c r="K162" s="228" t="s">
        <v>153</v>
      </c>
      <c r="L162" s="44"/>
      <c r="M162" s="233" t="s">
        <v>1</v>
      </c>
      <c r="N162" s="234" t="s">
        <v>38</v>
      </c>
      <c r="O162" s="91"/>
      <c r="P162" s="235">
        <f>O162*H162</f>
        <v>0</v>
      </c>
      <c r="Q162" s="235">
        <v>0.00010000000000000001</v>
      </c>
      <c r="R162" s="235">
        <f>Q162*H162</f>
        <v>0.00090399999999999996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154</v>
      </c>
      <c r="AT162" s="237" t="s">
        <v>149</v>
      </c>
      <c r="AU162" s="237" t="s">
        <v>82</v>
      </c>
      <c r="AY162" s="17" t="s">
        <v>146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80</v>
      </c>
      <c r="BK162" s="238">
        <f>ROUND(I162*H162,2)</f>
        <v>0</v>
      </c>
      <c r="BL162" s="17" t="s">
        <v>154</v>
      </c>
      <c r="BM162" s="237" t="s">
        <v>302</v>
      </c>
    </row>
    <row r="163" s="15" customFormat="1">
      <c r="A163" s="15"/>
      <c r="B163" s="267"/>
      <c r="C163" s="268"/>
      <c r="D163" s="241" t="s">
        <v>156</v>
      </c>
      <c r="E163" s="269" t="s">
        <v>1</v>
      </c>
      <c r="F163" s="270" t="s">
        <v>303</v>
      </c>
      <c r="G163" s="268"/>
      <c r="H163" s="269" t="s">
        <v>1</v>
      </c>
      <c r="I163" s="271"/>
      <c r="J163" s="268"/>
      <c r="K163" s="268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156</v>
      </c>
      <c r="AU163" s="276" t="s">
        <v>82</v>
      </c>
      <c r="AV163" s="15" t="s">
        <v>80</v>
      </c>
      <c r="AW163" s="15" t="s">
        <v>30</v>
      </c>
      <c r="AX163" s="15" t="s">
        <v>73</v>
      </c>
      <c r="AY163" s="276" t="s">
        <v>146</v>
      </c>
    </row>
    <row r="164" s="13" customFormat="1">
      <c r="A164" s="13"/>
      <c r="B164" s="239"/>
      <c r="C164" s="240"/>
      <c r="D164" s="241" t="s">
        <v>156</v>
      </c>
      <c r="E164" s="242" t="s">
        <v>1</v>
      </c>
      <c r="F164" s="243" t="s">
        <v>304</v>
      </c>
      <c r="G164" s="240"/>
      <c r="H164" s="244">
        <v>9.0399999999999991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156</v>
      </c>
      <c r="AU164" s="250" t="s">
        <v>82</v>
      </c>
      <c r="AV164" s="13" t="s">
        <v>82</v>
      </c>
      <c r="AW164" s="13" t="s">
        <v>30</v>
      </c>
      <c r="AX164" s="13" t="s">
        <v>73</v>
      </c>
      <c r="AY164" s="250" t="s">
        <v>146</v>
      </c>
    </row>
    <row r="165" s="14" customFormat="1">
      <c r="A165" s="14"/>
      <c r="B165" s="251"/>
      <c r="C165" s="252"/>
      <c r="D165" s="241" t="s">
        <v>156</v>
      </c>
      <c r="E165" s="253" t="s">
        <v>1</v>
      </c>
      <c r="F165" s="254" t="s">
        <v>158</v>
      </c>
      <c r="G165" s="252"/>
      <c r="H165" s="255">
        <v>9.0399999999999991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156</v>
      </c>
      <c r="AU165" s="261" t="s">
        <v>82</v>
      </c>
      <c r="AV165" s="14" t="s">
        <v>154</v>
      </c>
      <c r="AW165" s="14" t="s">
        <v>30</v>
      </c>
      <c r="AX165" s="14" t="s">
        <v>80</v>
      </c>
      <c r="AY165" s="261" t="s">
        <v>146</v>
      </c>
    </row>
    <row r="166" s="2" customFormat="1" ht="24.15" customHeight="1">
      <c r="A166" s="38"/>
      <c r="B166" s="39"/>
      <c r="C166" s="277" t="s">
        <v>172</v>
      </c>
      <c r="D166" s="277" t="s">
        <v>295</v>
      </c>
      <c r="E166" s="278" t="s">
        <v>305</v>
      </c>
      <c r="F166" s="279" t="s">
        <v>306</v>
      </c>
      <c r="G166" s="280" t="s">
        <v>162</v>
      </c>
      <c r="H166" s="281">
        <v>10.708</v>
      </c>
      <c r="I166" s="282"/>
      <c r="J166" s="283">
        <f>ROUND(I166*H166,2)</f>
        <v>0</v>
      </c>
      <c r="K166" s="279" t="s">
        <v>153</v>
      </c>
      <c r="L166" s="284"/>
      <c r="M166" s="285" t="s">
        <v>1</v>
      </c>
      <c r="N166" s="286" t="s">
        <v>38</v>
      </c>
      <c r="O166" s="91"/>
      <c r="P166" s="235">
        <f>O166*H166</f>
        <v>0</v>
      </c>
      <c r="Q166" s="235">
        <v>0.00029999999999999997</v>
      </c>
      <c r="R166" s="235">
        <f>Q166*H166</f>
        <v>0.0032123999999999998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201</v>
      </c>
      <c r="AT166" s="237" t="s">
        <v>295</v>
      </c>
      <c r="AU166" s="237" t="s">
        <v>82</v>
      </c>
      <c r="AY166" s="17" t="s">
        <v>146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80</v>
      </c>
      <c r="BK166" s="238">
        <f>ROUND(I166*H166,2)</f>
        <v>0</v>
      </c>
      <c r="BL166" s="17" t="s">
        <v>154</v>
      </c>
      <c r="BM166" s="237" t="s">
        <v>307</v>
      </c>
    </row>
    <row r="167" s="13" customFormat="1">
      <c r="A167" s="13"/>
      <c r="B167" s="239"/>
      <c r="C167" s="240"/>
      <c r="D167" s="241" t="s">
        <v>156</v>
      </c>
      <c r="E167" s="242" t="s">
        <v>1</v>
      </c>
      <c r="F167" s="243" t="s">
        <v>308</v>
      </c>
      <c r="G167" s="240"/>
      <c r="H167" s="244">
        <v>10.708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156</v>
      </c>
      <c r="AU167" s="250" t="s">
        <v>82</v>
      </c>
      <c r="AV167" s="13" t="s">
        <v>82</v>
      </c>
      <c r="AW167" s="13" t="s">
        <v>30</v>
      </c>
      <c r="AX167" s="13" t="s">
        <v>80</v>
      </c>
      <c r="AY167" s="250" t="s">
        <v>146</v>
      </c>
    </row>
    <row r="168" s="2" customFormat="1" ht="24.15" customHeight="1">
      <c r="A168" s="38"/>
      <c r="B168" s="39"/>
      <c r="C168" s="226" t="s">
        <v>167</v>
      </c>
      <c r="D168" s="226" t="s">
        <v>149</v>
      </c>
      <c r="E168" s="227" t="s">
        <v>309</v>
      </c>
      <c r="F168" s="228" t="s">
        <v>310</v>
      </c>
      <c r="G168" s="229" t="s">
        <v>152</v>
      </c>
      <c r="H168" s="230">
        <v>3.3740000000000001</v>
      </c>
      <c r="I168" s="231"/>
      <c r="J168" s="232">
        <f>ROUND(I168*H168,2)</f>
        <v>0</v>
      </c>
      <c r="K168" s="228" t="s">
        <v>153</v>
      </c>
      <c r="L168" s="44"/>
      <c r="M168" s="233" t="s">
        <v>1</v>
      </c>
      <c r="N168" s="234" t="s">
        <v>38</v>
      </c>
      <c r="O168" s="91"/>
      <c r="P168" s="235">
        <f>O168*H168</f>
        <v>0</v>
      </c>
      <c r="Q168" s="235">
        <v>2.1600000000000001</v>
      </c>
      <c r="R168" s="235">
        <f>Q168*H168</f>
        <v>7.287840000000001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154</v>
      </c>
      <c r="AT168" s="237" t="s">
        <v>149</v>
      </c>
      <c r="AU168" s="237" t="s">
        <v>82</v>
      </c>
      <c r="AY168" s="17" t="s">
        <v>146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80</v>
      </c>
      <c r="BK168" s="238">
        <f>ROUND(I168*H168,2)</f>
        <v>0</v>
      </c>
      <c r="BL168" s="17" t="s">
        <v>154</v>
      </c>
      <c r="BM168" s="237" t="s">
        <v>311</v>
      </c>
    </row>
    <row r="169" s="15" customFormat="1">
      <c r="A169" s="15"/>
      <c r="B169" s="267"/>
      <c r="C169" s="268"/>
      <c r="D169" s="241" t="s">
        <v>156</v>
      </c>
      <c r="E169" s="269" t="s">
        <v>1</v>
      </c>
      <c r="F169" s="270" t="s">
        <v>312</v>
      </c>
      <c r="G169" s="268"/>
      <c r="H169" s="269" t="s">
        <v>1</v>
      </c>
      <c r="I169" s="271"/>
      <c r="J169" s="268"/>
      <c r="K169" s="268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156</v>
      </c>
      <c r="AU169" s="276" t="s">
        <v>82</v>
      </c>
      <c r="AV169" s="15" t="s">
        <v>80</v>
      </c>
      <c r="AW169" s="15" t="s">
        <v>30</v>
      </c>
      <c r="AX169" s="15" t="s">
        <v>73</v>
      </c>
      <c r="AY169" s="276" t="s">
        <v>146</v>
      </c>
    </row>
    <row r="170" s="13" customFormat="1">
      <c r="A170" s="13"/>
      <c r="B170" s="239"/>
      <c r="C170" s="240"/>
      <c r="D170" s="241" t="s">
        <v>156</v>
      </c>
      <c r="E170" s="242" t="s">
        <v>1</v>
      </c>
      <c r="F170" s="243" t="s">
        <v>313</v>
      </c>
      <c r="G170" s="240"/>
      <c r="H170" s="244">
        <v>3.056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156</v>
      </c>
      <c r="AU170" s="250" t="s">
        <v>82</v>
      </c>
      <c r="AV170" s="13" t="s">
        <v>82</v>
      </c>
      <c r="AW170" s="13" t="s">
        <v>30</v>
      </c>
      <c r="AX170" s="13" t="s">
        <v>73</v>
      </c>
      <c r="AY170" s="250" t="s">
        <v>146</v>
      </c>
    </row>
    <row r="171" s="15" customFormat="1">
      <c r="A171" s="15"/>
      <c r="B171" s="267"/>
      <c r="C171" s="268"/>
      <c r="D171" s="241" t="s">
        <v>156</v>
      </c>
      <c r="E171" s="269" t="s">
        <v>1</v>
      </c>
      <c r="F171" s="270" t="s">
        <v>314</v>
      </c>
      <c r="G171" s="268"/>
      <c r="H171" s="269" t="s">
        <v>1</v>
      </c>
      <c r="I171" s="271"/>
      <c r="J171" s="268"/>
      <c r="K171" s="268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156</v>
      </c>
      <c r="AU171" s="276" t="s">
        <v>82</v>
      </c>
      <c r="AV171" s="15" t="s">
        <v>80</v>
      </c>
      <c r="AW171" s="15" t="s">
        <v>30</v>
      </c>
      <c r="AX171" s="15" t="s">
        <v>73</v>
      </c>
      <c r="AY171" s="276" t="s">
        <v>146</v>
      </c>
    </row>
    <row r="172" s="13" customFormat="1">
      <c r="A172" s="13"/>
      <c r="B172" s="239"/>
      <c r="C172" s="240"/>
      <c r="D172" s="241" t="s">
        <v>156</v>
      </c>
      <c r="E172" s="242" t="s">
        <v>1</v>
      </c>
      <c r="F172" s="243" t="s">
        <v>315</v>
      </c>
      <c r="G172" s="240"/>
      <c r="H172" s="244">
        <v>0.318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156</v>
      </c>
      <c r="AU172" s="250" t="s">
        <v>82</v>
      </c>
      <c r="AV172" s="13" t="s">
        <v>82</v>
      </c>
      <c r="AW172" s="13" t="s">
        <v>30</v>
      </c>
      <c r="AX172" s="13" t="s">
        <v>73</v>
      </c>
      <c r="AY172" s="250" t="s">
        <v>146</v>
      </c>
    </row>
    <row r="173" s="14" customFormat="1">
      <c r="A173" s="14"/>
      <c r="B173" s="251"/>
      <c r="C173" s="252"/>
      <c r="D173" s="241" t="s">
        <v>156</v>
      </c>
      <c r="E173" s="253" t="s">
        <v>1</v>
      </c>
      <c r="F173" s="254" t="s">
        <v>158</v>
      </c>
      <c r="G173" s="252"/>
      <c r="H173" s="255">
        <v>3.3740000000000001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156</v>
      </c>
      <c r="AU173" s="261" t="s">
        <v>82</v>
      </c>
      <c r="AV173" s="14" t="s">
        <v>154</v>
      </c>
      <c r="AW173" s="14" t="s">
        <v>30</v>
      </c>
      <c r="AX173" s="14" t="s">
        <v>80</v>
      </c>
      <c r="AY173" s="261" t="s">
        <v>146</v>
      </c>
    </row>
    <row r="174" s="2" customFormat="1" ht="16.5" customHeight="1">
      <c r="A174" s="38"/>
      <c r="B174" s="39"/>
      <c r="C174" s="226" t="s">
        <v>159</v>
      </c>
      <c r="D174" s="226" t="s">
        <v>149</v>
      </c>
      <c r="E174" s="227" t="s">
        <v>316</v>
      </c>
      <c r="F174" s="228" t="s">
        <v>317</v>
      </c>
      <c r="G174" s="229" t="s">
        <v>152</v>
      </c>
      <c r="H174" s="230">
        <v>1.0600000000000001</v>
      </c>
      <c r="I174" s="231"/>
      <c r="J174" s="232">
        <f>ROUND(I174*H174,2)</f>
        <v>0</v>
      </c>
      <c r="K174" s="228" t="s">
        <v>153</v>
      </c>
      <c r="L174" s="44"/>
      <c r="M174" s="233" t="s">
        <v>1</v>
      </c>
      <c r="N174" s="234" t="s">
        <v>38</v>
      </c>
      <c r="O174" s="91"/>
      <c r="P174" s="235">
        <f>O174*H174</f>
        <v>0</v>
      </c>
      <c r="Q174" s="235">
        <v>2.3010199999999998</v>
      </c>
      <c r="R174" s="235">
        <f>Q174*H174</f>
        <v>2.4390811999999999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154</v>
      </c>
      <c r="AT174" s="237" t="s">
        <v>149</v>
      </c>
      <c r="AU174" s="237" t="s">
        <v>82</v>
      </c>
      <c r="AY174" s="17" t="s">
        <v>146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80</v>
      </c>
      <c r="BK174" s="238">
        <f>ROUND(I174*H174,2)</f>
        <v>0</v>
      </c>
      <c r="BL174" s="17" t="s">
        <v>154</v>
      </c>
      <c r="BM174" s="237" t="s">
        <v>318</v>
      </c>
    </row>
    <row r="175" s="15" customFormat="1">
      <c r="A175" s="15"/>
      <c r="B175" s="267"/>
      <c r="C175" s="268"/>
      <c r="D175" s="241" t="s">
        <v>156</v>
      </c>
      <c r="E175" s="269" t="s">
        <v>1</v>
      </c>
      <c r="F175" s="270" t="s">
        <v>319</v>
      </c>
      <c r="G175" s="268"/>
      <c r="H175" s="269" t="s">
        <v>1</v>
      </c>
      <c r="I175" s="271"/>
      <c r="J175" s="268"/>
      <c r="K175" s="268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156</v>
      </c>
      <c r="AU175" s="276" t="s">
        <v>82</v>
      </c>
      <c r="AV175" s="15" t="s">
        <v>80</v>
      </c>
      <c r="AW175" s="15" t="s">
        <v>30</v>
      </c>
      <c r="AX175" s="15" t="s">
        <v>73</v>
      </c>
      <c r="AY175" s="276" t="s">
        <v>146</v>
      </c>
    </row>
    <row r="176" s="13" customFormat="1">
      <c r="A176" s="13"/>
      <c r="B176" s="239"/>
      <c r="C176" s="240"/>
      <c r="D176" s="241" t="s">
        <v>156</v>
      </c>
      <c r="E176" s="242" t="s">
        <v>1</v>
      </c>
      <c r="F176" s="243" t="s">
        <v>320</v>
      </c>
      <c r="G176" s="240"/>
      <c r="H176" s="244">
        <v>1.0600000000000001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156</v>
      </c>
      <c r="AU176" s="250" t="s">
        <v>82</v>
      </c>
      <c r="AV176" s="13" t="s">
        <v>82</v>
      </c>
      <c r="AW176" s="13" t="s">
        <v>30</v>
      </c>
      <c r="AX176" s="13" t="s">
        <v>73</v>
      </c>
      <c r="AY176" s="250" t="s">
        <v>146</v>
      </c>
    </row>
    <row r="177" s="14" customFormat="1">
      <c r="A177" s="14"/>
      <c r="B177" s="251"/>
      <c r="C177" s="252"/>
      <c r="D177" s="241" t="s">
        <v>156</v>
      </c>
      <c r="E177" s="253" t="s">
        <v>1</v>
      </c>
      <c r="F177" s="254" t="s">
        <v>158</v>
      </c>
      <c r="G177" s="252"/>
      <c r="H177" s="255">
        <v>1.0600000000000001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156</v>
      </c>
      <c r="AU177" s="261" t="s">
        <v>82</v>
      </c>
      <c r="AV177" s="14" t="s">
        <v>154</v>
      </c>
      <c r="AW177" s="14" t="s">
        <v>30</v>
      </c>
      <c r="AX177" s="14" t="s">
        <v>80</v>
      </c>
      <c r="AY177" s="261" t="s">
        <v>146</v>
      </c>
    </row>
    <row r="178" s="2" customFormat="1" ht="33" customHeight="1">
      <c r="A178" s="38"/>
      <c r="B178" s="39"/>
      <c r="C178" s="226" t="s">
        <v>148</v>
      </c>
      <c r="D178" s="226" t="s">
        <v>149</v>
      </c>
      <c r="E178" s="227" t="s">
        <v>321</v>
      </c>
      <c r="F178" s="228" t="s">
        <v>322</v>
      </c>
      <c r="G178" s="229" t="s">
        <v>162</v>
      </c>
      <c r="H178" s="230">
        <v>14.125</v>
      </c>
      <c r="I178" s="231"/>
      <c r="J178" s="232">
        <f>ROUND(I178*H178,2)</f>
        <v>0</v>
      </c>
      <c r="K178" s="228" t="s">
        <v>153</v>
      </c>
      <c r="L178" s="44"/>
      <c r="M178" s="233" t="s">
        <v>1</v>
      </c>
      <c r="N178" s="234" t="s">
        <v>38</v>
      </c>
      <c r="O178" s="91"/>
      <c r="P178" s="235">
        <f>O178*H178</f>
        <v>0</v>
      </c>
      <c r="Q178" s="235">
        <v>0.67488999999999999</v>
      </c>
      <c r="R178" s="235">
        <f>Q178*H178</f>
        <v>9.5328212499999996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154</v>
      </c>
      <c r="AT178" s="237" t="s">
        <v>149</v>
      </c>
      <c r="AU178" s="237" t="s">
        <v>82</v>
      </c>
      <c r="AY178" s="17" t="s">
        <v>146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80</v>
      </c>
      <c r="BK178" s="238">
        <f>ROUND(I178*H178,2)</f>
        <v>0</v>
      </c>
      <c r="BL178" s="17" t="s">
        <v>154</v>
      </c>
      <c r="BM178" s="237" t="s">
        <v>323</v>
      </c>
    </row>
    <row r="179" s="15" customFormat="1">
      <c r="A179" s="15"/>
      <c r="B179" s="267"/>
      <c r="C179" s="268"/>
      <c r="D179" s="241" t="s">
        <v>156</v>
      </c>
      <c r="E179" s="269" t="s">
        <v>1</v>
      </c>
      <c r="F179" s="270" t="s">
        <v>324</v>
      </c>
      <c r="G179" s="268"/>
      <c r="H179" s="269" t="s">
        <v>1</v>
      </c>
      <c r="I179" s="271"/>
      <c r="J179" s="268"/>
      <c r="K179" s="268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156</v>
      </c>
      <c r="AU179" s="276" t="s">
        <v>82</v>
      </c>
      <c r="AV179" s="15" t="s">
        <v>80</v>
      </c>
      <c r="AW179" s="15" t="s">
        <v>30</v>
      </c>
      <c r="AX179" s="15" t="s">
        <v>73</v>
      </c>
      <c r="AY179" s="276" t="s">
        <v>146</v>
      </c>
    </row>
    <row r="180" s="13" customFormat="1">
      <c r="A180" s="13"/>
      <c r="B180" s="239"/>
      <c r="C180" s="240"/>
      <c r="D180" s="241" t="s">
        <v>156</v>
      </c>
      <c r="E180" s="242" t="s">
        <v>1</v>
      </c>
      <c r="F180" s="243" t="s">
        <v>325</v>
      </c>
      <c r="G180" s="240"/>
      <c r="H180" s="244">
        <v>14.125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156</v>
      </c>
      <c r="AU180" s="250" t="s">
        <v>82</v>
      </c>
      <c r="AV180" s="13" t="s">
        <v>82</v>
      </c>
      <c r="AW180" s="13" t="s">
        <v>30</v>
      </c>
      <c r="AX180" s="13" t="s">
        <v>73</v>
      </c>
      <c r="AY180" s="250" t="s">
        <v>146</v>
      </c>
    </row>
    <row r="181" s="14" customFormat="1">
      <c r="A181" s="14"/>
      <c r="B181" s="251"/>
      <c r="C181" s="252"/>
      <c r="D181" s="241" t="s">
        <v>156</v>
      </c>
      <c r="E181" s="253" t="s">
        <v>1</v>
      </c>
      <c r="F181" s="254" t="s">
        <v>158</v>
      </c>
      <c r="G181" s="252"/>
      <c r="H181" s="255">
        <v>14.125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156</v>
      </c>
      <c r="AU181" s="261" t="s">
        <v>82</v>
      </c>
      <c r="AV181" s="14" t="s">
        <v>154</v>
      </c>
      <c r="AW181" s="14" t="s">
        <v>30</v>
      </c>
      <c r="AX181" s="14" t="s">
        <v>80</v>
      </c>
      <c r="AY181" s="261" t="s">
        <v>146</v>
      </c>
    </row>
    <row r="182" s="2" customFormat="1" ht="24.15" customHeight="1">
      <c r="A182" s="38"/>
      <c r="B182" s="39"/>
      <c r="C182" s="226" t="s">
        <v>224</v>
      </c>
      <c r="D182" s="226" t="s">
        <v>149</v>
      </c>
      <c r="E182" s="227" t="s">
        <v>326</v>
      </c>
      <c r="F182" s="228" t="s">
        <v>327</v>
      </c>
      <c r="G182" s="229" t="s">
        <v>152</v>
      </c>
      <c r="H182" s="230">
        <v>1.6559999999999999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38</v>
      </c>
      <c r="O182" s="91"/>
      <c r="P182" s="235">
        <f>O182*H182</f>
        <v>0</v>
      </c>
      <c r="Q182" s="235">
        <v>2.3010199999999998</v>
      </c>
      <c r="R182" s="235">
        <f>Q182*H182</f>
        <v>3.8104891199999997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154</v>
      </c>
      <c r="AT182" s="237" t="s">
        <v>149</v>
      </c>
      <c r="AU182" s="237" t="s">
        <v>82</v>
      </c>
      <c r="AY182" s="17" t="s">
        <v>146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80</v>
      </c>
      <c r="BK182" s="238">
        <f>ROUND(I182*H182,2)</f>
        <v>0</v>
      </c>
      <c r="BL182" s="17" t="s">
        <v>154</v>
      </c>
      <c r="BM182" s="237" t="s">
        <v>328</v>
      </c>
    </row>
    <row r="183" s="13" customFormat="1">
      <c r="A183" s="13"/>
      <c r="B183" s="239"/>
      <c r="C183" s="240"/>
      <c r="D183" s="241" t="s">
        <v>156</v>
      </c>
      <c r="E183" s="242" t="s">
        <v>1</v>
      </c>
      <c r="F183" s="243" t="s">
        <v>329</v>
      </c>
      <c r="G183" s="240"/>
      <c r="H183" s="244">
        <v>1.6559999999999999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156</v>
      </c>
      <c r="AU183" s="250" t="s">
        <v>82</v>
      </c>
      <c r="AV183" s="13" t="s">
        <v>82</v>
      </c>
      <c r="AW183" s="13" t="s">
        <v>30</v>
      </c>
      <c r="AX183" s="13" t="s">
        <v>73</v>
      </c>
      <c r="AY183" s="250" t="s">
        <v>146</v>
      </c>
    </row>
    <row r="184" s="14" customFormat="1">
      <c r="A184" s="14"/>
      <c r="B184" s="251"/>
      <c r="C184" s="252"/>
      <c r="D184" s="241" t="s">
        <v>156</v>
      </c>
      <c r="E184" s="253" t="s">
        <v>1</v>
      </c>
      <c r="F184" s="254" t="s">
        <v>158</v>
      </c>
      <c r="G184" s="252"/>
      <c r="H184" s="255">
        <v>1.6559999999999999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156</v>
      </c>
      <c r="AU184" s="261" t="s">
        <v>82</v>
      </c>
      <c r="AV184" s="14" t="s">
        <v>154</v>
      </c>
      <c r="AW184" s="14" t="s">
        <v>30</v>
      </c>
      <c r="AX184" s="14" t="s">
        <v>80</v>
      </c>
      <c r="AY184" s="261" t="s">
        <v>146</v>
      </c>
    </row>
    <row r="185" s="2" customFormat="1" ht="24.15" customHeight="1">
      <c r="A185" s="38"/>
      <c r="B185" s="39"/>
      <c r="C185" s="226" t="s">
        <v>8</v>
      </c>
      <c r="D185" s="226" t="s">
        <v>149</v>
      </c>
      <c r="E185" s="227" t="s">
        <v>330</v>
      </c>
      <c r="F185" s="228" t="s">
        <v>331</v>
      </c>
      <c r="G185" s="229" t="s">
        <v>227</v>
      </c>
      <c r="H185" s="230">
        <v>0.61899999999999999</v>
      </c>
      <c r="I185" s="231"/>
      <c r="J185" s="232">
        <f>ROUND(I185*H185,2)</f>
        <v>0</v>
      </c>
      <c r="K185" s="228" t="s">
        <v>153</v>
      </c>
      <c r="L185" s="44"/>
      <c r="M185" s="233" t="s">
        <v>1</v>
      </c>
      <c r="N185" s="234" t="s">
        <v>38</v>
      </c>
      <c r="O185" s="91"/>
      <c r="P185" s="235">
        <f>O185*H185</f>
        <v>0</v>
      </c>
      <c r="Q185" s="235">
        <v>1.0593999999999999</v>
      </c>
      <c r="R185" s="235">
        <f>Q185*H185</f>
        <v>0.65576859999999992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154</v>
      </c>
      <c r="AT185" s="237" t="s">
        <v>149</v>
      </c>
      <c r="AU185" s="237" t="s">
        <v>82</v>
      </c>
      <c r="AY185" s="17" t="s">
        <v>146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80</v>
      </c>
      <c r="BK185" s="238">
        <f>ROUND(I185*H185,2)</f>
        <v>0</v>
      </c>
      <c r="BL185" s="17" t="s">
        <v>154</v>
      </c>
      <c r="BM185" s="237" t="s">
        <v>332</v>
      </c>
    </row>
    <row r="186" s="12" customFormat="1" ht="22.8" customHeight="1">
      <c r="A186" s="12"/>
      <c r="B186" s="210"/>
      <c r="C186" s="211"/>
      <c r="D186" s="212" t="s">
        <v>72</v>
      </c>
      <c r="E186" s="224" t="s">
        <v>214</v>
      </c>
      <c r="F186" s="224" t="s">
        <v>333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SUM(P187:P199)</f>
        <v>0</v>
      </c>
      <c r="Q186" s="218"/>
      <c r="R186" s="219">
        <f>SUM(R187:R199)</f>
        <v>33.5298996</v>
      </c>
      <c r="S186" s="218"/>
      <c r="T186" s="220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80</v>
      </c>
      <c r="AT186" s="222" t="s">
        <v>72</v>
      </c>
      <c r="AU186" s="222" t="s">
        <v>80</v>
      </c>
      <c r="AY186" s="221" t="s">
        <v>146</v>
      </c>
      <c r="BK186" s="223">
        <f>SUM(BK187:BK199)</f>
        <v>0</v>
      </c>
    </row>
    <row r="187" s="2" customFormat="1" ht="24.15" customHeight="1">
      <c r="A187" s="38"/>
      <c r="B187" s="39"/>
      <c r="C187" s="226" t="s">
        <v>232</v>
      </c>
      <c r="D187" s="226" t="s">
        <v>149</v>
      </c>
      <c r="E187" s="227" t="s">
        <v>334</v>
      </c>
      <c r="F187" s="228" t="s">
        <v>335</v>
      </c>
      <c r="G187" s="229" t="s">
        <v>198</v>
      </c>
      <c r="H187" s="230">
        <v>15</v>
      </c>
      <c r="I187" s="231"/>
      <c r="J187" s="232">
        <f>ROUND(I187*H187,2)</f>
        <v>0</v>
      </c>
      <c r="K187" s="228" t="s">
        <v>153</v>
      </c>
      <c r="L187" s="44"/>
      <c r="M187" s="233" t="s">
        <v>1</v>
      </c>
      <c r="N187" s="234" t="s">
        <v>38</v>
      </c>
      <c r="O187" s="91"/>
      <c r="P187" s="235">
        <f>O187*H187</f>
        <v>0</v>
      </c>
      <c r="Q187" s="235">
        <v>0.0070200000000000002</v>
      </c>
      <c r="R187" s="235">
        <f>Q187*H187</f>
        <v>0.10530000000000001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154</v>
      </c>
      <c r="AT187" s="237" t="s">
        <v>149</v>
      </c>
      <c r="AU187" s="237" t="s">
        <v>82</v>
      </c>
      <c r="AY187" s="17" t="s">
        <v>146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80</v>
      </c>
      <c r="BK187" s="238">
        <f>ROUND(I187*H187,2)</f>
        <v>0</v>
      </c>
      <c r="BL187" s="17" t="s">
        <v>154</v>
      </c>
      <c r="BM187" s="237" t="s">
        <v>336</v>
      </c>
    </row>
    <row r="188" s="2" customFormat="1" ht="24.15" customHeight="1">
      <c r="A188" s="38"/>
      <c r="B188" s="39"/>
      <c r="C188" s="277" t="s">
        <v>237</v>
      </c>
      <c r="D188" s="277" t="s">
        <v>295</v>
      </c>
      <c r="E188" s="278" t="s">
        <v>337</v>
      </c>
      <c r="F188" s="279" t="s">
        <v>338</v>
      </c>
      <c r="G188" s="280" t="s">
        <v>198</v>
      </c>
      <c r="H188" s="281">
        <v>15</v>
      </c>
      <c r="I188" s="282"/>
      <c r="J188" s="283">
        <f>ROUND(I188*H188,2)</f>
        <v>0</v>
      </c>
      <c r="K188" s="279" t="s">
        <v>1</v>
      </c>
      <c r="L188" s="284"/>
      <c r="M188" s="285" t="s">
        <v>1</v>
      </c>
      <c r="N188" s="286" t="s">
        <v>38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201</v>
      </c>
      <c r="AT188" s="237" t="s">
        <v>295</v>
      </c>
      <c r="AU188" s="237" t="s">
        <v>82</v>
      </c>
      <c r="AY188" s="17" t="s">
        <v>146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80</v>
      </c>
      <c r="BK188" s="238">
        <f>ROUND(I188*H188,2)</f>
        <v>0</v>
      </c>
      <c r="BL188" s="17" t="s">
        <v>154</v>
      </c>
      <c r="BM188" s="237" t="s">
        <v>339</v>
      </c>
    </row>
    <row r="189" s="2" customFormat="1" ht="44.25" customHeight="1">
      <c r="A189" s="38"/>
      <c r="B189" s="39"/>
      <c r="C189" s="226" t="s">
        <v>242</v>
      </c>
      <c r="D189" s="226" t="s">
        <v>149</v>
      </c>
      <c r="E189" s="227" t="s">
        <v>340</v>
      </c>
      <c r="F189" s="228" t="s">
        <v>341</v>
      </c>
      <c r="G189" s="229" t="s">
        <v>152</v>
      </c>
      <c r="H189" s="230">
        <v>18.27</v>
      </c>
      <c r="I189" s="231"/>
      <c r="J189" s="232">
        <f>ROUND(I189*H189,2)</f>
        <v>0</v>
      </c>
      <c r="K189" s="228" t="s">
        <v>153</v>
      </c>
      <c r="L189" s="44"/>
      <c r="M189" s="233" t="s">
        <v>1</v>
      </c>
      <c r="N189" s="234" t="s">
        <v>38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154</v>
      </c>
      <c r="AT189" s="237" t="s">
        <v>149</v>
      </c>
      <c r="AU189" s="237" t="s">
        <v>82</v>
      </c>
      <c r="AY189" s="17" t="s">
        <v>146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80</v>
      </c>
      <c r="BK189" s="238">
        <f>ROUND(I189*H189,2)</f>
        <v>0</v>
      </c>
      <c r="BL189" s="17" t="s">
        <v>154</v>
      </c>
      <c r="BM189" s="237" t="s">
        <v>342</v>
      </c>
    </row>
    <row r="190" s="13" customFormat="1">
      <c r="A190" s="13"/>
      <c r="B190" s="239"/>
      <c r="C190" s="240"/>
      <c r="D190" s="241" t="s">
        <v>156</v>
      </c>
      <c r="E190" s="242" t="s">
        <v>1</v>
      </c>
      <c r="F190" s="243" t="s">
        <v>343</v>
      </c>
      <c r="G190" s="240"/>
      <c r="H190" s="244">
        <v>18.27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156</v>
      </c>
      <c r="AU190" s="250" t="s">
        <v>82</v>
      </c>
      <c r="AV190" s="13" t="s">
        <v>82</v>
      </c>
      <c r="AW190" s="13" t="s">
        <v>30</v>
      </c>
      <c r="AX190" s="13" t="s">
        <v>73</v>
      </c>
      <c r="AY190" s="250" t="s">
        <v>146</v>
      </c>
    </row>
    <row r="191" s="14" customFormat="1">
      <c r="A191" s="14"/>
      <c r="B191" s="251"/>
      <c r="C191" s="252"/>
      <c r="D191" s="241" t="s">
        <v>156</v>
      </c>
      <c r="E191" s="253" t="s">
        <v>1</v>
      </c>
      <c r="F191" s="254" t="s">
        <v>158</v>
      </c>
      <c r="G191" s="252"/>
      <c r="H191" s="255">
        <v>18.27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156</v>
      </c>
      <c r="AU191" s="261" t="s">
        <v>82</v>
      </c>
      <c r="AV191" s="14" t="s">
        <v>154</v>
      </c>
      <c r="AW191" s="14" t="s">
        <v>30</v>
      </c>
      <c r="AX191" s="14" t="s">
        <v>80</v>
      </c>
      <c r="AY191" s="261" t="s">
        <v>146</v>
      </c>
    </row>
    <row r="192" s="2" customFormat="1" ht="33" customHeight="1">
      <c r="A192" s="38"/>
      <c r="B192" s="39"/>
      <c r="C192" s="277" t="s">
        <v>247</v>
      </c>
      <c r="D192" s="277" t="s">
        <v>295</v>
      </c>
      <c r="E192" s="278" t="s">
        <v>344</v>
      </c>
      <c r="F192" s="279" t="s">
        <v>345</v>
      </c>
      <c r="G192" s="280" t="s">
        <v>152</v>
      </c>
      <c r="H192" s="281">
        <v>18.27</v>
      </c>
      <c r="I192" s="282"/>
      <c r="J192" s="283">
        <f>ROUND(I192*H192,2)</f>
        <v>0</v>
      </c>
      <c r="K192" s="279" t="s">
        <v>153</v>
      </c>
      <c r="L192" s="284"/>
      <c r="M192" s="285" t="s">
        <v>1</v>
      </c>
      <c r="N192" s="286" t="s">
        <v>38</v>
      </c>
      <c r="O192" s="91"/>
      <c r="P192" s="235">
        <f>O192*H192</f>
        <v>0</v>
      </c>
      <c r="Q192" s="235">
        <v>0.029479999999999999</v>
      </c>
      <c r="R192" s="235">
        <f>Q192*H192</f>
        <v>0.53859959999999996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201</v>
      </c>
      <c r="AT192" s="237" t="s">
        <v>295</v>
      </c>
      <c r="AU192" s="237" t="s">
        <v>82</v>
      </c>
      <c r="AY192" s="17" t="s">
        <v>146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80</v>
      </c>
      <c r="BK192" s="238">
        <f>ROUND(I192*H192,2)</f>
        <v>0</v>
      </c>
      <c r="BL192" s="17" t="s">
        <v>154</v>
      </c>
      <c r="BM192" s="237" t="s">
        <v>346</v>
      </c>
    </row>
    <row r="193" s="2" customFormat="1" ht="16.5" customHeight="1">
      <c r="A193" s="38"/>
      <c r="B193" s="39"/>
      <c r="C193" s="226" t="s">
        <v>347</v>
      </c>
      <c r="D193" s="226" t="s">
        <v>149</v>
      </c>
      <c r="E193" s="227" t="s">
        <v>348</v>
      </c>
      <c r="F193" s="228" t="s">
        <v>349</v>
      </c>
      <c r="G193" s="229" t="s">
        <v>152</v>
      </c>
      <c r="H193" s="230">
        <v>3.7549999999999999</v>
      </c>
      <c r="I193" s="231"/>
      <c r="J193" s="232">
        <f>ROUND(I193*H193,2)</f>
        <v>0</v>
      </c>
      <c r="K193" s="228" t="s">
        <v>153</v>
      </c>
      <c r="L193" s="44"/>
      <c r="M193" s="233" t="s">
        <v>1</v>
      </c>
      <c r="N193" s="234" t="s">
        <v>38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154</v>
      </c>
      <c r="AT193" s="237" t="s">
        <v>149</v>
      </c>
      <c r="AU193" s="237" t="s">
        <v>82</v>
      </c>
      <c r="AY193" s="17" t="s">
        <v>146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80</v>
      </c>
      <c r="BK193" s="238">
        <f>ROUND(I193*H193,2)</f>
        <v>0</v>
      </c>
      <c r="BL193" s="17" t="s">
        <v>154</v>
      </c>
      <c r="BM193" s="237" t="s">
        <v>350</v>
      </c>
    </row>
    <row r="194" s="13" customFormat="1">
      <c r="A194" s="13"/>
      <c r="B194" s="239"/>
      <c r="C194" s="240"/>
      <c r="D194" s="241" t="s">
        <v>156</v>
      </c>
      <c r="E194" s="242" t="s">
        <v>1</v>
      </c>
      <c r="F194" s="243" t="s">
        <v>351</v>
      </c>
      <c r="G194" s="240"/>
      <c r="H194" s="244">
        <v>3.7549999999999999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156</v>
      </c>
      <c r="AU194" s="250" t="s">
        <v>82</v>
      </c>
      <c r="AV194" s="13" t="s">
        <v>82</v>
      </c>
      <c r="AW194" s="13" t="s">
        <v>30</v>
      </c>
      <c r="AX194" s="13" t="s">
        <v>80</v>
      </c>
      <c r="AY194" s="250" t="s">
        <v>146</v>
      </c>
    </row>
    <row r="195" s="2" customFormat="1" ht="37.8" customHeight="1">
      <c r="A195" s="38"/>
      <c r="B195" s="39"/>
      <c r="C195" s="226" t="s">
        <v>7</v>
      </c>
      <c r="D195" s="226" t="s">
        <v>149</v>
      </c>
      <c r="E195" s="227" t="s">
        <v>352</v>
      </c>
      <c r="F195" s="228" t="s">
        <v>353</v>
      </c>
      <c r="G195" s="229" t="s">
        <v>152</v>
      </c>
      <c r="H195" s="230">
        <v>18.27</v>
      </c>
      <c r="I195" s="231"/>
      <c r="J195" s="232">
        <f>ROUND(I195*H195,2)</f>
        <v>0</v>
      </c>
      <c r="K195" s="228" t="s">
        <v>153</v>
      </c>
      <c r="L195" s="44"/>
      <c r="M195" s="233" t="s">
        <v>1</v>
      </c>
      <c r="N195" s="234" t="s">
        <v>38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154</v>
      </c>
      <c r="AT195" s="237" t="s">
        <v>149</v>
      </c>
      <c r="AU195" s="237" t="s">
        <v>82</v>
      </c>
      <c r="AY195" s="17" t="s">
        <v>146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80</v>
      </c>
      <c r="BK195" s="238">
        <f>ROUND(I195*H195,2)</f>
        <v>0</v>
      </c>
      <c r="BL195" s="17" t="s">
        <v>154</v>
      </c>
      <c r="BM195" s="237" t="s">
        <v>354</v>
      </c>
    </row>
    <row r="196" s="13" customFormat="1">
      <c r="A196" s="13"/>
      <c r="B196" s="239"/>
      <c r="C196" s="240"/>
      <c r="D196" s="241" t="s">
        <v>156</v>
      </c>
      <c r="E196" s="242" t="s">
        <v>1</v>
      </c>
      <c r="F196" s="243" t="s">
        <v>343</v>
      </c>
      <c r="G196" s="240"/>
      <c r="H196" s="244">
        <v>18.27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156</v>
      </c>
      <c r="AU196" s="250" t="s">
        <v>82</v>
      </c>
      <c r="AV196" s="13" t="s">
        <v>82</v>
      </c>
      <c r="AW196" s="13" t="s">
        <v>30</v>
      </c>
      <c r="AX196" s="13" t="s">
        <v>73</v>
      </c>
      <c r="AY196" s="250" t="s">
        <v>146</v>
      </c>
    </row>
    <row r="197" s="14" customFormat="1">
      <c r="A197" s="14"/>
      <c r="B197" s="251"/>
      <c r="C197" s="252"/>
      <c r="D197" s="241" t="s">
        <v>156</v>
      </c>
      <c r="E197" s="253" t="s">
        <v>1</v>
      </c>
      <c r="F197" s="254" t="s">
        <v>158</v>
      </c>
      <c r="G197" s="252"/>
      <c r="H197" s="255">
        <v>18.27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156</v>
      </c>
      <c r="AU197" s="261" t="s">
        <v>82</v>
      </c>
      <c r="AV197" s="14" t="s">
        <v>154</v>
      </c>
      <c r="AW197" s="14" t="s">
        <v>30</v>
      </c>
      <c r="AX197" s="14" t="s">
        <v>80</v>
      </c>
      <c r="AY197" s="261" t="s">
        <v>146</v>
      </c>
    </row>
    <row r="198" s="2" customFormat="1" ht="16.5" customHeight="1">
      <c r="A198" s="38"/>
      <c r="B198" s="39"/>
      <c r="C198" s="277" t="s">
        <v>355</v>
      </c>
      <c r="D198" s="277" t="s">
        <v>295</v>
      </c>
      <c r="E198" s="278" t="s">
        <v>356</v>
      </c>
      <c r="F198" s="279" t="s">
        <v>357</v>
      </c>
      <c r="G198" s="280" t="s">
        <v>227</v>
      </c>
      <c r="H198" s="281">
        <v>32.886000000000003</v>
      </c>
      <c r="I198" s="282"/>
      <c r="J198" s="283">
        <f>ROUND(I198*H198,2)</f>
        <v>0</v>
      </c>
      <c r="K198" s="279" t="s">
        <v>153</v>
      </c>
      <c r="L198" s="284"/>
      <c r="M198" s="285" t="s">
        <v>1</v>
      </c>
      <c r="N198" s="286" t="s">
        <v>38</v>
      </c>
      <c r="O198" s="91"/>
      <c r="P198" s="235">
        <f>O198*H198</f>
        <v>0</v>
      </c>
      <c r="Q198" s="235">
        <v>1</v>
      </c>
      <c r="R198" s="235">
        <f>Q198*H198</f>
        <v>32.886000000000003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201</v>
      </c>
      <c r="AT198" s="237" t="s">
        <v>295</v>
      </c>
      <c r="AU198" s="237" t="s">
        <v>82</v>
      </c>
      <c r="AY198" s="17" t="s">
        <v>146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80</v>
      </c>
      <c r="BK198" s="238">
        <f>ROUND(I198*H198,2)</f>
        <v>0</v>
      </c>
      <c r="BL198" s="17" t="s">
        <v>154</v>
      </c>
      <c r="BM198" s="237" t="s">
        <v>358</v>
      </c>
    </row>
    <row r="199" s="13" customFormat="1">
      <c r="A199" s="13"/>
      <c r="B199" s="239"/>
      <c r="C199" s="240"/>
      <c r="D199" s="241" t="s">
        <v>156</v>
      </c>
      <c r="E199" s="242" t="s">
        <v>1</v>
      </c>
      <c r="F199" s="243" t="s">
        <v>359</v>
      </c>
      <c r="G199" s="240"/>
      <c r="H199" s="244">
        <v>32.886000000000003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156</v>
      </c>
      <c r="AU199" s="250" t="s">
        <v>82</v>
      </c>
      <c r="AV199" s="13" t="s">
        <v>82</v>
      </c>
      <c r="AW199" s="13" t="s">
        <v>30</v>
      </c>
      <c r="AX199" s="13" t="s">
        <v>80</v>
      </c>
      <c r="AY199" s="250" t="s">
        <v>146</v>
      </c>
    </row>
    <row r="200" s="12" customFormat="1" ht="22.8" customHeight="1">
      <c r="A200" s="12"/>
      <c r="B200" s="210"/>
      <c r="C200" s="211"/>
      <c r="D200" s="212" t="s">
        <v>72</v>
      </c>
      <c r="E200" s="224" t="s">
        <v>165</v>
      </c>
      <c r="F200" s="224" t="s">
        <v>166</v>
      </c>
      <c r="G200" s="211"/>
      <c r="H200" s="211"/>
      <c r="I200" s="214"/>
      <c r="J200" s="225">
        <f>BK200</f>
        <v>0</v>
      </c>
      <c r="K200" s="211"/>
      <c r="L200" s="216"/>
      <c r="M200" s="217"/>
      <c r="N200" s="218"/>
      <c r="O200" s="218"/>
      <c r="P200" s="219">
        <f>SUM(P201:P208)</f>
        <v>0</v>
      </c>
      <c r="Q200" s="218"/>
      <c r="R200" s="219">
        <f>SUM(R201:R208)</f>
        <v>2.8397625</v>
      </c>
      <c r="S200" s="218"/>
      <c r="T200" s="220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1" t="s">
        <v>80</v>
      </c>
      <c r="AT200" s="222" t="s">
        <v>72</v>
      </c>
      <c r="AU200" s="222" t="s">
        <v>80</v>
      </c>
      <c r="AY200" s="221" t="s">
        <v>146</v>
      </c>
      <c r="BK200" s="223">
        <f>SUM(BK201:BK208)</f>
        <v>0</v>
      </c>
    </row>
    <row r="201" s="2" customFormat="1" ht="16.5" customHeight="1">
      <c r="A201" s="38"/>
      <c r="B201" s="39"/>
      <c r="C201" s="226" t="s">
        <v>360</v>
      </c>
      <c r="D201" s="226" t="s">
        <v>149</v>
      </c>
      <c r="E201" s="227" t="s">
        <v>361</v>
      </c>
      <c r="F201" s="228" t="s">
        <v>362</v>
      </c>
      <c r="G201" s="229" t="s">
        <v>204</v>
      </c>
      <c r="H201" s="230">
        <v>19.100000000000001</v>
      </c>
      <c r="I201" s="231"/>
      <c r="J201" s="232">
        <f>ROUND(I201*H201,2)</f>
        <v>0</v>
      </c>
      <c r="K201" s="228" t="s">
        <v>153</v>
      </c>
      <c r="L201" s="44"/>
      <c r="M201" s="233" t="s">
        <v>1</v>
      </c>
      <c r="N201" s="234" t="s">
        <v>38</v>
      </c>
      <c r="O201" s="91"/>
      <c r="P201" s="235">
        <f>O201*H201</f>
        <v>0</v>
      </c>
      <c r="Q201" s="235">
        <v>0.00080000000000000004</v>
      </c>
      <c r="R201" s="235">
        <f>Q201*H201</f>
        <v>0.015280000000000002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154</v>
      </c>
      <c r="AT201" s="237" t="s">
        <v>149</v>
      </c>
      <c r="AU201" s="237" t="s">
        <v>82</v>
      </c>
      <c r="AY201" s="17" t="s">
        <v>146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80</v>
      </c>
      <c r="BK201" s="238">
        <f>ROUND(I201*H201,2)</f>
        <v>0</v>
      </c>
      <c r="BL201" s="17" t="s">
        <v>154</v>
      </c>
      <c r="BM201" s="237" t="s">
        <v>363</v>
      </c>
    </row>
    <row r="202" s="13" customFormat="1">
      <c r="A202" s="13"/>
      <c r="B202" s="239"/>
      <c r="C202" s="240"/>
      <c r="D202" s="241" t="s">
        <v>156</v>
      </c>
      <c r="E202" s="242" t="s">
        <v>1</v>
      </c>
      <c r="F202" s="243" t="s">
        <v>364</v>
      </c>
      <c r="G202" s="240"/>
      <c r="H202" s="244">
        <v>19.100000000000001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156</v>
      </c>
      <c r="AU202" s="250" t="s">
        <v>82</v>
      </c>
      <c r="AV202" s="13" t="s">
        <v>82</v>
      </c>
      <c r="AW202" s="13" t="s">
        <v>30</v>
      </c>
      <c r="AX202" s="13" t="s">
        <v>73</v>
      </c>
      <c r="AY202" s="250" t="s">
        <v>146</v>
      </c>
    </row>
    <row r="203" s="14" customFormat="1">
      <c r="A203" s="14"/>
      <c r="B203" s="251"/>
      <c r="C203" s="252"/>
      <c r="D203" s="241" t="s">
        <v>156</v>
      </c>
      <c r="E203" s="253" t="s">
        <v>1</v>
      </c>
      <c r="F203" s="254" t="s">
        <v>158</v>
      </c>
      <c r="G203" s="252"/>
      <c r="H203" s="255">
        <v>19.100000000000001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156</v>
      </c>
      <c r="AU203" s="261" t="s">
        <v>82</v>
      </c>
      <c r="AV203" s="14" t="s">
        <v>154</v>
      </c>
      <c r="AW203" s="14" t="s">
        <v>30</v>
      </c>
      <c r="AX203" s="14" t="s">
        <v>80</v>
      </c>
      <c r="AY203" s="261" t="s">
        <v>146</v>
      </c>
    </row>
    <row r="204" s="2" customFormat="1" ht="16.5" customHeight="1">
      <c r="A204" s="38"/>
      <c r="B204" s="39"/>
      <c r="C204" s="277" t="s">
        <v>365</v>
      </c>
      <c r="D204" s="277" t="s">
        <v>295</v>
      </c>
      <c r="E204" s="278" t="s">
        <v>366</v>
      </c>
      <c r="F204" s="279" t="s">
        <v>367</v>
      </c>
      <c r="G204" s="280" t="s">
        <v>198</v>
      </c>
      <c r="H204" s="281">
        <v>16</v>
      </c>
      <c r="I204" s="282"/>
      <c r="J204" s="283">
        <f>ROUND(I204*H204,2)</f>
        <v>0</v>
      </c>
      <c r="K204" s="279" t="s">
        <v>153</v>
      </c>
      <c r="L204" s="284"/>
      <c r="M204" s="285" t="s">
        <v>1</v>
      </c>
      <c r="N204" s="286" t="s">
        <v>38</v>
      </c>
      <c r="O204" s="91"/>
      <c r="P204" s="235">
        <f>O204*H204</f>
        <v>0</v>
      </c>
      <c r="Q204" s="235">
        <v>0.17599999999999999</v>
      </c>
      <c r="R204" s="235">
        <f>Q204*H204</f>
        <v>2.8159999999999998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201</v>
      </c>
      <c r="AT204" s="237" t="s">
        <v>295</v>
      </c>
      <c r="AU204" s="237" t="s">
        <v>82</v>
      </c>
      <c r="AY204" s="17" t="s">
        <v>146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80</v>
      </c>
      <c r="BK204" s="238">
        <f>ROUND(I204*H204,2)</f>
        <v>0</v>
      </c>
      <c r="BL204" s="17" t="s">
        <v>154</v>
      </c>
      <c r="BM204" s="237" t="s">
        <v>368</v>
      </c>
    </row>
    <row r="205" s="2" customFormat="1" ht="33" customHeight="1">
      <c r="A205" s="38"/>
      <c r="B205" s="39"/>
      <c r="C205" s="226" t="s">
        <v>369</v>
      </c>
      <c r="D205" s="226" t="s">
        <v>149</v>
      </c>
      <c r="E205" s="227" t="s">
        <v>370</v>
      </c>
      <c r="F205" s="228" t="s">
        <v>371</v>
      </c>
      <c r="G205" s="229" t="s">
        <v>162</v>
      </c>
      <c r="H205" s="230">
        <v>65.25</v>
      </c>
      <c r="I205" s="231"/>
      <c r="J205" s="232">
        <f>ROUND(I205*H205,2)</f>
        <v>0</v>
      </c>
      <c r="K205" s="228" t="s">
        <v>153</v>
      </c>
      <c r="L205" s="44"/>
      <c r="M205" s="233" t="s">
        <v>1</v>
      </c>
      <c r="N205" s="234" t="s">
        <v>38</v>
      </c>
      <c r="O205" s="91"/>
      <c r="P205" s="235">
        <f>O205*H205</f>
        <v>0</v>
      </c>
      <c r="Q205" s="235">
        <v>0.00012999999999999999</v>
      </c>
      <c r="R205" s="235">
        <f>Q205*H205</f>
        <v>0.0084824999999999987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154</v>
      </c>
      <c r="AT205" s="237" t="s">
        <v>149</v>
      </c>
      <c r="AU205" s="237" t="s">
        <v>82</v>
      </c>
      <c r="AY205" s="17" t="s">
        <v>146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80</v>
      </c>
      <c r="BK205" s="238">
        <f>ROUND(I205*H205,2)</f>
        <v>0</v>
      </c>
      <c r="BL205" s="17" t="s">
        <v>154</v>
      </c>
      <c r="BM205" s="237" t="s">
        <v>372</v>
      </c>
    </row>
    <row r="206" s="15" customFormat="1">
      <c r="A206" s="15"/>
      <c r="B206" s="267"/>
      <c r="C206" s="268"/>
      <c r="D206" s="241" t="s">
        <v>156</v>
      </c>
      <c r="E206" s="269" t="s">
        <v>1</v>
      </c>
      <c r="F206" s="270" t="s">
        <v>373</v>
      </c>
      <c r="G206" s="268"/>
      <c r="H206" s="269" t="s">
        <v>1</v>
      </c>
      <c r="I206" s="271"/>
      <c r="J206" s="268"/>
      <c r="K206" s="268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156</v>
      </c>
      <c r="AU206" s="276" t="s">
        <v>82</v>
      </c>
      <c r="AV206" s="15" t="s">
        <v>80</v>
      </c>
      <c r="AW206" s="15" t="s">
        <v>30</v>
      </c>
      <c r="AX206" s="15" t="s">
        <v>73</v>
      </c>
      <c r="AY206" s="276" t="s">
        <v>146</v>
      </c>
    </row>
    <row r="207" s="13" customFormat="1">
      <c r="A207" s="13"/>
      <c r="B207" s="239"/>
      <c r="C207" s="240"/>
      <c r="D207" s="241" t="s">
        <v>156</v>
      </c>
      <c r="E207" s="242" t="s">
        <v>1</v>
      </c>
      <c r="F207" s="243" t="s">
        <v>374</v>
      </c>
      <c r="G207" s="240"/>
      <c r="H207" s="244">
        <v>65.25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156</v>
      </c>
      <c r="AU207" s="250" t="s">
        <v>82</v>
      </c>
      <c r="AV207" s="13" t="s">
        <v>82</v>
      </c>
      <c r="AW207" s="13" t="s">
        <v>30</v>
      </c>
      <c r="AX207" s="13" t="s">
        <v>73</v>
      </c>
      <c r="AY207" s="250" t="s">
        <v>146</v>
      </c>
    </row>
    <row r="208" s="14" customFormat="1">
      <c r="A208" s="14"/>
      <c r="B208" s="251"/>
      <c r="C208" s="252"/>
      <c r="D208" s="241" t="s">
        <v>156</v>
      </c>
      <c r="E208" s="253" t="s">
        <v>1</v>
      </c>
      <c r="F208" s="254" t="s">
        <v>158</v>
      </c>
      <c r="G208" s="252"/>
      <c r="H208" s="255">
        <v>65.25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156</v>
      </c>
      <c r="AU208" s="261" t="s">
        <v>82</v>
      </c>
      <c r="AV208" s="14" t="s">
        <v>154</v>
      </c>
      <c r="AW208" s="14" t="s">
        <v>30</v>
      </c>
      <c r="AX208" s="14" t="s">
        <v>80</v>
      </c>
      <c r="AY208" s="261" t="s">
        <v>146</v>
      </c>
    </row>
    <row r="209" s="12" customFormat="1" ht="22.8" customHeight="1">
      <c r="A209" s="12"/>
      <c r="B209" s="210"/>
      <c r="C209" s="211"/>
      <c r="D209" s="212" t="s">
        <v>72</v>
      </c>
      <c r="E209" s="224" t="s">
        <v>375</v>
      </c>
      <c r="F209" s="224" t="s">
        <v>376</v>
      </c>
      <c r="G209" s="211"/>
      <c r="H209" s="211"/>
      <c r="I209" s="214"/>
      <c r="J209" s="225">
        <f>BK209</f>
        <v>0</v>
      </c>
      <c r="K209" s="211"/>
      <c r="L209" s="216"/>
      <c r="M209" s="217"/>
      <c r="N209" s="218"/>
      <c r="O209" s="218"/>
      <c r="P209" s="219">
        <f>P210</f>
        <v>0</v>
      </c>
      <c r="Q209" s="218"/>
      <c r="R209" s="219">
        <f>R210</f>
        <v>0</v>
      </c>
      <c r="S209" s="218"/>
      <c r="T209" s="220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1" t="s">
        <v>80</v>
      </c>
      <c r="AT209" s="222" t="s">
        <v>72</v>
      </c>
      <c r="AU209" s="222" t="s">
        <v>80</v>
      </c>
      <c r="AY209" s="221" t="s">
        <v>146</v>
      </c>
      <c r="BK209" s="223">
        <f>BK210</f>
        <v>0</v>
      </c>
    </row>
    <row r="210" s="2" customFormat="1" ht="24.15" customHeight="1">
      <c r="A210" s="38"/>
      <c r="B210" s="39"/>
      <c r="C210" s="226" t="s">
        <v>377</v>
      </c>
      <c r="D210" s="226" t="s">
        <v>149</v>
      </c>
      <c r="E210" s="227" t="s">
        <v>378</v>
      </c>
      <c r="F210" s="228" t="s">
        <v>379</v>
      </c>
      <c r="G210" s="229" t="s">
        <v>227</v>
      </c>
      <c r="H210" s="230">
        <v>142.327</v>
      </c>
      <c r="I210" s="231"/>
      <c r="J210" s="232">
        <f>ROUND(I210*H210,2)</f>
        <v>0</v>
      </c>
      <c r="K210" s="228" t="s">
        <v>153</v>
      </c>
      <c r="L210" s="44"/>
      <c r="M210" s="233" t="s">
        <v>1</v>
      </c>
      <c r="N210" s="234" t="s">
        <v>38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154</v>
      </c>
      <c r="AT210" s="237" t="s">
        <v>149</v>
      </c>
      <c r="AU210" s="237" t="s">
        <v>82</v>
      </c>
      <c r="AY210" s="17" t="s">
        <v>146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80</v>
      </c>
      <c r="BK210" s="238">
        <f>ROUND(I210*H210,2)</f>
        <v>0</v>
      </c>
      <c r="BL210" s="17" t="s">
        <v>154</v>
      </c>
      <c r="BM210" s="237" t="s">
        <v>380</v>
      </c>
    </row>
    <row r="211" s="12" customFormat="1" ht="25.92" customHeight="1">
      <c r="A211" s="12"/>
      <c r="B211" s="210"/>
      <c r="C211" s="211"/>
      <c r="D211" s="212" t="s">
        <v>72</v>
      </c>
      <c r="E211" s="213" t="s">
        <v>381</v>
      </c>
      <c r="F211" s="213" t="s">
        <v>382</v>
      </c>
      <c r="G211" s="211"/>
      <c r="H211" s="211"/>
      <c r="I211" s="214"/>
      <c r="J211" s="215">
        <f>BK211</f>
        <v>0</v>
      </c>
      <c r="K211" s="211"/>
      <c r="L211" s="216"/>
      <c r="M211" s="217"/>
      <c r="N211" s="218"/>
      <c r="O211" s="218"/>
      <c r="P211" s="219">
        <f>P212+P224+P226</f>
        <v>0</v>
      </c>
      <c r="Q211" s="218"/>
      <c r="R211" s="219">
        <f>R212+R224+R226</f>
        <v>0.75981540000000003</v>
      </c>
      <c r="S211" s="218"/>
      <c r="T211" s="220">
        <f>T212+T224+T226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1" t="s">
        <v>82</v>
      </c>
      <c r="AT211" s="222" t="s">
        <v>72</v>
      </c>
      <c r="AU211" s="222" t="s">
        <v>73</v>
      </c>
      <c r="AY211" s="221" t="s">
        <v>146</v>
      </c>
      <c r="BK211" s="223">
        <f>BK212+BK224+BK226</f>
        <v>0</v>
      </c>
    </row>
    <row r="212" s="12" customFormat="1" ht="22.8" customHeight="1">
      <c r="A212" s="12"/>
      <c r="B212" s="210"/>
      <c r="C212" s="211"/>
      <c r="D212" s="212" t="s">
        <v>72</v>
      </c>
      <c r="E212" s="224" t="s">
        <v>383</v>
      </c>
      <c r="F212" s="224" t="s">
        <v>384</v>
      </c>
      <c r="G212" s="211"/>
      <c r="H212" s="211"/>
      <c r="I212" s="214"/>
      <c r="J212" s="225">
        <f>BK212</f>
        <v>0</v>
      </c>
      <c r="K212" s="211"/>
      <c r="L212" s="216"/>
      <c r="M212" s="217"/>
      <c r="N212" s="218"/>
      <c r="O212" s="218"/>
      <c r="P212" s="219">
        <f>SUM(P213:P223)</f>
        <v>0</v>
      </c>
      <c r="Q212" s="218"/>
      <c r="R212" s="219">
        <f>SUM(R213:R223)</f>
        <v>0.20716539999999997</v>
      </c>
      <c r="S212" s="218"/>
      <c r="T212" s="220">
        <f>SUM(T213:T223)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1" t="s">
        <v>82</v>
      </c>
      <c r="AT212" s="222" t="s">
        <v>72</v>
      </c>
      <c r="AU212" s="222" t="s">
        <v>80</v>
      </c>
      <c r="AY212" s="221" t="s">
        <v>146</v>
      </c>
      <c r="BK212" s="223">
        <f>SUM(BK213:BK223)</f>
        <v>0</v>
      </c>
    </row>
    <row r="213" s="2" customFormat="1" ht="24.15" customHeight="1">
      <c r="A213" s="38"/>
      <c r="B213" s="39"/>
      <c r="C213" s="226" t="s">
        <v>385</v>
      </c>
      <c r="D213" s="226" t="s">
        <v>149</v>
      </c>
      <c r="E213" s="227" t="s">
        <v>386</v>
      </c>
      <c r="F213" s="228" t="s">
        <v>387</v>
      </c>
      <c r="G213" s="229" t="s">
        <v>162</v>
      </c>
      <c r="H213" s="230">
        <v>28.588999999999999</v>
      </c>
      <c r="I213" s="231"/>
      <c r="J213" s="232">
        <f>ROUND(I213*H213,2)</f>
        <v>0</v>
      </c>
      <c r="K213" s="228" t="s">
        <v>153</v>
      </c>
      <c r="L213" s="44"/>
      <c r="M213" s="233" t="s">
        <v>1</v>
      </c>
      <c r="N213" s="234" t="s">
        <v>38</v>
      </c>
      <c r="O213" s="91"/>
      <c r="P213" s="235">
        <f>O213*H213</f>
        <v>0</v>
      </c>
      <c r="Q213" s="235">
        <v>0.00040000000000000002</v>
      </c>
      <c r="R213" s="235">
        <f>Q213*H213</f>
        <v>0.011435600000000001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232</v>
      </c>
      <c r="AT213" s="237" t="s">
        <v>149</v>
      </c>
      <c r="AU213" s="237" t="s">
        <v>82</v>
      </c>
      <c r="AY213" s="17" t="s">
        <v>146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80</v>
      </c>
      <c r="BK213" s="238">
        <f>ROUND(I213*H213,2)</f>
        <v>0</v>
      </c>
      <c r="BL213" s="17" t="s">
        <v>232</v>
      </c>
      <c r="BM213" s="237" t="s">
        <v>388</v>
      </c>
    </row>
    <row r="214" s="15" customFormat="1">
      <c r="A214" s="15"/>
      <c r="B214" s="267"/>
      <c r="C214" s="268"/>
      <c r="D214" s="241" t="s">
        <v>156</v>
      </c>
      <c r="E214" s="269" t="s">
        <v>1</v>
      </c>
      <c r="F214" s="270" t="s">
        <v>389</v>
      </c>
      <c r="G214" s="268"/>
      <c r="H214" s="269" t="s">
        <v>1</v>
      </c>
      <c r="I214" s="271"/>
      <c r="J214" s="268"/>
      <c r="K214" s="268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156</v>
      </c>
      <c r="AU214" s="276" t="s">
        <v>82</v>
      </c>
      <c r="AV214" s="15" t="s">
        <v>80</v>
      </c>
      <c r="AW214" s="15" t="s">
        <v>30</v>
      </c>
      <c r="AX214" s="15" t="s">
        <v>73</v>
      </c>
      <c r="AY214" s="276" t="s">
        <v>146</v>
      </c>
    </row>
    <row r="215" s="13" customFormat="1">
      <c r="A215" s="13"/>
      <c r="B215" s="239"/>
      <c r="C215" s="240"/>
      <c r="D215" s="241" t="s">
        <v>156</v>
      </c>
      <c r="E215" s="242" t="s">
        <v>1</v>
      </c>
      <c r="F215" s="243" t="s">
        <v>390</v>
      </c>
      <c r="G215" s="240"/>
      <c r="H215" s="244">
        <v>28.588999999999999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156</v>
      </c>
      <c r="AU215" s="250" t="s">
        <v>82</v>
      </c>
      <c r="AV215" s="13" t="s">
        <v>82</v>
      </c>
      <c r="AW215" s="13" t="s">
        <v>30</v>
      </c>
      <c r="AX215" s="13" t="s">
        <v>73</v>
      </c>
      <c r="AY215" s="250" t="s">
        <v>146</v>
      </c>
    </row>
    <row r="216" s="14" customFormat="1">
      <c r="A216" s="14"/>
      <c r="B216" s="251"/>
      <c r="C216" s="252"/>
      <c r="D216" s="241" t="s">
        <v>156</v>
      </c>
      <c r="E216" s="253" t="s">
        <v>1</v>
      </c>
      <c r="F216" s="254" t="s">
        <v>158</v>
      </c>
      <c r="G216" s="252"/>
      <c r="H216" s="255">
        <v>28.588999999999999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156</v>
      </c>
      <c r="AU216" s="261" t="s">
        <v>82</v>
      </c>
      <c r="AV216" s="14" t="s">
        <v>154</v>
      </c>
      <c r="AW216" s="14" t="s">
        <v>30</v>
      </c>
      <c r="AX216" s="14" t="s">
        <v>80</v>
      </c>
      <c r="AY216" s="261" t="s">
        <v>146</v>
      </c>
    </row>
    <row r="217" s="2" customFormat="1" ht="37.8" customHeight="1">
      <c r="A217" s="38"/>
      <c r="B217" s="39"/>
      <c r="C217" s="277" t="s">
        <v>391</v>
      </c>
      <c r="D217" s="277" t="s">
        <v>295</v>
      </c>
      <c r="E217" s="278" t="s">
        <v>392</v>
      </c>
      <c r="F217" s="279" t="s">
        <v>393</v>
      </c>
      <c r="G217" s="280" t="s">
        <v>162</v>
      </c>
      <c r="H217" s="281">
        <v>34.906999999999996</v>
      </c>
      <c r="I217" s="282"/>
      <c r="J217" s="283">
        <f>ROUND(I217*H217,2)</f>
        <v>0</v>
      </c>
      <c r="K217" s="279" t="s">
        <v>153</v>
      </c>
      <c r="L217" s="284"/>
      <c r="M217" s="285" t="s">
        <v>1</v>
      </c>
      <c r="N217" s="286" t="s">
        <v>38</v>
      </c>
      <c r="O217" s="91"/>
      <c r="P217" s="235">
        <f>O217*H217</f>
        <v>0</v>
      </c>
      <c r="Q217" s="235">
        <v>0.0054000000000000003</v>
      </c>
      <c r="R217" s="235">
        <f>Q217*H217</f>
        <v>0.18849779999999999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394</v>
      </c>
      <c r="AT217" s="237" t="s">
        <v>295</v>
      </c>
      <c r="AU217" s="237" t="s">
        <v>82</v>
      </c>
      <c r="AY217" s="17" t="s">
        <v>146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80</v>
      </c>
      <c r="BK217" s="238">
        <f>ROUND(I217*H217,2)</f>
        <v>0</v>
      </c>
      <c r="BL217" s="17" t="s">
        <v>232</v>
      </c>
      <c r="BM217" s="237" t="s">
        <v>395</v>
      </c>
    </row>
    <row r="218" s="13" customFormat="1">
      <c r="A218" s="13"/>
      <c r="B218" s="239"/>
      <c r="C218" s="240"/>
      <c r="D218" s="241" t="s">
        <v>156</v>
      </c>
      <c r="E218" s="242" t="s">
        <v>1</v>
      </c>
      <c r="F218" s="243" t="s">
        <v>396</v>
      </c>
      <c r="G218" s="240"/>
      <c r="H218" s="244">
        <v>34.906999999999996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156</v>
      </c>
      <c r="AU218" s="250" t="s">
        <v>82</v>
      </c>
      <c r="AV218" s="13" t="s">
        <v>82</v>
      </c>
      <c r="AW218" s="13" t="s">
        <v>30</v>
      </c>
      <c r="AX218" s="13" t="s">
        <v>80</v>
      </c>
      <c r="AY218" s="250" t="s">
        <v>146</v>
      </c>
    </row>
    <row r="219" s="2" customFormat="1" ht="24.15" customHeight="1">
      <c r="A219" s="38"/>
      <c r="B219" s="39"/>
      <c r="C219" s="226" t="s">
        <v>397</v>
      </c>
      <c r="D219" s="226" t="s">
        <v>149</v>
      </c>
      <c r="E219" s="227" t="s">
        <v>398</v>
      </c>
      <c r="F219" s="228" t="s">
        <v>399</v>
      </c>
      <c r="G219" s="229" t="s">
        <v>162</v>
      </c>
      <c r="H219" s="230">
        <v>18.079999999999998</v>
      </c>
      <c r="I219" s="231"/>
      <c r="J219" s="232">
        <f>ROUND(I219*H219,2)</f>
        <v>0</v>
      </c>
      <c r="K219" s="228" t="s">
        <v>153</v>
      </c>
      <c r="L219" s="44"/>
      <c r="M219" s="233" t="s">
        <v>1</v>
      </c>
      <c r="N219" s="234" t="s">
        <v>38</v>
      </c>
      <c r="O219" s="91"/>
      <c r="P219" s="235">
        <f>O219*H219</f>
        <v>0</v>
      </c>
      <c r="Q219" s="235">
        <v>0.00040000000000000002</v>
      </c>
      <c r="R219" s="235">
        <f>Q219*H219</f>
        <v>0.0072319999999999997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232</v>
      </c>
      <c r="AT219" s="237" t="s">
        <v>149</v>
      </c>
      <c r="AU219" s="237" t="s">
        <v>82</v>
      </c>
      <c r="AY219" s="17" t="s">
        <v>146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80</v>
      </c>
      <c r="BK219" s="238">
        <f>ROUND(I219*H219,2)</f>
        <v>0</v>
      </c>
      <c r="BL219" s="17" t="s">
        <v>232</v>
      </c>
      <c r="BM219" s="237" t="s">
        <v>400</v>
      </c>
    </row>
    <row r="220" s="15" customFormat="1">
      <c r="A220" s="15"/>
      <c r="B220" s="267"/>
      <c r="C220" s="268"/>
      <c r="D220" s="241" t="s">
        <v>156</v>
      </c>
      <c r="E220" s="269" t="s">
        <v>1</v>
      </c>
      <c r="F220" s="270" t="s">
        <v>401</v>
      </c>
      <c r="G220" s="268"/>
      <c r="H220" s="269" t="s">
        <v>1</v>
      </c>
      <c r="I220" s="271"/>
      <c r="J220" s="268"/>
      <c r="K220" s="268"/>
      <c r="L220" s="272"/>
      <c r="M220" s="273"/>
      <c r="N220" s="274"/>
      <c r="O220" s="274"/>
      <c r="P220" s="274"/>
      <c r="Q220" s="274"/>
      <c r="R220" s="274"/>
      <c r="S220" s="274"/>
      <c r="T220" s="27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6" t="s">
        <v>156</v>
      </c>
      <c r="AU220" s="276" t="s">
        <v>82</v>
      </c>
      <c r="AV220" s="15" t="s">
        <v>80</v>
      </c>
      <c r="AW220" s="15" t="s">
        <v>30</v>
      </c>
      <c r="AX220" s="15" t="s">
        <v>73</v>
      </c>
      <c r="AY220" s="276" t="s">
        <v>146</v>
      </c>
    </row>
    <row r="221" s="13" customFormat="1">
      <c r="A221" s="13"/>
      <c r="B221" s="239"/>
      <c r="C221" s="240"/>
      <c r="D221" s="241" t="s">
        <v>156</v>
      </c>
      <c r="E221" s="242" t="s">
        <v>1</v>
      </c>
      <c r="F221" s="243" t="s">
        <v>402</v>
      </c>
      <c r="G221" s="240"/>
      <c r="H221" s="244">
        <v>18.079999999999998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156</v>
      </c>
      <c r="AU221" s="250" t="s">
        <v>82</v>
      </c>
      <c r="AV221" s="13" t="s">
        <v>82</v>
      </c>
      <c r="AW221" s="13" t="s">
        <v>30</v>
      </c>
      <c r="AX221" s="13" t="s">
        <v>73</v>
      </c>
      <c r="AY221" s="250" t="s">
        <v>146</v>
      </c>
    </row>
    <row r="222" s="14" customFormat="1">
      <c r="A222" s="14"/>
      <c r="B222" s="251"/>
      <c r="C222" s="252"/>
      <c r="D222" s="241" t="s">
        <v>156</v>
      </c>
      <c r="E222" s="253" t="s">
        <v>1</v>
      </c>
      <c r="F222" s="254" t="s">
        <v>158</v>
      </c>
      <c r="G222" s="252"/>
      <c r="H222" s="255">
        <v>18.079999999999998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156</v>
      </c>
      <c r="AU222" s="261" t="s">
        <v>82</v>
      </c>
      <c r="AV222" s="14" t="s">
        <v>154</v>
      </c>
      <c r="AW222" s="14" t="s">
        <v>30</v>
      </c>
      <c r="AX222" s="14" t="s">
        <v>80</v>
      </c>
      <c r="AY222" s="261" t="s">
        <v>146</v>
      </c>
    </row>
    <row r="223" s="2" customFormat="1" ht="24.15" customHeight="1">
      <c r="A223" s="38"/>
      <c r="B223" s="39"/>
      <c r="C223" s="226" t="s">
        <v>403</v>
      </c>
      <c r="D223" s="226" t="s">
        <v>149</v>
      </c>
      <c r="E223" s="227" t="s">
        <v>404</v>
      </c>
      <c r="F223" s="228" t="s">
        <v>405</v>
      </c>
      <c r="G223" s="229" t="s">
        <v>406</v>
      </c>
      <c r="H223" s="287"/>
      <c r="I223" s="231"/>
      <c r="J223" s="232">
        <f>ROUND(I223*H223,2)</f>
        <v>0</v>
      </c>
      <c r="K223" s="228" t="s">
        <v>153</v>
      </c>
      <c r="L223" s="44"/>
      <c r="M223" s="233" t="s">
        <v>1</v>
      </c>
      <c r="N223" s="234" t="s">
        <v>38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232</v>
      </c>
      <c r="AT223" s="237" t="s">
        <v>149</v>
      </c>
      <c r="AU223" s="237" t="s">
        <v>82</v>
      </c>
      <c r="AY223" s="17" t="s">
        <v>146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80</v>
      </c>
      <c r="BK223" s="238">
        <f>ROUND(I223*H223,2)</f>
        <v>0</v>
      </c>
      <c r="BL223" s="17" t="s">
        <v>232</v>
      </c>
      <c r="BM223" s="237" t="s">
        <v>407</v>
      </c>
    </row>
    <row r="224" s="12" customFormat="1" ht="22.8" customHeight="1">
      <c r="A224" s="12"/>
      <c r="B224" s="210"/>
      <c r="C224" s="211"/>
      <c r="D224" s="212" t="s">
        <v>72</v>
      </c>
      <c r="E224" s="224" t="s">
        <v>408</v>
      </c>
      <c r="F224" s="224" t="s">
        <v>409</v>
      </c>
      <c r="G224" s="211"/>
      <c r="H224" s="211"/>
      <c r="I224" s="214"/>
      <c r="J224" s="225">
        <f>BK224</f>
        <v>0</v>
      </c>
      <c r="K224" s="211"/>
      <c r="L224" s="216"/>
      <c r="M224" s="217"/>
      <c r="N224" s="218"/>
      <c r="O224" s="218"/>
      <c r="P224" s="219">
        <f>P225</f>
        <v>0</v>
      </c>
      <c r="Q224" s="218"/>
      <c r="R224" s="219">
        <f>R225</f>
        <v>0</v>
      </c>
      <c r="S224" s="218"/>
      <c r="T224" s="220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1" t="s">
        <v>82</v>
      </c>
      <c r="AT224" s="222" t="s">
        <v>72</v>
      </c>
      <c r="AU224" s="222" t="s">
        <v>80</v>
      </c>
      <c r="AY224" s="221" t="s">
        <v>146</v>
      </c>
      <c r="BK224" s="223">
        <f>BK225</f>
        <v>0</v>
      </c>
    </row>
    <row r="225" s="2" customFormat="1" ht="24.15" customHeight="1">
      <c r="A225" s="38"/>
      <c r="B225" s="39"/>
      <c r="C225" s="226" t="s">
        <v>410</v>
      </c>
      <c r="D225" s="226" t="s">
        <v>149</v>
      </c>
      <c r="E225" s="227" t="s">
        <v>411</v>
      </c>
      <c r="F225" s="228" t="s">
        <v>412</v>
      </c>
      <c r="G225" s="229" t="s">
        <v>413</v>
      </c>
      <c r="H225" s="230">
        <v>1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38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232</v>
      </c>
      <c r="AT225" s="237" t="s">
        <v>149</v>
      </c>
      <c r="AU225" s="237" t="s">
        <v>82</v>
      </c>
      <c r="AY225" s="17" t="s">
        <v>146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80</v>
      </c>
      <c r="BK225" s="238">
        <f>ROUND(I225*H225,2)</f>
        <v>0</v>
      </c>
      <c r="BL225" s="17" t="s">
        <v>232</v>
      </c>
      <c r="BM225" s="237" t="s">
        <v>414</v>
      </c>
    </row>
    <row r="226" s="12" customFormat="1" ht="22.8" customHeight="1">
      <c r="A226" s="12"/>
      <c r="B226" s="210"/>
      <c r="C226" s="211"/>
      <c r="D226" s="212" t="s">
        <v>72</v>
      </c>
      <c r="E226" s="224" t="s">
        <v>415</v>
      </c>
      <c r="F226" s="224" t="s">
        <v>416</v>
      </c>
      <c r="G226" s="211"/>
      <c r="H226" s="211"/>
      <c r="I226" s="214"/>
      <c r="J226" s="225">
        <f>BK226</f>
        <v>0</v>
      </c>
      <c r="K226" s="211"/>
      <c r="L226" s="216"/>
      <c r="M226" s="217"/>
      <c r="N226" s="218"/>
      <c r="O226" s="218"/>
      <c r="P226" s="219">
        <f>SUM(P227:P233)</f>
        <v>0</v>
      </c>
      <c r="Q226" s="218"/>
      <c r="R226" s="219">
        <f>SUM(R227:R233)</f>
        <v>0.55265000000000009</v>
      </c>
      <c r="S226" s="218"/>
      <c r="T226" s="220">
        <f>SUM(T227:T233)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1" t="s">
        <v>82</v>
      </c>
      <c r="AT226" s="222" t="s">
        <v>72</v>
      </c>
      <c r="AU226" s="222" t="s">
        <v>80</v>
      </c>
      <c r="AY226" s="221" t="s">
        <v>146</v>
      </c>
      <c r="BK226" s="223">
        <f>SUM(BK227:BK233)</f>
        <v>0</v>
      </c>
    </row>
    <row r="227" s="2" customFormat="1" ht="24.15" customHeight="1">
      <c r="A227" s="38"/>
      <c r="B227" s="39"/>
      <c r="C227" s="226" t="s">
        <v>394</v>
      </c>
      <c r="D227" s="226" t="s">
        <v>149</v>
      </c>
      <c r="E227" s="227" t="s">
        <v>417</v>
      </c>
      <c r="F227" s="228" t="s">
        <v>418</v>
      </c>
      <c r="G227" s="229" t="s">
        <v>198</v>
      </c>
      <c r="H227" s="230">
        <v>1</v>
      </c>
      <c r="I227" s="231"/>
      <c r="J227" s="232">
        <f>ROUND(I227*H227,2)</f>
        <v>0</v>
      </c>
      <c r="K227" s="228" t="s">
        <v>153</v>
      </c>
      <c r="L227" s="44"/>
      <c r="M227" s="233" t="s">
        <v>1</v>
      </c>
      <c r="N227" s="234" t="s">
        <v>38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232</v>
      </c>
      <c r="AT227" s="237" t="s">
        <v>149</v>
      </c>
      <c r="AU227" s="237" t="s">
        <v>82</v>
      </c>
      <c r="AY227" s="17" t="s">
        <v>146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80</v>
      </c>
      <c r="BK227" s="238">
        <f>ROUND(I227*H227,2)</f>
        <v>0</v>
      </c>
      <c r="BL227" s="17" t="s">
        <v>232</v>
      </c>
      <c r="BM227" s="237" t="s">
        <v>419</v>
      </c>
    </row>
    <row r="228" s="2" customFormat="1" ht="16.5" customHeight="1">
      <c r="A228" s="38"/>
      <c r="B228" s="39"/>
      <c r="C228" s="277" t="s">
        <v>420</v>
      </c>
      <c r="D228" s="277" t="s">
        <v>295</v>
      </c>
      <c r="E228" s="278" t="s">
        <v>421</v>
      </c>
      <c r="F228" s="279" t="s">
        <v>422</v>
      </c>
      <c r="G228" s="280" t="s">
        <v>198</v>
      </c>
      <c r="H228" s="281">
        <v>1</v>
      </c>
      <c r="I228" s="282"/>
      <c r="J228" s="283">
        <f>ROUND(I228*H228,2)</f>
        <v>0</v>
      </c>
      <c r="K228" s="279" t="s">
        <v>153</v>
      </c>
      <c r="L228" s="284"/>
      <c r="M228" s="285" t="s">
        <v>1</v>
      </c>
      <c r="N228" s="286" t="s">
        <v>38</v>
      </c>
      <c r="O228" s="91"/>
      <c r="P228" s="235">
        <f>O228*H228</f>
        <v>0</v>
      </c>
      <c r="Q228" s="235">
        <v>0.012</v>
      </c>
      <c r="R228" s="235">
        <f>Q228*H228</f>
        <v>0.012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394</v>
      </c>
      <c r="AT228" s="237" t="s">
        <v>295</v>
      </c>
      <c r="AU228" s="237" t="s">
        <v>82</v>
      </c>
      <c r="AY228" s="17" t="s">
        <v>146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80</v>
      </c>
      <c r="BK228" s="238">
        <f>ROUND(I228*H228,2)</f>
        <v>0</v>
      </c>
      <c r="BL228" s="17" t="s">
        <v>232</v>
      </c>
      <c r="BM228" s="237" t="s">
        <v>423</v>
      </c>
    </row>
    <row r="229" s="2" customFormat="1" ht="16.5" customHeight="1">
      <c r="A229" s="38"/>
      <c r="B229" s="39"/>
      <c r="C229" s="226" t="s">
        <v>424</v>
      </c>
      <c r="D229" s="226" t="s">
        <v>149</v>
      </c>
      <c r="E229" s="227" t="s">
        <v>425</v>
      </c>
      <c r="F229" s="228" t="s">
        <v>426</v>
      </c>
      <c r="G229" s="229" t="s">
        <v>427</v>
      </c>
      <c r="H229" s="230">
        <v>1</v>
      </c>
      <c r="I229" s="231"/>
      <c r="J229" s="232">
        <f>ROUND(I229*H229,2)</f>
        <v>0</v>
      </c>
      <c r="K229" s="228" t="s">
        <v>153</v>
      </c>
      <c r="L229" s="44"/>
      <c r="M229" s="233" t="s">
        <v>1</v>
      </c>
      <c r="N229" s="234" t="s">
        <v>38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232</v>
      </c>
      <c r="AT229" s="237" t="s">
        <v>149</v>
      </c>
      <c r="AU229" s="237" t="s">
        <v>82</v>
      </c>
      <c r="AY229" s="17" t="s">
        <v>146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80</v>
      </c>
      <c r="BK229" s="238">
        <f>ROUND(I229*H229,2)</f>
        <v>0</v>
      </c>
      <c r="BL229" s="17" t="s">
        <v>232</v>
      </c>
      <c r="BM229" s="237" t="s">
        <v>428</v>
      </c>
    </row>
    <row r="230" s="2" customFormat="1" ht="21.75" customHeight="1">
      <c r="A230" s="38"/>
      <c r="B230" s="39"/>
      <c r="C230" s="277" t="s">
        <v>429</v>
      </c>
      <c r="D230" s="277" t="s">
        <v>295</v>
      </c>
      <c r="E230" s="278" t="s">
        <v>430</v>
      </c>
      <c r="F230" s="279" t="s">
        <v>431</v>
      </c>
      <c r="G230" s="280" t="s">
        <v>432</v>
      </c>
      <c r="H230" s="281">
        <v>1</v>
      </c>
      <c r="I230" s="282"/>
      <c r="J230" s="283">
        <f>ROUND(I230*H230,2)</f>
        <v>0</v>
      </c>
      <c r="K230" s="279" t="s">
        <v>153</v>
      </c>
      <c r="L230" s="284"/>
      <c r="M230" s="285" t="s">
        <v>1</v>
      </c>
      <c r="N230" s="286" t="s">
        <v>38</v>
      </c>
      <c r="O230" s="91"/>
      <c r="P230" s="235">
        <f>O230*H230</f>
        <v>0</v>
      </c>
      <c r="Q230" s="235">
        <v>0.00033</v>
      </c>
      <c r="R230" s="235">
        <f>Q230*H230</f>
        <v>0.00033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394</v>
      </c>
      <c r="AT230" s="237" t="s">
        <v>295</v>
      </c>
      <c r="AU230" s="237" t="s">
        <v>82</v>
      </c>
      <c r="AY230" s="17" t="s">
        <v>146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80</v>
      </c>
      <c r="BK230" s="238">
        <f>ROUND(I230*H230,2)</f>
        <v>0</v>
      </c>
      <c r="BL230" s="17" t="s">
        <v>232</v>
      </c>
      <c r="BM230" s="237" t="s">
        <v>433</v>
      </c>
    </row>
    <row r="231" s="2" customFormat="1" ht="24.15" customHeight="1">
      <c r="A231" s="38"/>
      <c r="B231" s="39"/>
      <c r="C231" s="226" t="s">
        <v>434</v>
      </c>
      <c r="D231" s="226" t="s">
        <v>149</v>
      </c>
      <c r="E231" s="227" t="s">
        <v>435</v>
      </c>
      <c r="F231" s="228" t="s">
        <v>436</v>
      </c>
      <c r="G231" s="229" t="s">
        <v>198</v>
      </c>
      <c r="H231" s="230">
        <v>1</v>
      </c>
      <c r="I231" s="231"/>
      <c r="J231" s="232">
        <f>ROUND(I231*H231,2)</f>
        <v>0</v>
      </c>
      <c r="K231" s="228" t="s">
        <v>153</v>
      </c>
      <c r="L231" s="44"/>
      <c r="M231" s="233" t="s">
        <v>1</v>
      </c>
      <c r="N231" s="234" t="s">
        <v>38</v>
      </c>
      <c r="O231" s="91"/>
      <c r="P231" s="235">
        <f>O231*H231</f>
        <v>0</v>
      </c>
      <c r="Q231" s="235">
        <v>0.00132</v>
      </c>
      <c r="R231" s="235">
        <f>Q231*H231</f>
        <v>0.00132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232</v>
      </c>
      <c r="AT231" s="237" t="s">
        <v>149</v>
      </c>
      <c r="AU231" s="237" t="s">
        <v>82</v>
      </c>
      <c r="AY231" s="17" t="s">
        <v>146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80</v>
      </c>
      <c r="BK231" s="238">
        <f>ROUND(I231*H231,2)</f>
        <v>0</v>
      </c>
      <c r="BL231" s="17" t="s">
        <v>232</v>
      </c>
      <c r="BM231" s="237" t="s">
        <v>437</v>
      </c>
    </row>
    <row r="232" s="2" customFormat="1" ht="16.5" customHeight="1">
      <c r="A232" s="38"/>
      <c r="B232" s="39"/>
      <c r="C232" s="277" t="s">
        <v>438</v>
      </c>
      <c r="D232" s="277" t="s">
        <v>295</v>
      </c>
      <c r="E232" s="278" t="s">
        <v>439</v>
      </c>
      <c r="F232" s="279" t="s">
        <v>440</v>
      </c>
      <c r="G232" s="280" t="s">
        <v>198</v>
      </c>
      <c r="H232" s="281">
        <v>1</v>
      </c>
      <c r="I232" s="282"/>
      <c r="J232" s="283">
        <f>ROUND(I232*H232,2)</f>
        <v>0</v>
      </c>
      <c r="K232" s="279" t="s">
        <v>153</v>
      </c>
      <c r="L232" s="284"/>
      <c r="M232" s="285" t="s">
        <v>1</v>
      </c>
      <c r="N232" s="286" t="s">
        <v>38</v>
      </c>
      <c r="O232" s="91"/>
      <c r="P232" s="235">
        <f>O232*H232</f>
        <v>0</v>
      </c>
      <c r="Q232" s="235">
        <v>0.53900000000000003</v>
      </c>
      <c r="R232" s="235">
        <f>Q232*H232</f>
        <v>0.53900000000000003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394</v>
      </c>
      <c r="AT232" s="237" t="s">
        <v>295</v>
      </c>
      <c r="AU232" s="237" t="s">
        <v>82</v>
      </c>
      <c r="AY232" s="17" t="s">
        <v>146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80</v>
      </c>
      <c r="BK232" s="238">
        <f>ROUND(I232*H232,2)</f>
        <v>0</v>
      </c>
      <c r="BL232" s="17" t="s">
        <v>232</v>
      </c>
      <c r="BM232" s="237" t="s">
        <v>441</v>
      </c>
    </row>
    <row r="233" s="2" customFormat="1" ht="24.15" customHeight="1">
      <c r="A233" s="38"/>
      <c r="B233" s="39"/>
      <c r="C233" s="226" t="s">
        <v>442</v>
      </c>
      <c r="D233" s="226" t="s">
        <v>149</v>
      </c>
      <c r="E233" s="227" t="s">
        <v>443</v>
      </c>
      <c r="F233" s="228" t="s">
        <v>444</v>
      </c>
      <c r="G233" s="229" t="s">
        <v>406</v>
      </c>
      <c r="H233" s="287"/>
      <c r="I233" s="231"/>
      <c r="J233" s="232">
        <f>ROUND(I233*H233,2)</f>
        <v>0</v>
      </c>
      <c r="K233" s="228" t="s">
        <v>153</v>
      </c>
      <c r="L233" s="44"/>
      <c r="M233" s="233" t="s">
        <v>1</v>
      </c>
      <c r="N233" s="234" t="s">
        <v>38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232</v>
      </c>
      <c r="AT233" s="237" t="s">
        <v>149</v>
      </c>
      <c r="AU233" s="237" t="s">
        <v>82</v>
      </c>
      <c r="AY233" s="17" t="s">
        <v>146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80</v>
      </c>
      <c r="BK233" s="238">
        <f>ROUND(I233*H233,2)</f>
        <v>0</v>
      </c>
      <c r="BL233" s="17" t="s">
        <v>232</v>
      </c>
      <c r="BM233" s="237" t="s">
        <v>445</v>
      </c>
    </row>
    <row r="234" s="12" customFormat="1" ht="25.92" customHeight="1">
      <c r="A234" s="12"/>
      <c r="B234" s="210"/>
      <c r="C234" s="211"/>
      <c r="D234" s="212" t="s">
        <v>72</v>
      </c>
      <c r="E234" s="213" t="s">
        <v>295</v>
      </c>
      <c r="F234" s="213" t="s">
        <v>446</v>
      </c>
      <c r="G234" s="211"/>
      <c r="H234" s="211"/>
      <c r="I234" s="214"/>
      <c r="J234" s="215">
        <f>BK234</f>
        <v>0</v>
      </c>
      <c r="K234" s="211"/>
      <c r="L234" s="216"/>
      <c r="M234" s="217"/>
      <c r="N234" s="218"/>
      <c r="O234" s="218"/>
      <c r="P234" s="219">
        <f>P235</f>
        <v>0</v>
      </c>
      <c r="Q234" s="218"/>
      <c r="R234" s="219">
        <f>R235</f>
        <v>7.5017500000000004</v>
      </c>
      <c r="S234" s="218"/>
      <c r="T234" s="220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1" t="s">
        <v>214</v>
      </c>
      <c r="AT234" s="222" t="s">
        <v>72</v>
      </c>
      <c r="AU234" s="222" t="s">
        <v>73</v>
      </c>
      <c r="AY234" s="221" t="s">
        <v>146</v>
      </c>
      <c r="BK234" s="223">
        <f>BK235</f>
        <v>0</v>
      </c>
    </row>
    <row r="235" s="12" customFormat="1" ht="22.8" customHeight="1">
      <c r="A235" s="12"/>
      <c r="B235" s="210"/>
      <c r="C235" s="211"/>
      <c r="D235" s="212" t="s">
        <v>72</v>
      </c>
      <c r="E235" s="224" t="s">
        <v>447</v>
      </c>
      <c r="F235" s="224" t="s">
        <v>448</v>
      </c>
      <c r="G235" s="211"/>
      <c r="H235" s="211"/>
      <c r="I235" s="214"/>
      <c r="J235" s="225">
        <f>BK235</f>
        <v>0</v>
      </c>
      <c r="K235" s="211"/>
      <c r="L235" s="216"/>
      <c r="M235" s="217"/>
      <c r="N235" s="218"/>
      <c r="O235" s="218"/>
      <c r="P235" s="219">
        <f>SUM(P236:P240)</f>
        <v>0</v>
      </c>
      <c r="Q235" s="218"/>
      <c r="R235" s="219">
        <f>SUM(R236:R240)</f>
        <v>7.5017500000000004</v>
      </c>
      <c r="S235" s="218"/>
      <c r="T235" s="220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1" t="s">
        <v>214</v>
      </c>
      <c r="AT235" s="222" t="s">
        <v>72</v>
      </c>
      <c r="AU235" s="222" t="s">
        <v>80</v>
      </c>
      <c r="AY235" s="221" t="s">
        <v>146</v>
      </c>
      <c r="BK235" s="223">
        <f>SUM(BK236:BK240)</f>
        <v>0</v>
      </c>
    </row>
    <row r="236" s="2" customFormat="1" ht="24.15" customHeight="1">
      <c r="A236" s="38"/>
      <c r="B236" s="39"/>
      <c r="C236" s="226" t="s">
        <v>449</v>
      </c>
      <c r="D236" s="226" t="s">
        <v>149</v>
      </c>
      <c r="E236" s="227" t="s">
        <v>450</v>
      </c>
      <c r="F236" s="228" t="s">
        <v>451</v>
      </c>
      <c r="G236" s="229" t="s">
        <v>204</v>
      </c>
      <c r="H236" s="230">
        <v>25</v>
      </c>
      <c r="I236" s="231"/>
      <c r="J236" s="232">
        <f>ROUND(I236*H236,2)</f>
        <v>0</v>
      </c>
      <c r="K236" s="228" t="s">
        <v>153</v>
      </c>
      <c r="L236" s="44"/>
      <c r="M236" s="233" t="s">
        <v>1</v>
      </c>
      <c r="N236" s="234" t="s">
        <v>38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452</v>
      </c>
      <c r="AT236" s="237" t="s">
        <v>149</v>
      </c>
      <c r="AU236" s="237" t="s">
        <v>82</v>
      </c>
      <c r="AY236" s="17" t="s">
        <v>146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80</v>
      </c>
      <c r="BK236" s="238">
        <f>ROUND(I236*H236,2)</f>
        <v>0</v>
      </c>
      <c r="BL236" s="17" t="s">
        <v>452</v>
      </c>
      <c r="BM236" s="237" t="s">
        <v>453</v>
      </c>
    </row>
    <row r="237" s="2" customFormat="1" ht="24.15" customHeight="1">
      <c r="A237" s="38"/>
      <c r="B237" s="39"/>
      <c r="C237" s="226" t="s">
        <v>454</v>
      </c>
      <c r="D237" s="226" t="s">
        <v>149</v>
      </c>
      <c r="E237" s="227" t="s">
        <v>455</v>
      </c>
      <c r="F237" s="228" t="s">
        <v>456</v>
      </c>
      <c r="G237" s="229" t="s">
        <v>204</v>
      </c>
      <c r="H237" s="230">
        <v>25</v>
      </c>
      <c r="I237" s="231"/>
      <c r="J237" s="232">
        <f>ROUND(I237*H237,2)</f>
        <v>0</v>
      </c>
      <c r="K237" s="228" t="s">
        <v>153</v>
      </c>
      <c r="L237" s="44"/>
      <c r="M237" s="233" t="s">
        <v>1</v>
      </c>
      <c r="N237" s="234" t="s">
        <v>38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452</v>
      </c>
      <c r="AT237" s="237" t="s">
        <v>149</v>
      </c>
      <c r="AU237" s="237" t="s">
        <v>82</v>
      </c>
      <c r="AY237" s="17" t="s">
        <v>146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80</v>
      </c>
      <c r="BK237" s="238">
        <f>ROUND(I237*H237,2)</f>
        <v>0</v>
      </c>
      <c r="BL237" s="17" t="s">
        <v>452</v>
      </c>
      <c r="BM237" s="237" t="s">
        <v>457</v>
      </c>
    </row>
    <row r="238" s="2" customFormat="1" ht="24.15" customHeight="1">
      <c r="A238" s="38"/>
      <c r="B238" s="39"/>
      <c r="C238" s="226" t="s">
        <v>458</v>
      </c>
      <c r="D238" s="226" t="s">
        <v>149</v>
      </c>
      <c r="E238" s="227" t="s">
        <v>459</v>
      </c>
      <c r="F238" s="228" t="s">
        <v>460</v>
      </c>
      <c r="G238" s="229" t="s">
        <v>204</v>
      </c>
      <c r="H238" s="230">
        <v>25</v>
      </c>
      <c r="I238" s="231"/>
      <c r="J238" s="232">
        <f>ROUND(I238*H238,2)</f>
        <v>0</v>
      </c>
      <c r="K238" s="228" t="s">
        <v>153</v>
      </c>
      <c r="L238" s="44"/>
      <c r="M238" s="233" t="s">
        <v>1</v>
      </c>
      <c r="N238" s="234" t="s">
        <v>38</v>
      </c>
      <c r="O238" s="91"/>
      <c r="P238" s="235">
        <f>O238*H238</f>
        <v>0</v>
      </c>
      <c r="Q238" s="235">
        <v>0.20000000000000001</v>
      </c>
      <c r="R238" s="235">
        <f>Q238*H238</f>
        <v>5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452</v>
      </c>
      <c r="AT238" s="237" t="s">
        <v>149</v>
      </c>
      <c r="AU238" s="237" t="s">
        <v>82</v>
      </c>
      <c r="AY238" s="17" t="s">
        <v>146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80</v>
      </c>
      <c r="BK238" s="238">
        <f>ROUND(I238*H238,2)</f>
        <v>0</v>
      </c>
      <c r="BL238" s="17" t="s">
        <v>452</v>
      </c>
      <c r="BM238" s="237" t="s">
        <v>461</v>
      </c>
    </row>
    <row r="239" s="2" customFormat="1" ht="24.15" customHeight="1">
      <c r="A239" s="38"/>
      <c r="B239" s="39"/>
      <c r="C239" s="226" t="s">
        <v>462</v>
      </c>
      <c r="D239" s="226" t="s">
        <v>149</v>
      </c>
      <c r="E239" s="227" t="s">
        <v>463</v>
      </c>
      <c r="F239" s="228" t="s">
        <v>464</v>
      </c>
      <c r="G239" s="229" t="s">
        <v>204</v>
      </c>
      <c r="H239" s="230">
        <v>25</v>
      </c>
      <c r="I239" s="231"/>
      <c r="J239" s="232">
        <f>ROUND(I239*H239,2)</f>
        <v>0</v>
      </c>
      <c r="K239" s="228" t="s">
        <v>153</v>
      </c>
      <c r="L239" s="44"/>
      <c r="M239" s="233" t="s">
        <v>1</v>
      </c>
      <c r="N239" s="234" t="s">
        <v>38</v>
      </c>
      <c r="O239" s="91"/>
      <c r="P239" s="235">
        <f>O239*H239</f>
        <v>0</v>
      </c>
      <c r="Q239" s="235">
        <v>0.10007000000000001</v>
      </c>
      <c r="R239" s="235">
        <f>Q239*H239</f>
        <v>2.5017500000000004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452</v>
      </c>
      <c r="AT239" s="237" t="s">
        <v>149</v>
      </c>
      <c r="AU239" s="237" t="s">
        <v>82</v>
      </c>
      <c r="AY239" s="17" t="s">
        <v>146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80</v>
      </c>
      <c r="BK239" s="238">
        <f>ROUND(I239*H239,2)</f>
        <v>0</v>
      </c>
      <c r="BL239" s="17" t="s">
        <v>452</v>
      </c>
      <c r="BM239" s="237" t="s">
        <v>465</v>
      </c>
    </row>
    <row r="240" s="2" customFormat="1" ht="24.15" customHeight="1">
      <c r="A240" s="38"/>
      <c r="B240" s="39"/>
      <c r="C240" s="226" t="s">
        <v>466</v>
      </c>
      <c r="D240" s="226" t="s">
        <v>149</v>
      </c>
      <c r="E240" s="227" t="s">
        <v>467</v>
      </c>
      <c r="F240" s="228" t="s">
        <v>468</v>
      </c>
      <c r="G240" s="229" t="s">
        <v>227</v>
      </c>
      <c r="H240" s="230">
        <v>7.5019999999999998</v>
      </c>
      <c r="I240" s="231"/>
      <c r="J240" s="232">
        <f>ROUND(I240*H240,2)</f>
        <v>0</v>
      </c>
      <c r="K240" s="228" t="s">
        <v>153</v>
      </c>
      <c r="L240" s="44"/>
      <c r="M240" s="262" t="s">
        <v>1</v>
      </c>
      <c r="N240" s="263" t="s">
        <v>38</v>
      </c>
      <c r="O240" s="264"/>
      <c r="P240" s="265">
        <f>O240*H240</f>
        <v>0</v>
      </c>
      <c r="Q240" s="265">
        <v>0</v>
      </c>
      <c r="R240" s="265">
        <f>Q240*H240</f>
        <v>0</v>
      </c>
      <c r="S240" s="265">
        <v>0</v>
      </c>
      <c r="T240" s="26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452</v>
      </c>
      <c r="AT240" s="237" t="s">
        <v>149</v>
      </c>
      <c r="AU240" s="237" t="s">
        <v>82</v>
      </c>
      <c r="AY240" s="17" t="s">
        <v>146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80</v>
      </c>
      <c r="BK240" s="238">
        <f>ROUND(I240*H240,2)</f>
        <v>0</v>
      </c>
      <c r="BL240" s="17" t="s">
        <v>452</v>
      </c>
      <c r="BM240" s="237" t="s">
        <v>469</v>
      </c>
    </row>
    <row r="241" s="2" customFormat="1" ht="6.96" customHeight="1">
      <c r="A241" s="38"/>
      <c r="B241" s="66"/>
      <c r="C241" s="67"/>
      <c r="D241" s="67"/>
      <c r="E241" s="67"/>
      <c r="F241" s="67"/>
      <c r="G241" s="67"/>
      <c r="H241" s="67"/>
      <c r="I241" s="67"/>
      <c r="J241" s="67"/>
      <c r="K241" s="67"/>
      <c r="L241" s="44"/>
      <c r="M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</sheetData>
  <sheetProtection sheet="1" autoFilter="0" formatColumns="0" formatRows="0" objects="1" scenarios="1" spinCount="100000" saltValue="VwqcYFjNojacmbpOYtFcR9a13rKxIrWTx2J46zfc48NDjRIIpkS1bqLkICBctCZhIQXtDImEB5Qz2K7ck8mloQ==" hashValue="HH7G+TqIEGHwIATmDATg9LpJvAF+C9GL7iLxw3PH63OmWPLuwnWvjasfeCb65D7y3KH3ytQzSEM6yxKmzgLoMw==" algorithmName="SHA-512" password="CC35"/>
  <autoFilter ref="C131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Komunitní centrum Jahodnice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470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117</v>
      </c>
      <c r="G14" s="38"/>
      <c r="H14" s="38"/>
      <c r="I14" s="150" t="s">
        <v>22</v>
      </c>
      <c r="J14" s="153" t="str">
        <f>'Rekapitulace stavby'!AN8</f>
        <v>2.5.2022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118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119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120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121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ROUND((SUM(BE130:BE264)),  2)</f>
        <v>0</v>
      </c>
      <c r="G35" s="38"/>
      <c r="H35" s="38"/>
      <c r="I35" s="164">
        <v>0.20999999999999999</v>
      </c>
      <c r="J35" s="163">
        <f>ROUND(((SUM(BE130:BE264))*I35),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ROUND((SUM(BF130:BF264)),  2)</f>
        <v>0</v>
      </c>
      <c r="G36" s="38"/>
      <c r="H36" s="38"/>
      <c r="I36" s="164">
        <v>0.14999999999999999</v>
      </c>
      <c r="J36" s="163">
        <f>ROUND(((SUM(BF130:BF264))*I36),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ROUND((SUM(BG130:BG264)),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ROUND((SUM(BH130:BH264)),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ROUND((SUM(BI130:BI264)),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Komunitní centrum Jahodnice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3.3 - Nový severovýchodní plot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Baštířská 67/2, Praha 14</v>
      </c>
      <c r="G91" s="40"/>
      <c r="H91" s="40"/>
      <c r="I91" s="32" t="s">
        <v>22</v>
      </c>
      <c r="J91" s="79" t="str">
        <f>IF(J14="","",J14)</f>
        <v>2.5.2022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Městská část Praha 14</v>
      </c>
      <c r="G93" s="40"/>
      <c r="H93" s="40"/>
      <c r="I93" s="32" t="s">
        <v>29</v>
      </c>
      <c r="J93" s="36" t="str">
        <f>E23</f>
        <v>a3atelier,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123</v>
      </c>
      <c r="D96" s="185"/>
      <c r="E96" s="185"/>
      <c r="F96" s="185"/>
      <c r="G96" s="185"/>
      <c r="H96" s="185"/>
      <c r="I96" s="185"/>
      <c r="J96" s="186" t="s">
        <v>124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125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126</v>
      </c>
    </row>
    <row r="99" s="9" customFormat="1" ht="24.96" customHeight="1">
      <c r="A99" s="9"/>
      <c r="B99" s="188"/>
      <c r="C99" s="189"/>
      <c r="D99" s="190" t="s">
        <v>127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128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252</v>
      </c>
      <c r="E101" s="196"/>
      <c r="F101" s="196"/>
      <c r="G101" s="196"/>
      <c r="H101" s="196"/>
      <c r="I101" s="196"/>
      <c r="J101" s="197">
        <f>J158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253</v>
      </c>
      <c r="E102" s="196"/>
      <c r="F102" s="196"/>
      <c r="G102" s="196"/>
      <c r="H102" s="196"/>
      <c r="I102" s="196"/>
      <c r="J102" s="197">
        <f>J194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471</v>
      </c>
      <c r="E103" s="196"/>
      <c r="F103" s="196"/>
      <c r="G103" s="196"/>
      <c r="H103" s="196"/>
      <c r="I103" s="196"/>
      <c r="J103" s="197">
        <f>J222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129</v>
      </c>
      <c r="E104" s="196"/>
      <c r="F104" s="196"/>
      <c r="G104" s="196"/>
      <c r="H104" s="196"/>
      <c r="I104" s="196"/>
      <c r="J104" s="197">
        <f>J234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254</v>
      </c>
      <c r="E105" s="196"/>
      <c r="F105" s="196"/>
      <c r="G105" s="196"/>
      <c r="H105" s="196"/>
      <c r="I105" s="196"/>
      <c r="J105" s="197">
        <f>J243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255</v>
      </c>
      <c r="E106" s="191"/>
      <c r="F106" s="191"/>
      <c r="G106" s="191"/>
      <c r="H106" s="191"/>
      <c r="I106" s="191"/>
      <c r="J106" s="192">
        <f>J245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256</v>
      </c>
      <c r="E107" s="196"/>
      <c r="F107" s="196"/>
      <c r="G107" s="196"/>
      <c r="H107" s="196"/>
      <c r="I107" s="196"/>
      <c r="J107" s="197">
        <f>J246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258</v>
      </c>
      <c r="E108" s="196"/>
      <c r="F108" s="196"/>
      <c r="G108" s="196"/>
      <c r="H108" s="196"/>
      <c r="I108" s="196"/>
      <c r="J108" s="197">
        <f>J258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3" t="str">
        <f>E7</f>
        <v>Komunitní centrum Jahodnice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113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114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3.3 - Nový severovýchodní plot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Baštířská 67/2, Praha 14</v>
      </c>
      <c r="G124" s="40"/>
      <c r="H124" s="40"/>
      <c r="I124" s="32" t="s">
        <v>22</v>
      </c>
      <c r="J124" s="79" t="str">
        <f>IF(J14="","",J14)</f>
        <v>2.5.2022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>Městská část Praha 14</v>
      </c>
      <c r="G126" s="40"/>
      <c r="H126" s="40"/>
      <c r="I126" s="32" t="s">
        <v>29</v>
      </c>
      <c r="J126" s="36" t="str">
        <f>E23</f>
        <v>a3atelier,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IF(E20="","",E20)</f>
        <v>Vyplň údaj</v>
      </c>
      <c r="G127" s="40"/>
      <c r="H127" s="40"/>
      <c r="I127" s="32" t="s">
        <v>31</v>
      </c>
      <c r="J127" s="36" t="str">
        <f>E26</f>
        <v>Zdeněk Drda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132</v>
      </c>
      <c r="D129" s="202" t="s">
        <v>58</v>
      </c>
      <c r="E129" s="202" t="s">
        <v>54</v>
      </c>
      <c r="F129" s="202" t="s">
        <v>55</v>
      </c>
      <c r="G129" s="202" t="s">
        <v>133</v>
      </c>
      <c r="H129" s="202" t="s">
        <v>134</v>
      </c>
      <c r="I129" s="202" t="s">
        <v>135</v>
      </c>
      <c r="J129" s="202" t="s">
        <v>124</v>
      </c>
      <c r="K129" s="203" t="s">
        <v>136</v>
      </c>
      <c r="L129" s="204"/>
      <c r="M129" s="100" t="s">
        <v>1</v>
      </c>
      <c r="N129" s="101" t="s">
        <v>37</v>
      </c>
      <c r="O129" s="101" t="s">
        <v>137</v>
      </c>
      <c r="P129" s="101" t="s">
        <v>138</v>
      </c>
      <c r="Q129" s="101" t="s">
        <v>139</v>
      </c>
      <c r="R129" s="101" t="s">
        <v>140</v>
      </c>
      <c r="S129" s="101" t="s">
        <v>141</v>
      </c>
      <c r="T129" s="102" t="s">
        <v>142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143</v>
      </c>
      <c r="D130" s="40"/>
      <c r="E130" s="40"/>
      <c r="F130" s="40"/>
      <c r="G130" s="40"/>
      <c r="H130" s="40"/>
      <c r="I130" s="40"/>
      <c r="J130" s="205">
        <f>BK130</f>
        <v>0</v>
      </c>
      <c r="K130" s="40"/>
      <c r="L130" s="44"/>
      <c r="M130" s="103"/>
      <c r="N130" s="206"/>
      <c r="O130" s="104"/>
      <c r="P130" s="207">
        <f>P131+P245</f>
        <v>0</v>
      </c>
      <c r="Q130" s="104"/>
      <c r="R130" s="207">
        <f>R131+R245</f>
        <v>204.0983708</v>
      </c>
      <c r="S130" s="104"/>
      <c r="T130" s="208">
        <f>T131+T245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126</v>
      </c>
      <c r="BK130" s="209">
        <f>BK131+BK245</f>
        <v>0</v>
      </c>
    </row>
    <row r="131" s="12" customFormat="1" ht="25.92" customHeight="1">
      <c r="A131" s="12"/>
      <c r="B131" s="210"/>
      <c r="C131" s="211"/>
      <c r="D131" s="212" t="s">
        <v>72</v>
      </c>
      <c r="E131" s="213" t="s">
        <v>144</v>
      </c>
      <c r="F131" s="213" t="s">
        <v>145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P132+P158+P194+P222+P234+P243</f>
        <v>0</v>
      </c>
      <c r="Q131" s="218"/>
      <c r="R131" s="219">
        <f>R132+R158+R194+R222+R234+R243</f>
        <v>203.69593424999999</v>
      </c>
      <c r="S131" s="218"/>
      <c r="T131" s="220">
        <f>T132+T158+T194+T222+T234+T243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80</v>
      </c>
      <c r="AT131" s="222" t="s">
        <v>72</v>
      </c>
      <c r="AU131" s="222" t="s">
        <v>73</v>
      </c>
      <c r="AY131" s="221" t="s">
        <v>146</v>
      </c>
      <c r="BK131" s="223">
        <f>BK132+BK158+BK194+BK222+BK234+BK243</f>
        <v>0</v>
      </c>
    </row>
    <row r="132" s="12" customFormat="1" ht="22.8" customHeight="1">
      <c r="A132" s="12"/>
      <c r="B132" s="210"/>
      <c r="C132" s="211"/>
      <c r="D132" s="212" t="s">
        <v>72</v>
      </c>
      <c r="E132" s="224" t="s">
        <v>80</v>
      </c>
      <c r="F132" s="224" t="s">
        <v>147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SUM(P133:P157)</f>
        <v>0</v>
      </c>
      <c r="Q132" s="218"/>
      <c r="R132" s="219">
        <f>SUM(R133:R157)</f>
        <v>0</v>
      </c>
      <c r="S132" s="218"/>
      <c r="T132" s="220">
        <f>SUM(T133:T157)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80</v>
      </c>
      <c r="AT132" s="222" t="s">
        <v>72</v>
      </c>
      <c r="AU132" s="222" t="s">
        <v>80</v>
      </c>
      <c r="AY132" s="221" t="s">
        <v>146</v>
      </c>
      <c r="BK132" s="223">
        <f>SUM(BK133:BK157)</f>
        <v>0</v>
      </c>
    </row>
    <row r="133" s="2" customFormat="1" ht="24.15" customHeight="1">
      <c r="A133" s="38"/>
      <c r="B133" s="39"/>
      <c r="C133" s="226" t="s">
        <v>80</v>
      </c>
      <c r="D133" s="226" t="s">
        <v>149</v>
      </c>
      <c r="E133" s="227" t="s">
        <v>261</v>
      </c>
      <c r="F133" s="228" t="s">
        <v>262</v>
      </c>
      <c r="G133" s="229" t="s">
        <v>204</v>
      </c>
      <c r="H133" s="230">
        <v>36.399999999999999</v>
      </c>
      <c r="I133" s="231"/>
      <c r="J133" s="232">
        <f>ROUND(I133*H133,2)</f>
        <v>0</v>
      </c>
      <c r="K133" s="228" t="s">
        <v>153</v>
      </c>
      <c r="L133" s="44"/>
      <c r="M133" s="233" t="s">
        <v>1</v>
      </c>
      <c r="N133" s="234" t="s">
        <v>38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154</v>
      </c>
      <c r="AT133" s="237" t="s">
        <v>149</v>
      </c>
      <c r="AU133" s="237" t="s">
        <v>82</v>
      </c>
      <c r="AY133" s="17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80</v>
      </c>
      <c r="BK133" s="238">
        <f>ROUND(I133*H133,2)</f>
        <v>0</v>
      </c>
      <c r="BL133" s="17" t="s">
        <v>154</v>
      </c>
      <c r="BM133" s="237" t="s">
        <v>472</v>
      </c>
    </row>
    <row r="134" s="15" customFormat="1">
      <c r="A134" s="15"/>
      <c r="B134" s="267"/>
      <c r="C134" s="268"/>
      <c r="D134" s="241" t="s">
        <v>156</v>
      </c>
      <c r="E134" s="269" t="s">
        <v>1</v>
      </c>
      <c r="F134" s="270" t="s">
        <v>264</v>
      </c>
      <c r="G134" s="268"/>
      <c r="H134" s="269" t="s">
        <v>1</v>
      </c>
      <c r="I134" s="271"/>
      <c r="J134" s="268"/>
      <c r="K134" s="268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156</v>
      </c>
      <c r="AU134" s="276" t="s">
        <v>82</v>
      </c>
      <c r="AV134" s="15" t="s">
        <v>80</v>
      </c>
      <c r="AW134" s="15" t="s">
        <v>30</v>
      </c>
      <c r="AX134" s="15" t="s">
        <v>73</v>
      </c>
      <c r="AY134" s="276" t="s">
        <v>146</v>
      </c>
    </row>
    <row r="135" s="13" customFormat="1">
      <c r="A135" s="13"/>
      <c r="B135" s="239"/>
      <c r="C135" s="240"/>
      <c r="D135" s="241" t="s">
        <v>156</v>
      </c>
      <c r="E135" s="242" t="s">
        <v>1</v>
      </c>
      <c r="F135" s="243" t="s">
        <v>473</v>
      </c>
      <c r="G135" s="240"/>
      <c r="H135" s="244">
        <v>30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156</v>
      </c>
      <c r="AU135" s="250" t="s">
        <v>82</v>
      </c>
      <c r="AV135" s="13" t="s">
        <v>82</v>
      </c>
      <c r="AW135" s="13" t="s">
        <v>30</v>
      </c>
      <c r="AX135" s="13" t="s">
        <v>73</v>
      </c>
      <c r="AY135" s="250" t="s">
        <v>146</v>
      </c>
    </row>
    <row r="136" s="15" customFormat="1">
      <c r="A136" s="15"/>
      <c r="B136" s="267"/>
      <c r="C136" s="268"/>
      <c r="D136" s="241" t="s">
        <v>156</v>
      </c>
      <c r="E136" s="269" t="s">
        <v>1</v>
      </c>
      <c r="F136" s="270" t="s">
        <v>474</v>
      </c>
      <c r="G136" s="268"/>
      <c r="H136" s="269" t="s">
        <v>1</v>
      </c>
      <c r="I136" s="271"/>
      <c r="J136" s="268"/>
      <c r="K136" s="268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156</v>
      </c>
      <c r="AU136" s="276" t="s">
        <v>82</v>
      </c>
      <c r="AV136" s="15" t="s">
        <v>80</v>
      </c>
      <c r="AW136" s="15" t="s">
        <v>30</v>
      </c>
      <c r="AX136" s="15" t="s">
        <v>73</v>
      </c>
      <c r="AY136" s="276" t="s">
        <v>146</v>
      </c>
    </row>
    <row r="137" s="13" customFormat="1">
      <c r="A137" s="13"/>
      <c r="B137" s="239"/>
      <c r="C137" s="240"/>
      <c r="D137" s="241" t="s">
        <v>156</v>
      </c>
      <c r="E137" s="242" t="s">
        <v>1</v>
      </c>
      <c r="F137" s="243" t="s">
        <v>475</v>
      </c>
      <c r="G137" s="240"/>
      <c r="H137" s="244">
        <v>6.4000000000000004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156</v>
      </c>
      <c r="AU137" s="250" t="s">
        <v>82</v>
      </c>
      <c r="AV137" s="13" t="s">
        <v>82</v>
      </c>
      <c r="AW137" s="13" t="s">
        <v>30</v>
      </c>
      <c r="AX137" s="13" t="s">
        <v>73</v>
      </c>
      <c r="AY137" s="250" t="s">
        <v>146</v>
      </c>
    </row>
    <row r="138" s="14" customFormat="1">
      <c r="A138" s="14"/>
      <c r="B138" s="251"/>
      <c r="C138" s="252"/>
      <c r="D138" s="241" t="s">
        <v>156</v>
      </c>
      <c r="E138" s="253" t="s">
        <v>1</v>
      </c>
      <c r="F138" s="254" t="s">
        <v>158</v>
      </c>
      <c r="G138" s="252"/>
      <c r="H138" s="255">
        <v>36.399999999999999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156</v>
      </c>
      <c r="AU138" s="261" t="s">
        <v>82</v>
      </c>
      <c r="AV138" s="14" t="s">
        <v>154</v>
      </c>
      <c r="AW138" s="14" t="s">
        <v>30</v>
      </c>
      <c r="AX138" s="14" t="s">
        <v>80</v>
      </c>
      <c r="AY138" s="261" t="s">
        <v>146</v>
      </c>
    </row>
    <row r="139" s="2" customFormat="1" ht="37.8" customHeight="1">
      <c r="A139" s="38"/>
      <c r="B139" s="39"/>
      <c r="C139" s="226" t="s">
        <v>82</v>
      </c>
      <c r="D139" s="226" t="s">
        <v>149</v>
      </c>
      <c r="E139" s="227" t="s">
        <v>476</v>
      </c>
      <c r="F139" s="228" t="s">
        <v>477</v>
      </c>
      <c r="G139" s="229" t="s">
        <v>152</v>
      </c>
      <c r="H139" s="230">
        <v>3.0800000000000001</v>
      </c>
      <c r="I139" s="231"/>
      <c r="J139" s="232">
        <f>ROUND(I139*H139,2)</f>
        <v>0</v>
      </c>
      <c r="K139" s="228" t="s">
        <v>153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154</v>
      </c>
      <c r="AT139" s="237" t="s">
        <v>149</v>
      </c>
      <c r="AU139" s="237" t="s">
        <v>82</v>
      </c>
      <c r="AY139" s="17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154</v>
      </c>
      <c r="BM139" s="237" t="s">
        <v>478</v>
      </c>
    </row>
    <row r="140" s="15" customFormat="1">
      <c r="A140" s="15"/>
      <c r="B140" s="267"/>
      <c r="C140" s="268"/>
      <c r="D140" s="241" t="s">
        <v>156</v>
      </c>
      <c r="E140" s="269" t="s">
        <v>1</v>
      </c>
      <c r="F140" s="270" t="s">
        <v>479</v>
      </c>
      <c r="G140" s="268"/>
      <c r="H140" s="269" t="s">
        <v>1</v>
      </c>
      <c r="I140" s="271"/>
      <c r="J140" s="268"/>
      <c r="K140" s="268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156</v>
      </c>
      <c r="AU140" s="276" t="s">
        <v>82</v>
      </c>
      <c r="AV140" s="15" t="s">
        <v>80</v>
      </c>
      <c r="AW140" s="15" t="s">
        <v>30</v>
      </c>
      <c r="AX140" s="15" t="s">
        <v>73</v>
      </c>
      <c r="AY140" s="276" t="s">
        <v>146</v>
      </c>
    </row>
    <row r="141" s="13" customFormat="1">
      <c r="A141" s="13"/>
      <c r="B141" s="239"/>
      <c r="C141" s="240"/>
      <c r="D141" s="241" t="s">
        <v>156</v>
      </c>
      <c r="E141" s="242" t="s">
        <v>1</v>
      </c>
      <c r="F141" s="243" t="s">
        <v>480</v>
      </c>
      <c r="G141" s="240"/>
      <c r="H141" s="244">
        <v>3.0800000000000001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156</v>
      </c>
      <c r="AU141" s="250" t="s">
        <v>82</v>
      </c>
      <c r="AV141" s="13" t="s">
        <v>82</v>
      </c>
      <c r="AW141" s="13" t="s">
        <v>30</v>
      </c>
      <c r="AX141" s="13" t="s">
        <v>73</v>
      </c>
      <c r="AY141" s="250" t="s">
        <v>146</v>
      </c>
    </row>
    <row r="142" s="14" customFormat="1">
      <c r="A142" s="14"/>
      <c r="B142" s="251"/>
      <c r="C142" s="252"/>
      <c r="D142" s="241" t="s">
        <v>156</v>
      </c>
      <c r="E142" s="253" t="s">
        <v>1</v>
      </c>
      <c r="F142" s="254" t="s">
        <v>158</v>
      </c>
      <c r="G142" s="252"/>
      <c r="H142" s="255">
        <v>3.0800000000000001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156</v>
      </c>
      <c r="AU142" s="261" t="s">
        <v>82</v>
      </c>
      <c r="AV142" s="14" t="s">
        <v>154</v>
      </c>
      <c r="AW142" s="14" t="s">
        <v>30</v>
      </c>
      <c r="AX142" s="14" t="s">
        <v>80</v>
      </c>
      <c r="AY142" s="261" t="s">
        <v>146</v>
      </c>
    </row>
    <row r="143" s="2" customFormat="1" ht="33" customHeight="1">
      <c r="A143" s="38"/>
      <c r="B143" s="39"/>
      <c r="C143" s="226" t="s">
        <v>214</v>
      </c>
      <c r="D143" s="226" t="s">
        <v>149</v>
      </c>
      <c r="E143" s="227" t="s">
        <v>266</v>
      </c>
      <c r="F143" s="228" t="s">
        <v>267</v>
      </c>
      <c r="G143" s="229" t="s">
        <v>152</v>
      </c>
      <c r="H143" s="230">
        <v>15.727</v>
      </c>
      <c r="I143" s="231"/>
      <c r="J143" s="232">
        <f>ROUND(I143*H143,2)</f>
        <v>0</v>
      </c>
      <c r="K143" s="228" t="s">
        <v>153</v>
      </c>
      <c r="L143" s="44"/>
      <c r="M143" s="233" t="s">
        <v>1</v>
      </c>
      <c r="N143" s="234" t="s">
        <v>38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154</v>
      </c>
      <c r="AT143" s="237" t="s">
        <v>149</v>
      </c>
      <c r="AU143" s="237" t="s">
        <v>82</v>
      </c>
      <c r="AY143" s="17" t="s">
        <v>146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80</v>
      </c>
      <c r="BK143" s="238">
        <f>ROUND(I143*H143,2)</f>
        <v>0</v>
      </c>
      <c r="BL143" s="17" t="s">
        <v>154</v>
      </c>
      <c r="BM143" s="237" t="s">
        <v>481</v>
      </c>
    </row>
    <row r="144" s="15" customFormat="1">
      <c r="A144" s="15"/>
      <c r="B144" s="267"/>
      <c r="C144" s="268"/>
      <c r="D144" s="241" t="s">
        <v>156</v>
      </c>
      <c r="E144" s="269" t="s">
        <v>1</v>
      </c>
      <c r="F144" s="270" t="s">
        <v>482</v>
      </c>
      <c r="G144" s="268"/>
      <c r="H144" s="269" t="s">
        <v>1</v>
      </c>
      <c r="I144" s="271"/>
      <c r="J144" s="268"/>
      <c r="K144" s="268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156</v>
      </c>
      <c r="AU144" s="276" t="s">
        <v>82</v>
      </c>
      <c r="AV144" s="15" t="s">
        <v>80</v>
      </c>
      <c r="AW144" s="15" t="s">
        <v>30</v>
      </c>
      <c r="AX144" s="15" t="s">
        <v>73</v>
      </c>
      <c r="AY144" s="276" t="s">
        <v>146</v>
      </c>
    </row>
    <row r="145" s="13" customFormat="1">
      <c r="A145" s="13"/>
      <c r="B145" s="239"/>
      <c r="C145" s="240"/>
      <c r="D145" s="241" t="s">
        <v>156</v>
      </c>
      <c r="E145" s="242" t="s">
        <v>1</v>
      </c>
      <c r="F145" s="243" t="s">
        <v>483</v>
      </c>
      <c r="G145" s="240"/>
      <c r="H145" s="244">
        <v>10.994999999999999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156</v>
      </c>
      <c r="AU145" s="250" t="s">
        <v>82</v>
      </c>
      <c r="AV145" s="13" t="s">
        <v>82</v>
      </c>
      <c r="AW145" s="13" t="s">
        <v>30</v>
      </c>
      <c r="AX145" s="13" t="s">
        <v>73</v>
      </c>
      <c r="AY145" s="250" t="s">
        <v>146</v>
      </c>
    </row>
    <row r="146" s="15" customFormat="1">
      <c r="A146" s="15"/>
      <c r="B146" s="267"/>
      <c r="C146" s="268"/>
      <c r="D146" s="241" t="s">
        <v>156</v>
      </c>
      <c r="E146" s="269" t="s">
        <v>1</v>
      </c>
      <c r="F146" s="270" t="s">
        <v>484</v>
      </c>
      <c r="G146" s="268"/>
      <c r="H146" s="269" t="s">
        <v>1</v>
      </c>
      <c r="I146" s="271"/>
      <c r="J146" s="268"/>
      <c r="K146" s="268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156</v>
      </c>
      <c r="AU146" s="276" t="s">
        <v>82</v>
      </c>
      <c r="AV146" s="15" t="s">
        <v>80</v>
      </c>
      <c r="AW146" s="15" t="s">
        <v>30</v>
      </c>
      <c r="AX146" s="15" t="s">
        <v>73</v>
      </c>
      <c r="AY146" s="276" t="s">
        <v>146</v>
      </c>
    </row>
    <row r="147" s="13" customFormat="1">
      <c r="A147" s="13"/>
      <c r="B147" s="239"/>
      <c r="C147" s="240"/>
      <c r="D147" s="241" t="s">
        <v>156</v>
      </c>
      <c r="E147" s="242" t="s">
        <v>1</v>
      </c>
      <c r="F147" s="243" t="s">
        <v>485</v>
      </c>
      <c r="G147" s="240"/>
      <c r="H147" s="244">
        <v>4.7320000000000002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156</v>
      </c>
      <c r="AU147" s="250" t="s">
        <v>82</v>
      </c>
      <c r="AV147" s="13" t="s">
        <v>82</v>
      </c>
      <c r="AW147" s="13" t="s">
        <v>30</v>
      </c>
      <c r="AX147" s="13" t="s">
        <v>73</v>
      </c>
      <c r="AY147" s="250" t="s">
        <v>146</v>
      </c>
    </row>
    <row r="148" s="14" customFormat="1">
      <c r="A148" s="14"/>
      <c r="B148" s="251"/>
      <c r="C148" s="252"/>
      <c r="D148" s="241" t="s">
        <v>156</v>
      </c>
      <c r="E148" s="253" t="s">
        <v>1</v>
      </c>
      <c r="F148" s="254" t="s">
        <v>158</v>
      </c>
      <c r="G148" s="252"/>
      <c r="H148" s="255">
        <v>15.727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156</v>
      </c>
      <c r="AU148" s="261" t="s">
        <v>82</v>
      </c>
      <c r="AV148" s="14" t="s">
        <v>154</v>
      </c>
      <c r="AW148" s="14" t="s">
        <v>30</v>
      </c>
      <c r="AX148" s="14" t="s">
        <v>80</v>
      </c>
      <c r="AY148" s="261" t="s">
        <v>146</v>
      </c>
    </row>
    <row r="149" s="2" customFormat="1" ht="37.8" customHeight="1">
      <c r="A149" s="38"/>
      <c r="B149" s="39"/>
      <c r="C149" s="226" t="s">
        <v>154</v>
      </c>
      <c r="D149" s="226" t="s">
        <v>149</v>
      </c>
      <c r="E149" s="227" t="s">
        <v>281</v>
      </c>
      <c r="F149" s="228" t="s">
        <v>282</v>
      </c>
      <c r="G149" s="229" t="s">
        <v>152</v>
      </c>
      <c r="H149" s="230">
        <v>56.287999999999997</v>
      </c>
      <c r="I149" s="231"/>
      <c r="J149" s="232">
        <f>ROUND(I149*H149,2)</f>
        <v>0</v>
      </c>
      <c r="K149" s="228" t="s">
        <v>153</v>
      </c>
      <c r="L149" s="44"/>
      <c r="M149" s="233" t="s">
        <v>1</v>
      </c>
      <c r="N149" s="234" t="s">
        <v>38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154</v>
      </c>
      <c r="AT149" s="237" t="s">
        <v>149</v>
      </c>
      <c r="AU149" s="237" t="s">
        <v>82</v>
      </c>
      <c r="AY149" s="17" t="s">
        <v>146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80</v>
      </c>
      <c r="BK149" s="238">
        <f>ROUND(I149*H149,2)</f>
        <v>0</v>
      </c>
      <c r="BL149" s="17" t="s">
        <v>154</v>
      </c>
      <c r="BM149" s="237" t="s">
        <v>486</v>
      </c>
    </row>
    <row r="150" s="13" customFormat="1">
      <c r="A150" s="13"/>
      <c r="B150" s="239"/>
      <c r="C150" s="240"/>
      <c r="D150" s="241" t="s">
        <v>156</v>
      </c>
      <c r="E150" s="242" t="s">
        <v>1</v>
      </c>
      <c r="F150" s="243" t="s">
        <v>487</v>
      </c>
      <c r="G150" s="240"/>
      <c r="H150" s="244">
        <v>18.806999999999999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156</v>
      </c>
      <c r="AU150" s="250" t="s">
        <v>82</v>
      </c>
      <c r="AV150" s="13" t="s">
        <v>82</v>
      </c>
      <c r="AW150" s="13" t="s">
        <v>30</v>
      </c>
      <c r="AX150" s="13" t="s">
        <v>73</v>
      </c>
      <c r="AY150" s="250" t="s">
        <v>146</v>
      </c>
    </row>
    <row r="151" s="13" customFormat="1">
      <c r="A151" s="13"/>
      <c r="B151" s="239"/>
      <c r="C151" s="240"/>
      <c r="D151" s="241" t="s">
        <v>156</v>
      </c>
      <c r="E151" s="242" t="s">
        <v>1</v>
      </c>
      <c r="F151" s="243" t="s">
        <v>488</v>
      </c>
      <c r="G151" s="240"/>
      <c r="H151" s="244">
        <v>37.481000000000002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156</v>
      </c>
      <c r="AU151" s="250" t="s">
        <v>82</v>
      </c>
      <c r="AV151" s="13" t="s">
        <v>82</v>
      </c>
      <c r="AW151" s="13" t="s">
        <v>30</v>
      </c>
      <c r="AX151" s="13" t="s">
        <v>73</v>
      </c>
      <c r="AY151" s="250" t="s">
        <v>146</v>
      </c>
    </row>
    <row r="152" s="14" customFormat="1">
      <c r="A152" s="14"/>
      <c r="B152" s="251"/>
      <c r="C152" s="252"/>
      <c r="D152" s="241" t="s">
        <v>156</v>
      </c>
      <c r="E152" s="253" t="s">
        <v>1</v>
      </c>
      <c r="F152" s="254" t="s">
        <v>158</v>
      </c>
      <c r="G152" s="252"/>
      <c r="H152" s="255">
        <v>56.287999999999997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156</v>
      </c>
      <c r="AU152" s="261" t="s">
        <v>82</v>
      </c>
      <c r="AV152" s="14" t="s">
        <v>154</v>
      </c>
      <c r="AW152" s="14" t="s">
        <v>30</v>
      </c>
      <c r="AX152" s="14" t="s">
        <v>80</v>
      </c>
      <c r="AY152" s="261" t="s">
        <v>146</v>
      </c>
    </row>
    <row r="153" s="2" customFormat="1" ht="24.15" customHeight="1">
      <c r="A153" s="38"/>
      <c r="B153" s="39"/>
      <c r="C153" s="226" t="s">
        <v>218</v>
      </c>
      <c r="D153" s="226" t="s">
        <v>149</v>
      </c>
      <c r="E153" s="227" t="s">
        <v>273</v>
      </c>
      <c r="F153" s="228" t="s">
        <v>274</v>
      </c>
      <c r="G153" s="229" t="s">
        <v>152</v>
      </c>
      <c r="H153" s="230">
        <v>37.481000000000002</v>
      </c>
      <c r="I153" s="231"/>
      <c r="J153" s="232">
        <f>ROUND(I153*H153,2)</f>
        <v>0</v>
      </c>
      <c r="K153" s="228" t="s">
        <v>153</v>
      </c>
      <c r="L153" s="44"/>
      <c r="M153" s="233" t="s">
        <v>1</v>
      </c>
      <c r="N153" s="234" t="s">
        <v>38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154</v>
      </c>
      <c r="AT153" s="237" t="s">
        <v>149</v>
      </c>
      <c r="AU153" s="237" t="s">
        <v>82</v>
      </c>
      <c r="AY153" s="17" t="s">
        <v>146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80</v>
      </c>
      <c r="BK153" s="238">
        <f>ROUND(I153*H153,2)</f>
        <v>0</v>
      </c>
      <c r="BL153" s="17" t="s">
        <v>154</v>
      </c>
      <c r="BM153" s="237" t="s">
        <v>489</v>
      </c>
    </row>
    <row r="154" s="2" customFormat="1" ht="24.15" customHeight="1">
      <c r="A154" s="38"/>
      <c r="B154" s="39"/>
      <c r="C154" s="226" t="s">
        <v>195</v>
      </c>
      <c r="D154" s="226" t="s">
        <v>149</v>
      </c>
      <c r="E154" s="227" t="s">
        <v>276</v>
      </c>
      <c r="F154" s="228" t="s">
        <v>277</v>
      </c>
      <c r="G154" s="229" t="s">
        <v>152</v>
      </c>
      <c r="H154" s="230">
        <v>37.481000000000002</v>
      </c>
      <c r="I154" s="231"/>
      <c r="J154" s="232">
        <f>ROUND(I154*H154,2)</f>
        <v>0</v>
      </c>
      <c r="K154" s="228" t="s">
        <v>153</v>
      </c>
      <c r="L154" s="44"/>
      <c r="M154" s="233" t="s">
        <v>1</v>
      </c>
      <c r="N154" s="234" t="s">
        <v>38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154</v>
      </c>
      <c r="AT154" s="237" t="s">
        <v>149</v>
      </c>
      <c r="AU154" s="237" t="s">
        <v>82</v>
      </c>
      <c r="AY154" s="17" t="s">
        <v>146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80</v>
      </c>
      <c r="BK154" s="238">
        <f>ROUND(I154*H154,2)</f>
        <v>0</v>
      </c>
      <c r="BL154" s="17" t="s">
        <v>154</v>
      </c>
      <c r="BM154" s="237" t="s">
        <v>490</v>
      </c>
    </row>
    <row r="155" s="15" customFormat="1">
      <c r="A155" s="15"/>
      <c r="B155" s="267"/>
      <c r="C155" s="268"/>
      <c r="D155" s="241" t="s">
        <v>156</v>
      </c>
      <c r="E155" s="269" t="s">
        <v>1</v>
      </c>
      <c r="F155" s="270" t="s">
        <v>491</v>
      </c>
      <c r="G155" s="268"/>
      <c r="H155" s="269" t="s">
        <v>1</v>
      </c>
      <c r="I155" s="271"/>
      <c r="J155" s="268"/>
      <c r="K155" s="268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156</v>
      </c>
      <c r="AU155" s="276" t="s">
        <v>82</v>
      </c>
      <c r="AV155" s="15" t="s">
        <v>80</v>
      </c>
      <c r="AW155" s="15" t="s">
        <v>30</v>
      </c>
      <c r="AX155" s="15" t="s">
        <v>73</v>
      </c>
      <c r="AY155" s="276" t="s">
        <v>146</v>
      </c>
    </row>
    <row r="156" s="13" customFormat="1">
      <c r="A156" s="13"/>
      <c r="B156" s="239"/>
      <c r="C156" s="240"/>
      <c r="D156" s="241" t="s">
        <v>156</v>
      </c>
      <c r="E156" s="242" t="s">
        <v>1</v>
      </c>
      <c r="F156" s="243" t="s">
        <v>492</v>
      </c>
      <c r="G156" s="240"/>
      <c r="H156" s="244">
        <v>37.481000000000002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156</v>
      </c>
      <c r="AU156" s="250" t="s">
        <v>82</v>
      </c>
      <c r="AV156" s="13" t="s">
        <v>82</v>
      </c>
      <c r="AW156" s="13" t="s">
        <v>30</v>
      </c>
      <c r="AX156" s="13" t="s">
        <v>73</v>
      </c>
      <c r="AY156" s="250" t="s">
        <v>146</v>
      </c>
    </row>
    <row r="157" s="14" customFormat="1">
      <c r="A157" s="14"/>
      <c r="B157" s="251"/>
      <c r="C157" s="252"/>
      <c r="D157" s="241" t="s">
        <v>156</v>
      </c>
      <c r="E157" s="253" t="s">
        <v>1</v>
      </c>
      <c r="F157" s="254" t="s">
        <v>158</v>
      </c>
      <c r="G157" s="252"/>
      <c r="H157" s="255">
        <v>37.481000000000002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156</v>
      </c>
      <c r="AU157" s="261" t="s">
        <v>82</v>
      </c>
      <c r="AV157" s="14" t="s">
        <v>154</v>
      </c>
      <c r="AW157" s="14" t="s">
        <v>30</v>
      </c>
      <c r="AX157" s="14" t="s">
        <v>80</v>
      </c>
      <c r="AY157" s="261" t="s">
        <v>146</v>
      </c>
    </row>
    <row r="158" s="12" customFormat="1" ht="22.8" customHeight="1">
      <c r="A158" s="12"/>
      <c r="B158" s="210"/>
      <c r="C158" s="211"/>
      <c r="D158" s="212" t="s">
        <v>72</v>
      </c>
      <c r="E158" s="224" t="s">
        <v>82</v>
      </c>
      <c r="F158" s="224" t="s">
        <v>284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SUM(P159:P193)</f>
        <v>0</v>
      </c>
      <c r="Q158" s="218"/>
      <c r="R158" s="219">
        <f>SUM(R159:R193)</f>
        <v>51.200668229999998</v>
      </c>
      <c r="S158" s="218"/>
      <c r="T158" s="220">
        <f>SUM(T159:T193)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80</v>
      </c>
      <c r="AT158" s="222" t="s">
        <v>72</v>
      </c>
      <c r="AU158" s="222" t="s">
        <v>80</v>
      </c>
      <c r="AY158" s="221" t="s">
        <v>146</v>
      </c>
      <c r="BK158" s="223">
        <f>SUM(BK159:BK193)</f>
        <v>0</v>
      </c>
    </row>
    <row r="159" s="2" customFormat="1" ht="37.8" customHeight="1">
      <c r="A159" s="38"/>
      <c r="B159" s="39"/>
      <c r="C159" s="226" t="s">
        <v>207</v>
      </c>
      <c r="D159" s="226" t="s">
        <v>149</v>
      </c>
      <c r="E159" s="227" t="s">
        <v>285</v>
      </c>
      <c r="F159" s="228" t="s">
        <v>286</v>
      </c>
      <c r="G159" s="229" t="s">
        <v>204</v>
      </c>
      <c r="H159" s="230">
        <v>28.68</v>
      </c>
      <c r="I159" s="231"/>
      <c r="J159" s="232">
        <f>ROUND(I159*H159,2)</f>
        <v>0</v>
      </c>
      <c r="K159" s="228" t="s">
        <v>153</v>
      </c>
      <c r="L159" s="44"/>
      <c r="M159" s="233" t="s">
        <v>1</v>
      </c>
      <c r="N159" s="234" t="s">
        <v>38</v>
      </c>
      <c r="O159" s="91"/>
      <c r="P159" s="235">
        <f>O159*H159</f>
        <v>0</v>
      </c>
      <c r="Q159" s="235">
        <v>0.20449000000000001</v>
      </c>
      <c r="R159" s="235">
        <f>Q159*H159</f>
        <v>5.8647732000000001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154</v>
      </c>
      <c r="AT159" s="237" t="s">
        <v>149</v>
      </c>
      <c r="AU159" s="237" t="s">
        <v>82</v>
      </c>
      <c r="AY159" s="17" t="s">
        <v>146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80</v>
      </c>
      <c r="BK159" s="238">
        <f>ROUND(I159*H159,2)</f>
        <v>0</v>
      </c>
      <c r="BL159" s="17" t="s">
        <v>154</v>
      </c>
      <c r="BM159" s="237" t="s">
        <v>493</v>
      </c>
    </row>
    <row r="160" s="15" customFormat="1">
      <c r="A160" s="15"/>
      <c r="B160" s="267"/>
      <c r="C160" s="268"/>
      <c r="D160" s="241" t="s">
        <v>156</v>
      </c>
      <c r="E160" s="269" t="s">
        <v>1</v>
      </c>
      <c r="F160" s="270" t="s">
        <v>494</v>
      </c>
      <c r="G160" s="268"/>
      <c r="H160" s="269" t="s">
        <v>1</v>
      </c>
      <c r="I160" s="271"/>
      <c r="J160" s="268"/>
      <c r="K160" s="268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156</v>
      </c>
      <c r="AU160" s="276" t="s">
        <v>82</v>
      </c>
      <c r="AV160" s="15" t="s">
        <v>80</v>
      </c>
      <c r="AW160" s="15" t="s">
        <v>30</v>
      </c>
      <c r="AX160" s="15" t="s">
        <v>73</v>
      </c>
      <c r="AY160" s="276" t="s">
        <v>146</v>
      </c>
    </row>
    <row r="161" s="13" customFormat="1">
      <c r="A161" s="13"/>
      <c r="B161" s="239"/>
      <c r="C161" s="240"/>
      <c r="D161" s="241" t="s">
        <v>156</v>
      </c>
      <c r="E161" s="242" t="s">
        <v>1</v>
      </c>
      <c r="F161" s="243" t="s">
        <v>495</v>
      </c>
      <c r="G161" s="240"/>
      <c r="H161" s="244">
        <v>28.68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156</v>
      </c>
      <c r="AU161" s="250" t="s">
        <v>82</v>
      </c>
      <c r="AV161" s="13" t="s">
        <v>82</v>
      </c>
      <c r="AW161" s="13" t="s">
        <v>30</v>
      </c>
      <c r="AX161" s="13" t="s">
        <v>73</v>
      </c>
      <c r="AY161" s="250" t="s">
        <v>146</v>
      </c>
    </row>
    <row r="162" s="14" customFormat="1">
      <c r="A162" s="14"/>
      <c r="B162" s="251"/>
      <c r="C162" s="252"/>
      <c r="D162" s="241" t="s">
        <v>156</v>
      </c>
      <c r="E162" s="253" t="s">
        <v>1</v>
      </c>
      <c r="F162" s="254" t="s">
        <v>158</v>
      </c>
      <c r="G162" s="252"/>
      <c r="H162" s="255">
        <v>28.68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156</v>
      </c>
      <c r="AU162" s="261" t="s">
        <v>82</v>
      </c>
      <c r="AV162" s="14" t="s">
        <v>154</v>
      </c>
      <c r="AW162" s="14" t="s">
        <v>30</v>
      </c>
      <c r="AX162" s="14" t="s">
        <v>80</v>
      </c>
      <c r="AY162" s="261" t="s">
        <v>146</v>
      </c>
    </row>
    <row r="163" s="2" customFormat="1" ht="24.15" customHeight="1">
      <c r="A163" s="38"/>
      <c r="B163" s="39"/>
      <c r="C163" s="226" t="s">
        <v>201</v>
      </c>
      <c r="D163" s="226" t="s">
        <v>149</v>
      </c>
      <c r="E163" s="227" t="s">
        <v>290</v>
      </c>
      <c r="F163" s="228" t="s">
        <v>291</v>
      </c>
      <c r="G163" s="229" t="s">
        <v>162</v>
      </c>
      <c r="H163" s="230">
        <v>89.954999999999998</v>
      </c>
      <c r="I163" s="231"/>
      <c r="J163" s="232">
        <f>ROUND(I163*H163,2)</f>
        <v>0</v>
      </c>
      <c r="K163" s="228" t="s">
        <v>153</v>
      </c>
      <c r="L163" s="44"/>
      <c r="M163" s="233" t="s">
        <v>1</v>
      </c>
      <c r="N163" s="234" t="s">
        <v>38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154</v>
      </c>
      <c r="AT163" s="237" t="s">
        <v>149</v>
      </c>
      <c r="AU163" s="237" t="s">
        <v>82</v>
      </c>
      <c r="AY163" s="17" t="s">
        <v>146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80</v>
      </c>
      <c r="BK163" s="238">
        <f>ROUND(I163*H163,2)</f>
        <v>0</v>
      </c>
      <c r="BL163" s="17" t="s">
        <v>154</v>
      </c>
      <c r="BM163" s="237" t="s">
        <v>496</v>
      </c>
    </row>
    <row r="164" s="15" customFormat="1">
      <c r="A164" s="15"/>
      <c r="B164" s="267"/>
      <c r="C164" s="268"/>
      <c r="D164" s="241" t="s">
        <v>156</v>
      </c>
      <c r="E164" s="269" t="s">
        <v>1</v>
      </c>
      <c r="F164" s="270" t="s">
        <v>497</v>
      </c>
      <c r="G164" s="268"/>
      <c r="H164" s="269" t="s">
        <v>1</v>
      </c>
      <c r="I164" s="271"/>
      <c r="J164" s="268"/>
      <c r="K164" s="268"/>
      <c r="L164" s="272"/>
      <c r="M164" s="273"/>
      <c r="N164" s="274"/>
      <c r="O164" s="274"/>
      <c r="P164" s="274"/>
      <c r="Q164" s="274"/>
      <c r="R164" s="274"/>
      <c r="S164" s="274"/>
      <c r="T164" s="27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6" t="s">
        <v>156</v>
      </c>
      <c r="AU164" s="276" t="s">
        <v>82</v>
      </c>
      <c r="AV164" s="15" t="s">
        <v>80</v>
      </c>
      <c r="AW164" s="15" t="s">
        <v>30</v>
      </c>
      <c r="AX164" s="15" t="s">
        <v>73</v>
      </c>
      <c r="AY164" s="276" t="s">
        <v>146</v>
      </c>
    </row>
    <row r="165" s="13" customFormat="1">
      <c r="A165" s="13"/>
      <c r="B165" s="239"/>
      <c r="C165" s="240"/>
      <c r="D165" s="241" t="s">
        <v>156</v>
      </c>
      <c r="E165" s="242" t="s">
        <v>1</v>
      </c>
      <c r="F165" s="243" t="s">
        <v>498</v>
      </c>
      <c r="G165" s="240"/>
      <c r="H165" s="244">
        <v>89.954999999999998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156</v>
      </c>
      <c r="AU165" s="250" t="s">
        <v>82</v>
      </c>
      <c r="AV165" s="13" t="s">
        <v>82</v>
      </c>
      <c r="AW165" s="13" t="s">
        <v>30</v>
      </c>
      <c r="AX165" s="13" t="s">
        <v>73</v>
      </c>
      <c r="AY165" s="250" t="s">
        <v>146</v>
      </c>
    </row>
    <row r="166" s="14" customFormat="1">
      <c r="A166" s="14"/>
      <c r="B166" s="251"/>
      <c r="C166" s="252"/>
      <c r="D166" s="241" t="s">
        <v>156</v>
      </c>
      <c r="E166" s="253" t="s">
        <v>1</v>
      </c>
      <c r="F166" s="254" t="s">
        <v>158</v>
      </c>
      <c r="G166" s="252"/>
      <c r="H166" s="255">
        <v>89.954999999999998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156</v>
      </c>
      <c r="AU166" s="261" t="s">
        <v>82</v>
      </c>
      <c r="AV166" s="14" t="s">
        <v>154</v>
      </c>
      <c r="AW166" s="14" t="s">
        <v>30</v>
      </c>
      <c r="AX166" s="14" t="s">
        <v>80</v>
      </c>
      <c r="AY166" s="261" t="s">
        <v>146</v>
      </c>
    </row>
    <row r="167" s="2" customFormat="1" ht="24.15" customHeight="1">
      <c r="A167" s="38"/>
      <c r="B167" s="39"/>
      <c r="C167" s="277" t="s">
        <v>165</v>
      </c>
      <c r="D167" s="277" t="s">
        <v>295</v>
      </c>
      <c r="E167" s="278" t="s">
        <v>296</v>
      </c>
      <c r="F167" s="279" t="s">
        <v>297</v>
      </c>
      <c r="G167" s="280" t="s">
        <v>162</v>
      </c>
      <c r="H167" s="281">
        <v>106.55200000000001</v>
      </c>
      <c r="I167" s="282"/>
      <c r="J167" s="283">
        <f>ROUND(I167*H167,2)</f>
        <v>0</v>
      </c>
      <c r="K167" s="279" t="s">
        <v>153</v>
      </c>
      <c r="L167" s="284"/>
      <c r="M167" s="285" t="s">
        <v>1</v>
      </c>
      <c r="N167" s="286" t="s">
        <v>38</v>
      </c>
      <c r="O167" s="91"/>
      <c r="P167" s="235">
        <f>O167*H167</f>
        <v>0</v>
      </c>
      <c r="Q167" s="235">
        <v>0.00080000000000000004</v>
      </c>
      <c r="R167" s="235">
        <f>Q167*H167</f>
        <v>0.085241600000000015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201</v>
      </c>
      <c r="AT167" s="237" t="s">
        <v>295</v>
      </c>
      <c r="AU167" s="237" t="s">
        <v>82</v>
      </c>
      <c r="AY167" s="17" t="s">
        <v>146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80</v>
      </c>
      <c r="BK167" s="238">
        <f>ROUND(I167*H167,2)</f>
        <v>0</v>
      </c>
      <c r="BL167" s="17" t="s">
        <v>154</v>
      </c>
      <c r="BM167" s="237" t="s">
        <v>499</v>
      </c>
    </row>
    <row r="168" s="13" customFormat="1">
      <c r="A168" s="13"/>
      <c r="B168" s="239"/>
      <c r="C168" s="240"/>
      <c r="D168" s="241" t="s">
        <v>156</v>
      </c>
      <c r="E168" s="242" t="s">
        <v>1</v>
      </c>
      <c r="F168" s="243" t="s">
        <v>500</v>
      </c>
      <c r="G168" s="240"/>
      <c r="H168" s="244">
        <v>106.55200000000001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156</v>
      </c>
      <c r="AU168" s="250" t="s">
        <v>82</v>
      </c>
      <c r="AV168" s="13" t="s">
        <v>82</v>
      </c>
      <c r="AW168" s="13" t="s">
        <v>30</v>
      </c>
      <c r="AX168" s="13" t="s">
        <v>80</v>
      </c>
      <c r="AY168" s="250" t="s">
        <v>146</v>
      </c>
    </row>
    <row r="169" s="2" customFormat="1" ht="24.15" customHeight="1">
      <c r="A169" s="38"/>
      <c r="B169" s="39"/>
      <c r="C169" s="226" t="s">
        <v>172</v>
      </c>
      <c r="D169" s="226" t="s">
        <v>149</v>
      </c>
      <c r="E169" s="227" t="s">
        <v>300</v>
      </c>
      <c r="F169" s="228" t="s">
        <v>301</v>
      </c>
      <c r="G169" s="229" t="s">
        <v>162</v>
      </c>
      <c r="H169" s="230">
        <v>15.992000000000001</v>
      </c>
      <c r="I169" s="231"/>
      <c r="J169" s="232">
        <f>ROUND(I169*H169,2)</f>
        <v>0</v>
      </c>
      <c r="K169" s="228" t="s">
        <v>153</v>
      </c>
      <c r="L169" s="44"/>
      <c r="M169" s="233" t="s">
        <v>1</v>
      </c>
      <c r="N169" s="234" t="s">
        <v>38</v>
      </c>
      <c r="O169" s="91"/>
      <c r="P169" s="235">
        <f>O169*H169</f>
        <v>0</v>
      </c>
      <c r="Q169" s="235">
        <v>0.00010000000000000001</v>
      </c>
      <c r="R169" s="235">
        <f>Q169*H169</f>
        <v>0.0015992000000000001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154</v>
      </c>
      <c r="AT169" s="237" t="s">
        <v>149</v>
      </c>
      <c r="AU169" s="237" t="s">
        <v>82</v>
      </c>
      <c r="AY169" s="17" t="s">
        <v>146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80</v>
      </c>
      <c r="BK169" s="238">
        <f>ROUND(I169*H169,2)</f>
        <v>0</v>
      </c>
      <c r="BL169" s="17" t="s">
        <v>154</v>
      </c>
      <c r="BM169" s="237" t="s">
        <v>501</v>
      </c>
    </row>
    <row r="170" s="15" customFormat="1">
      <c r="A170" s="15"/>
      <c r="B170" s="267"/>
      <c r="C170" s="268"/>
      <c r="D170" s="241" t="s">
        <v>156</v>
      </c>
      <c r="E170" s="269" t="s">
        <v>1</v>
      </c>
      <c r="F170" s="270" t="s">
        <v>502</v>
      </c>
      <c r="G170" s="268"/>
      <c r="H170" s="269" t="s">
        <v>1</v>
      </c>
      <c r="I170" s="271"/>
      <c r="J170" s="268"/>
      <c r="K170" s="268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156</v>
      </c>
      <c r="AU170" s="276" t="s">
        <v>82</v>
      </c>
      <c r="AV170" s="15" t="s">
        <v>80</v>
      </c>
      <c r="AW170" s="15" t="s">
        <v>30</v>
      </c>
      <c r="AX170" s="15" t="s">
        <v>73</v>
      </c>
      <c r="AY170" s="276" t="s">
        <v>146</v>
      </c>
    </row>
    <row r="171" s="13" customFormat="1">
      <c r="A171" s="13"/>
      <c r="B171" s="239"/>
      <c r="C171" s="240"/>
      <c r="D171" s="241" t="s">
        <v>156</v>
      </c>
      <c r="E171" s="242" t="s">
        <v>1</v>
      </c>
      <c r="F171" s="243" t="s">
        <v>503</v>
      </c>
      <c r="G171" s="240"/>
      <c r="H171" s="244">
        <v>15.992000000000001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156</v>
      </c>
      <c r="AU171" s="250" t="s">
        <v>82</v>
      </c>
      <c r="AV171" s="13" t="s">
        <v>82</v>
      </c>
      <c r="AW171" s="13" t="s">
        <v>30</v>
      </c>
      <c r="AX171" s="13" t="s">
        <v>73</v>
      </c>
      <c r="AY171" s="250" t="s">
        <v>146</v>
      </c>
    </row>
    <row r="172" s="14" customFormat="1">
      <c r="A172" s="14"/>
      <c r="B172" s="251"/>
      <c r="C172" s="252"/>
      <c r="D172" s="241" t="s">
        <v>156</v>
      </c>
      <c r="E172" s="253" t="s">
        <v>1</v>
      </c>
      <c r="F172" s="254" t="s">
        <v>158</v>
      </c>
      <c r="G172" s="252"/>
      <c r="H172" s="255">
        <v>15.992000000000001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156</v>
      </c>
      <c r="AU172" s="261" t="s">
        <v>82</v>
      </c>
      <c r="AV172" s="14" t="s">
        <v>154</v>
      </c>
      <c r="AW172" s="14" t="s">
        <v>30</v>
      </c>
      <c r="AX172" s="14" t="s">
        <v>80</v>
      </c>
      <c r="AY172" s="261" t="s">
        <v>146</v>
      </c>
    </row>
    <row r="173" s="2" customFormat="1" ht="24.15" customHeight="1">
      <c r="A173" s="38"/>
      <c r="B173" s="39"/>
      <c r="C173" s="277" t="s">
        <v>167</v>
      </c>
      <c r="D173" s="277" t="s">
        <v>295</v>
      </c>
      <c r="E173" s="278" t="s">
        <v>305</v>
      </c>
      <c r="F173" s="279" t="s">
        <v>306</v>
      </c>
      <c r="G173" s="280" t="s">
        <v>162</v>
      </c>
      <c r="H173" s="281">
        <v>18.943000000000001</v>
      </c>
      <c r="I173" s="282"/>
      <c r="J173" s="283">
        <f>ROUND(I173*H173,2)</f>
        <v>0</v>
      </c>
      <c r="K173" s="279" t="s">
        <v>153</v>
      </c>
      <c r="L173" s="284"/>
      <c r="M173" s="285" t="s">
        <v>1</v>
      </c>
      <c r="N173" s="286" t="s">
        <v>38</v>
      </c>
      <c r="O173" s="91"/>
      <c r="P173" s="235">
        <f>O173*H173</f>
        <v>0</v>
      </c>
      <c r="Q173" s="235">
        <v>0.00029999999999999997</v>
      </c>
      <c r="R173" s="235">
        <f>Q173*H173</f>
        <v>0.0056829000000000003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201</v>
      </c>
      <c r="AT173" s="237" t="s">
        <v>295</v>
      </c>
      <c r="AU173" s="237" t="s">
        <v>82</v>
      </c>
      <c r="AY173" s="17" t="s">
        <v>146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80</v>
      </c>
      <c r="BK173" s="238">
        <f>ROUND(I173*H173,2)</f>
        <v>0</v>
      </c>
      <c r="BL173" s="17" t="s">
        <v>154</v>
      </c>
      <c r="BM173" s="237" t="s">
        <v>504</v>
      </c>
    </row>
    <row r="174" s="13" customFormat="1">
      <c r="A174" s="13"/>
      <c r="B174" s="239"/>
      <c r="C174" s="240"/>
      <c r="D174" s="241" t="s">
        <v>156</v>
      </c>
      <c r="E174" s="242" t="s">
        <v>1</v>
      </c>
      <c r="F174" s="243" t="s">
        <v>505</v>
      </c>
      <c r="G174" s="240"/>
      <c r="H174" s="244">
        <v>18.943000000000001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156</v>
      </c>
      <c r="AU174" s="250" t="s">
        <v>82</v>
      </c>
      <c r="AV174" s="13" t="s">
        <v>82</v>
      </c>
      <c r="AW174" s="13" t="s">
        <v>30</v>
      </c>
      <c r="AX174" s="13" t="s">
        <v>80</v>
      </c>
      <c r="AY174" s="250" t="s">
        <v>146</v>
      </c>
    </row>
    <row r="175" s="2" customFormat="1" ht="24.15" customHeight="1">
      <c r="A175" s="38"/>
      <c r="B175" s="39"/>
      <c r="C175" s="226" t="s">
        <v>159</v>
      </c>
      <c r="D175" s="226" t="s">
        <v>149</v>
      </c>
      <c r="E175" s="227" t="s">
        <v>309</v>
      </c>
      <c r="F175" s="228" t="s">
        <v>310</v>
      </c>
      <c r="G175" s="229" t="s">
        <v>152</v>
      </c>
      <c r="H175" s="230">
        <v>6.4589999999999996</v>
      </c>
      <c r="I175" s="231"/>
      <c r="J175" s="232">
        <f>ROUND(I175*H175,2)</f>
        <v>0</v>
      </c>
      <c r="K175" s="228" t="s">
        <v>153</v>
      </c>
      <c r="L175" s="44"/>
      <c r="M175" s="233" t="s">
        <v>1</v>
      </c>
      <c r="N175" s="234" t="s">
        <v>38</v>
      </c>
      <c r="O175" s="91"/>
      <c r="P175" s="235">
        <f>O175*H175</f>
        <v>0</v>
      </c>
      <c r="Q175" s="235">
        <v>2.1600000000000001</v>
      </c>
      <c r="R175" s="235">
        <f>Q175*H175</f>
        <v>13.95144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154</v>
      </c>
      <c r="AT175" s="237" t="s">
        <v>149</v>
      </c>
      <c r="AU175" s="237" t="s">
        <v>82</v>
      </c>
      <c r="AY175" s="17" t="s">
        <v>146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80</v>
      </c>
      <c r="BK175" s="238">
        <f>ROUND(I175*H175,2)</f>
        <v>0</v>
      </c>
      <c r="BL175" s="17" t="s">
        <v>154</v>
      </c>
      <c r="BM175" s="237" t="s">
        <v>506</v>
      </c>
    </row>
    <row r="176" s="15" customFormat="1">
      <c r="A176" s="15"/>
      <c r="B176" s="267"/>
      <c r="C176" s="268"/>
      <c r="D176" s="241" t="s">
        <v>156</v>
      </c>
      <c r="E176" s="269" t="s">
        <v>1</v>
      </c>
      <c r="F176" s="270" t="s">
        <v>507</v>
      </c>
      <c r="G176" s="268"/>
      <c r="H176" s="269" t="s">
        <v>1</v>
      </c>
      <c r="I176" s="271"/>
      <c r="J176" s="268"/>
      <c r="K176" s="268"/>
      <c r="L176" s="272"/>
      <c r="M176" s="273"/>
      <c r="N176" s="274"/>
      <c r="O176" s="274"/>
      <c r="P176" s="274"/>
      <c r="Q176" s="274"/>
      <c r="R176" s="274"/>
      <c r="S176" s="274"/>
      <c r="T176" s="27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6" t="s">
        <v>156</v>
      </c>
      <c r="AU176" s="276" t="s">
        <v>82</v>
      </c>
      <c r="AV176" s="15" t="s">
        <v>80</v>
      </c>
      <c r="AW176" s="15" t="s">
        <v>30</v>
      </c>
      <c r="AX176" s="15" t="s">
        <v>73</v>
      </c>
      <c r="AY176" s="276" t="s">
        <v>146</v>
      </c>
    </row>
    <row r="177" s="13" customFormat="1">
      <c r="A177" s="13"/>
      <c r="B177" s="239"/>
      <c r="C177" s="240"/>
      <c r="D177" s="241" t="s">
        <v>156</v>
      </c>
      <c r="E177" s="242" t="s">
        <v>1</v>
      </c>
      <c r="F177" s="243" t="s">
        <v>508</v>
      </c>
      <c r="G177" s="240"/>
      <c r="H177" s="244">
        <v>3.198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156</v>
      </c>
      <c r="AU177" s="250" t="s">
        <v>82</v>
      </c>
      <c r="AV177" s="13" t="s">
        <v>82</v>
      </c>
      <c r="AW177" s="13" t="s">
        <v>30</v>
      </c>
      <c r="AX177" s="13" t="s">
        <v>73</v>
      </c>
      <c r="AY177" s="250" t="s">
        <v>146</v>
      </c>
    </row>
    <row r="178" s="15" customFormat="1">
      <c r="A178" s="15"/>
      <c r="B178" s="267"/>
      <c r="C178" s="268"/>
      <c r="D178" s="241" t="s">
        <v>156</v>
      </c>
      <c r="E178" s="269" t="s">
        <v>1</v>
      </c>
      <c r="F178" s="270" t="s">
        <v>509</v>
      </c>
      <c r="G178" s="268"/>
      <c r="H178" s="269" t="s">
        <v>1</v>
      </c>
      <c r="I178" s="271"/>
      <c r="J178" s="268"/>
      <c r="K178" s="268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156</v>
      </c>
      <c r="AU178" s="276" t="s">
        <v>82</v>
      </c>
      <c r="AV178" s="15" t="s">
        <v>80</v>
      </c>
      <c r="AW178" s="15" t="s">
        <v>30</v>
      </c>
      <c r="AX178" s="15" t="s">
        <v>73</v>
      </c>
      <c r="AY178" s="276" t="s">
        <v>146</v>
      </c>
    </row>
    <row r="179" s="13" customFormat="1">
      <c r="A179" s="13"/>
      <c r="B179" s="239"/>
      <c r="C179" s="240"/>
      <c r="D179" s="241" t="s">
        <v>156</v>
      </c>
      <c r="E179" s="242" t="s">
        <v>1</v>
      </c>
      <c r="F179" s="243" t="s">
        <v>510</v>
      </c>
      <c r="G179" s="240"/>
      <c r="H179" s="244">
        <v>1.7210000000000001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156</v>
      </c>
      <c r="AU179" s="250" t="s">
        <v>82</v>
      </c>
      <c r="AV179" s="13" t="s">
        <v>82</v>
      </c>
      <c r="AW179" s="13" t="s">
        <v>30</v>
      </c>
      <c r="AX179" s="13" t="s">
        <v>73</v>
      </c>
      <c r="AY179" s="250" t="s">
        <v>146</v>
      </c>
    </row>
    <row r="180" s="15" customFormat="1">
      <c r="A180" s="15"/>
      <c r="B180" s="267"/>
      <c r="C180" s="268"/>
      <c r="D180" s="241" t="s">
        <v>156</v>
      </c>
      <c r="E180" s="269" t="s">
        <v>1</v>
      </c>
      <c r="F180" s="270" t="s">
        <v>511</v>
      </c>
      <c r="G180" s="268"/>
      <c r="H180" s="269" t="s">
        <v>1</v>
      </c>
      <c r="I180" s="271"/>
      <c r="J180" s="268"/>
      <c r="K180" s="268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156</v>
      </c>
      <c r="AU180" s="276" t="s">
        <v>82</v>
      </c>
      <c r="AV180" s="15" t="s">
        <v>80</v>
      </c>
      <c r="AW180" s="15" t="s">
        <v>30</v>
      </c>
      <c r="AX180" s="15" t="s">
        <v>73</v>
      </c>
      <c r="AY180" s="276" t="s">
        <v>146</v>
      </c>
    </row>
    <row r="181" s="13" customFormat="1">
      <c r="A181" s="13"/>
      <c r="B181" s="239"/>
      <c r="C181" s="240"/>
      <c r="D181" s="241" t="s">
        <v>156</v>
      </c>
      <c r="E181" s="242" t="s">
        <v>1</v>
      </c>
      <c r="F181" s="243" t="s">
        <v>512</v>
      </c>
      <c r="G181" s="240"/>
      <c r="H181" s="244">
        <v>1.54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156</v>
      </c>
      <c r="AU181" s="250" t="s">
        <v>82</v>
      </c>
      <c r="AV181" s="13" t="s">
        <v>82</v>
      </c>
      <c r="AW181" s="13" t="s">
        <v>30</v>
      </c>
      <c r="AX181" s="13" t="s">
        <v>73</v>
      </c>
      <c r="AY181" s="250" t="s">
        <v>146</v>
      </c>
    </row>
    <row r="182" s="14" customFormat="1">
      <c r="A182" s="14"/>
      <c r="B182" s="251"/>
      <c r="C182" s="252"/>
      <c r="D182" s="241" t="s">
        <v>156</v>
      </c>
      <c r="E182" s="253" t="s">
        <v>1</v>
      </c>
      <c r="F182" s="254" t="s">
        <v>158</v>
      </c>
      <c r="G182" s="252"/>
      <c r="H182" s="255">
        <v>6.4590000000000005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156</v>
      </c>
      <c r="AU182" s="261" t="s">
        <v>82</v>
      </c>
      <c r="AV182" s="14" t="s">
        <v>154</v>
      </c>
      <c r="AW182" s="14" t="s">
        <v>30</v>
      </c>
      <c r="AX182" s="14" t="s">
        <v>80</v>
      </c>
      <c r="AY182" s="261" t="s">
        <v>146</v>
      </c>
    </row>
    <row r="183" s="2" customFormat="1" ht="16.5" customHeight="1">
      <c r="A183" s="38"/>
      <c r="B183" s="39"/>
      <c r="C183" s="226" t="s">
        <v>148</v>
      </c>
      <c r="D183" s="226" t="s">
        <v>149</v>
      </c>
      <c r="E183" s="227" t="s">
        <v>316</v>
      </c>
      <c r="F183" s="228" t="s">
        <v>317</v>
      </c>
      <c r="G183" s="229" t="s">
        <v>152</v>
      </c>
      <c r="H183" s="230">
        <v>2.573</v>
      </c>
      <c r="I183" s="231"/>
      <c r="J183" s="232">
        <f>ROUND(I183*H183,2)</f>
        <v>0</v>
      </c>
      <c r="K183" s="228" t="s">
        <v>153</v>
      </c>
      <c r="L183" s="44"/>
      <c r="M183" s="233" t="s">
        <v>1</v>
      </c>
      <c r="N183" s="234" t="s">
        <v>38</v>
      </c>
      <c r="O183" s="91"/>
      <c r="P183" s="235">
        <f>O183*H183</f>
        <v>0</v>
      </c>
      <c r="Q183" s="235">
        <v>2.3010199999999998</v>
      </c>
      <c r="R183" s="235">
        <f>Q183*H183</f>
        <v>5.9205244599999993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154</v>
      </c>
      <c r="AT183" s="237" t="s">
        <v>149</v>
      </c>
      <c r="AU183" s="237" t="s">
        <v>82</v>
      </c>
      <c r="AY183" s="17" t="s">
        <v>146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80</v>
      </c>
      <c r="BK183" s="238">
        <f>ROUND(I183*H183,2)</f>
        <v>0</v>
      </c>
      <c r="BL183" s="17" t="s">
        <v>154</v>
      </c>
      <c r="BM183" s="237" t="s">
        <v>513</v>
      </c>
    </row>
    <row r="184" s="15" customFormat="1">
      <c r="A184" s="15"/>
      <c r="B184" s="267"/>
      <c r="C184" s="268"/>
      <c r="D184" s="241" t="s">
        <v>156</v>
      </c>
      <c r="E184" s="269" t="s">
        <v>1</v>
      </c>
      <c r="F184" s="270" t="s">
        <v>319</v>
      </c>
      <c r="G184" s="268"/>
      <c r="H184" s="269" t="s">
        <v>1</v>
      </c>
      <c r="I184" s="271"/>
      <c r="J184" s="268"/>
      <c r="K184" s="268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156</v>
      </c>
      <c r="AU184" s="276" t="s">
        <v>82</v>
      </c>
      <c r="AV184" s="15" t="s">
        <v>80</v>
      </c>
      <c r="AW184" s="15" t="s">
        <v>30</v>
      </c>
      <c r="AX184" s="15" t="s">
        <v>73</v>
      </c>
      <c r="AY184" s="276" t="s">
        <v>146</v>
      </c>
    </row>
    <row r="185" s="13" customFormat="1">
      <c r="A185" s="13"/>
      <c r="B185" s="239"/>
      <c r="C185" s="240"/>
      <c r="D185" s="241" t="s">
        <v>156</v>
      </c>
      <c r="E185" s="242" t="s">
        <v>1</v>
      </c>
      <c r="F185" s="243" t="s">
        <v>514</v>
      </c>
      <c r="G185" s="240"/>
      <c r="H185" s="244">
        <v>2.121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156</v>
      </c>
      <c r="AU185" s="250" t="s">
        <v>82</v>
      </c>
      <c r="AV185" s="13" t="s">
        <v>82</v>
      </c>
      <c r="AW185" s="13" t="s">
        <v>30</v>
      </c>
      <c r="AX185" s="13" t="s">
        <v>73</v>
      </c>
      <c r="AY185" s="250" t="s">
        <v>146</v>
      </c>
    </row>
    <row r="186" s="15" customFormat="1">
      <c r="A186" s="15"/>
      <c r="B186" s="267"/>
      <c r="C186" s="268"/>
      <c r="D186" s="241" t="s">
        <v>156</v>
      </c>
      <c r="E186" s="269" t="s">
        <v>1</v>
      </c>
      <c r="F186" s="270" t="s">
        <v>474</v>
      </c>
      <c r="G186" s="268"/>
      <c r="H186" s="269" t="s">
        <v>1</v>
      </c>
      <c r="I186" s="271"/>
      <c r="J186" s="268"/>
      <c r="K186" s="268"/>
      <c r="L186" s="272"/>
      <c r="M186" s="273"/>
      <c r="N186" s="274"/>
      <c r="O186" s="274"/>
      <c r="P186" s="274"/>
      <c r="Q186" s="274"/>
      <c r="R186" s="274"/>
      <c r="S186" s="274"/>
      <c r="T186" s="27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6" t="s">
        <v>156</v>
      </c>
      <c r="AU186" s="276" t="s">
        <v>82</v>
      </c>
      <c r="AV186" s="15" t="s">
        <v>80</v>
      </c>
      <c r="AW186" s="15" t="s">
        <v>30</v>
      </c>
      <c r="AX186" s="15" t="s">
        <v>73</v>
      </c>
      <c r="AY186" s="276" t="s">
        <v>146</v>
      </c>
    </row>
    <row r="187" s="13" customFormat="1">
      <c r="A187" s="13"/>
      <c r="B187" s="239"/>
      <c r="C187" s="240"/>
      <c r="D187" s="241" t="s">
        <v>156</v>
      </c>
      <c r="E187" s="242" t="s">
        <v>1</v>
      </c>
      <c r="F187" s="243" t="s">
        <v>515</v>
      </c>
      <c r="G187" s="240"/>
      <c r="H187" s="244">
        <v>0.45200000000000001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156</v>
      </c>
      <c r="AU187" s="250" t="s">
        <v>82</v>
      </c>
      <c r="AV187" s="13" t="s">
        <v>82</v>
      </c>
      <c r="AW187" s="13" t="s">
        <v>30</v>
      </c>
      <c r="AX187" s="13" t="s">
        <v>73</v>
      </c>
      <c r="AY187" s="250" t="s">
        <v>146</v>
      </c>
    </row>
    <row r="188" s="14" customFormat="1">
      <c r="A188" s="14"/>
      <c r="B188" s="251"/>
      <c r="C188" s="252"/>
      <c r="D188" s="241" t="s">
        <v>156</v>
      </c>
      <c r="E188" s="253" t="s">
        <v>1</v>
      </c>
      <c r="F188" s="254" t="s">
        <v>158</v>
      </c>
      <c r="G188" s="252"/>
      <c r="H188" s="255">
        <v>2.573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156</v>
      </c>
      <c r="AU188" s="261" t="s">
        <v>82</v>
      </c>
      <c r="AV188" s="14" t="s">
        <v>154</v>
      </c>
      <c r="AW188" s="14" t="s">
        <v>30</v>
      </c>
      <c r="AX188" s="14" t="s">
        <v>80</v>
      </c>
      <c r="AY188" s="261" t="s">
        <v>146</v>
      </c>
    </row>
    <row r="189" s="2" customFormat="1" ht="33" customHeight="1">
      <c r="A189" s="38"/>
      <c r="B189" s="39"/>
      <c r="C189" s="226" t="s">
        <v>224</v>
      </c>
      <c r="D189" s="226" t="s">
        <v>149</v>
      </c>
      <c r="E189" s="227" t="s">
        <v>321</v>
      </c>
      <c r="F189" s="228" t="s">
        <v>322</v>
      </c>
      <c r="G189" s="229" t="s">
        <v>162</v>
      </c>
      <c r="H189" s="230">
        <v>33.982999999999997</v>
      </c>
      <c r="I189" s="231"/>
      <c r="J189" s="232">
        <f>ROUND(I189*H189,2)</f>
        <v>0</v>
      </c>
      <c r="K189" s="228" t="s">
        <v>153</v>
      </c>
      <c r="L189" s="44"/>
      <c r="M189" s="233" t="s">
        <v>1</v>
      </c>
      <c r="N189" s="234" t="s">
        <v>38</v>
      </c>
      <c r="O189" s="91"/>
      <c r="P189" s="235">
        <f>O189*H189</f>
        <v>0</v>
      </c>
      <c r="Q189" s="235">
        <v>0.67488999999999999</v>
      </c>
      <c r="R189" s="235">
        <f>Q189*H189</f>
        <v>22.934786869999996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154</v>
      </c>
      <c r="AT189" s="237" t="s">
        <v>149</v>
      </c>
      <c r="AU189" s="237" t="s">
        <v>82</v>
      </c>
      <c r="AY189" s="17" t="s">
        <v>146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80</v>
      </c>
      <c r="BK189" s="238">
        <f>ROUND(I189*H189,2)</f>
        <v>0</v>
      </c>
      <c r="BL189" s="17" t="s">
        <v>154</v>
      </c>
      <c r="BM189" s="237" t="s">
        <v>516</v>
      </c>
    </row>
    <row r="190" s="15" customFormat="1">
      <c r="A190" s="15"/>
      <c r="B190" s="267"/>
      <c r="C190" s="268"/>
      <c r="D190" s="241" t="s">
        <v>156</v>
      </c>
      <c r="E190" s="269" t="s">
        <v>1</v>
      </c>
      <c r="F190" s="270" t="s">
        <v>517</v>
      </c>
      <c r="G190" s="268"/>
      <c r="H190" s="269" t="s">
        <v>1</v>
      </c>
      <c r="I190" s="271"/>
      <c r="J190" s="268"/>
      <c r="K190" s="268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156</v>
      </c>
      <c r="AU190" s="276" t="s">
        <v>82</v>
      </c>
      <c r="AV190" s="15" t="s">
        <v>80</v>
      </c>
      <c r="AW190" s="15" t="s">
        <v>30</v>
      </c>
      <c r="AX190" s="15" t="s">
        <v>73</v>
      </c>
      <c r="AY190" s="276" t="s">
        <v>146</v>
      </c>
    </row>
    <row r="191" s="13" customFormat="1">
      <c r="A191" s="13"/>
      <c r="B191" s="239"/>
      <c r="C191" s="240"/>
      <c r="D191" s="241" t="s">
        <v>156</v>
      </c>
      <c r="E191" s="242" t="s">
        <v>1</v>
      </c>
      <c r="F191" s="243" t="s">
        <v>518</v>
      </c>
      <c r="G191" s="240"/>
      <c r="H191" s="244">
        <v>33.982999999999997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156</v>
      </c>
      <c r="AU191" s="250" t="s">
        <v>82</v>
      </c>
      <c r="AV191" s="13" t="s">
        <v>82</v>
      </c>
      <c r="AW191" s="13" t="s">
        <v>30</v>
      </c>
      <c r="AX191" s="13" t="s">
        <v>73</v>
      </c>
      <c r="AY191" s="250" t="s">
        <v>146</v>
      </c>
    </row>
    <row r="192" s="14" customFormat="1">
      <c r="A192" s="14"/>
      <c r="B192" s="251"/>
      <c r="C192" s="252"/>
      <c r="D192" s="241" t="s">
        <v>156</v>
      </c>
      <c r="E192" s="253" t="s">
        <v>1</v>
      </c>
      <c r="F192" s="254" t="s">
        <v>158</v>
      </c>
      <c r="G192" s="252"/>
      <c r="H192" s="255">
        <v>33.982999999999997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156</v>
      </c>
      <c r="AU192" s="261" t="s">
        <v>82</v>
      </c>
      <c r="AV192" s="14" t="s">
        <v>154</v>
      </c>
      <c r="AW192" s="14" t="s">
        <v>30</v>
      </c>
      <c r="AX192" s="14" t="s">
        <v>80</v>
      </c>
      <c r="AY192" s="261" t="s">
        <v>146</v>
      </c>
    </row>
    <row r="193" s="2" customFormat="1" ht="24.15" customHeight="1">
      <c r="A193" s="38"/>
      <c r="B193" s="39"/>
      <c r="C193" s="226" t="s">
        <v>8</v>
      </c>
      <c r="D193" s="226" t="s">
        <v>149</v>
      </c>
      <c r="E193" s="227" t="s">
        <v>330</v>
      </c>
      <c r="F193" s="228" t="s">
        <v>331</v>
      </c>
      <c r="G193" s="229" t="s">
        <v>227</v>
      </c>
      <c r="H193" s="230">
        <v>2.2999999999999998</v>
      </c>
      <c r="I193" s="231"/>
      <c r="J193" s="232">
        <f>ROUND(I193*H193,2)</f>
        <v>0</v>
      </c>
      <c r="K193" s="228" t="s">
        <v>153</v>
      </c>
      <c r="L193" s="44"/>
      <c r="M193" s="233" t="s">
        <v>1</v>
      </c>
      <c r="N193" s="234" t="s">
        <v>38</v>
      </c>
      <c r="O193" s="91"/>
      <c r="P193" s="235">
        <f>O193*H193</f>
        <v>0</v>
      </c>
      <c r="Q193" s="235">
        <v>1.0593999999999999</v>
      </c>
      <c r="R193" s="235">
        <f>Q193*H193</f>
        <v>2.4366199999999996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154</v>
      </c>
      <c r="AT193" s="237" t="s">
        <v>149</v>
      </c>
      <c r="AU193" s="237" t="s">
        <v>82</v>
      </c>
      <c r="AY193" s="17" t="s">
        <v>146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80</v>
      </c>
      <c r="BK193" s="238">
        <f>ROUND(I193*H193,2)</f>
        <v>0</v>
      </c>
      <c r="BL193" s="17" t="s">
        <v>154</v>
      </c>
      <c r="BM193" s="237" t="s">
        <v>519</v>
      </c>
    </row>
    <row r="194" s="12" customFormat="1" ht="22.8" customHeight="1">
      <c r="A194" s="12"/>
      <c r="B194" s="210"/>
      <c r="C194" s="211"/>
      <c r="D194" s="212" t="s">
        <v>72</v>
      </c>
      <c r="E194" s="224" t="s">
        <v>214</v>
      </c>
      <c r="F194" s="224" t="s">
        <v>333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SUM(P195:P221)</f>
        <v>0</v>
      </c>
      <c r="Q194" s="218"/>
      <c r="R194" s="219">
        <f>SUM(R195:R221)</f>
        <v>79.276834559999998</v>
      </c>
      <c r="S194" s="218"/>
      <c r="T194" s="220">
        <f>SUM(T195:T221)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80</v>
      </c>
      <c r="AT194" s="222" t="s">
        <v>72</v>
      </c>
      <c r="AU194" s="222" t="s">
        <v>80</v>
      </c>
      <c r="AY194" s="221" t="s">
        <v>146</v>
      </c>
      <c r="BK194" s="223">
        <f>SUM(BK195:BK221)</f>
        <v>0</v>
      </c>
    </row>
    <row r="195" s="2" customFormat="1" ht="37.8" customHeight="1">
      <c r="A195" s="38"/>
      <c r="B195" s="39"/>
      <c r="C195" s="226" t="s">
        <v>232</v>
      </c>
      <c r="D195" s="226" t="s">
        <v>149</v>
      </c>
      <c r="E195" s="227" t="s">
        <v>334</v>
      </c>
      <c r="F195" s="228" t="s">
        <v>520</v>
      </c>
      <c r="G195" s="229" t="s">
        <v>198</v>
      </c>
      <c r="H195" s="230">
        <v>38</v>
      </c>
      <c r="I195" s="231"/>
      <c r="J195" s="232">
        <f>ROUND(I195*H195,2)</f>
        <v>0</v>
      </c>
      <c r="K195" s="228" t="s">
        <v>153</v>
      </c>
      <c r="L195" s="44"/>
      <c r="M195" s="233" t="s">
        <v>1</v>
      </c>
      <c r="N195" s="234" t="s">
        <v>38</v>
      </c>
      <c r="O195" s="91"/>
      <c r="P195" s="235">
        <f>O195*H195</f>
        <v>0</v>
      </c>
      <c r="Q195" s="235">
        <v>0.0070200000000000002</v>
      </c>
      <c r="R195" s="235">
        <f>Q195*H195</f>
        <v>0.26676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154</v>
      </c>
      <c r="AT195" s="237" t="s">
        <v>149</v>
      </c>
      <c r="AU195" s="237" t="s">
        <v>82</v>
      </c>
      <c r="AY195" s="17" t="s">
        <v>146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80</v>
      </c>
      <c r="BK195" s="238">
        <f>ROUND(I195*H195,2)</f>
        <v>0</v>
      </c>
      <c r="BL195" s="17" t="s">
        <v>154</v>
      </c>
      <c r="BM195" s="237" t="s">
        <v>521</v>
      </c>
    </row>
    <row r="196" s="15" customFormat="1">
      <c r="A196" s="15"/>
      <c r="B196" s="267"/>
      <c r="C196" s="268"/>
      <c r="D196" s="241" t="s">
        <v>156</v>
      </c>
      <c r="E196" s="269" t="s">
        <v>1</v>
      </c>
      <c r="F196" s="270" t="s">
        <v>522</v>
      </c>
      <c r="G196" s="268"/>
      <c r="H196" s="269" t="s">
        <v>1</v>
      </c>
      <c r="I196" s="271"/>
      <c r="J196" s="268"/>
      <c r="K196" s="268"/>
      <c r="L196" s="272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6" t="s">
        <v>156</v>
      </c>
      <c r="AU196" s="276" t="s">
        <v>82</v>
      </c>
      <c r="AV196" s="15" t="s">
        <v>80</v>
      </c>
      <c r="AW196" s="15" t="s">
        <v>30</v>
      </c>
      <c r="AX196" s="15" t="s">
        <v>73</v>
      </c>
      <c r="AY196" s="276" t="s">
        <v>146</v>
      </c>
    </row>
    <row r="197" s="13" customFormat="1">
      <c r="A197" s="13"/>
      <c r="B197" s="239"/>
      <c r="C197" s="240"/>
      <c r="D197" s="241" t="s">
        <v>156</v>
      </c>
      <c r="E197" s="242" t="s">
        <v>1</v>
      </c>
      <c r="F197" s="243" t="s">
        <v>403</v>
      </c>
      <c r="G197" s="240"/>
      <c r="H197" s="244">
        <v>30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156</v>
      </c>
      <c r="AU197" s="250" t="s">
        <v>82</v>
      </c>
      <c r="AV197" s="13" t="s">
        <v>82</v>
      </c>
      <c r="AW197" s="13" t="s">
        <v>30</v>
      </c>
      <c r="AX197" s="13" t="s">
        <v>73</v>
      </c>
      <c r="AY197" s="250" t="s">
        <v>146</v>
      </c>
    </row>
    <row r="198" s="15" customFormat="1">
      <c r="A198" s="15"/>
      <c r="B198" s="267"/>
      <c r="C198" s="268"/>
      <c r="D198" s="241" t="s">
        <v>156</v>
      </c>
      <c r="E198" s="269" t="s">
        <v>1</v>
      </c>
      <c r="F198" s="270" t="s">
        <v>474</v>
      </c>
      <c r="G198" s="268"/>
      <c r="H198" s="269" t="s">
        <v>1</v>
      </c>
      <c r="I198" s="271"/>
      <c r="J198" s="268"/>
      <c r="K198" s="268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156</v>
      </c>
      <c r="AU198" s="276" t="s">
        <v>82</v>
      </c>
      <c r="AV198" s="15" t="s">
        <v>80</v>
      </c>
      <c r="AW198" s="15" t="s">
        <v>30</v>
      </c>
      <c r="AX198" s="15" t="s">
        <v>73</v>
      </c>
      <c r="AY198" s="276" t="s">
        <v>146</v>
      </c>
    </row>
    <row r="199" s="13" customFormat="1">
      <c r="A199" s="13"/>
      <c r="B199" s="239"/>
      <c r="C199" s="240"/>
      <c r="D199" s="241" t="s">
        <v>156</v>
      </c>
      <c r="E199" s="242" t="s">
        <v>1</v>
      </c>
      <c r="F199" s="243" t="s">
        <v>201</v>
      </c>
      <c r="G199" s="240"/>
      <c r="H199" s="244">
        <v>8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156</v>
      </c>
      <c r="AU199" s="250" t="s">
        <v>82</v>
      </c>
      <c r="AV199" s="13" t="s">
        <v>82</v>
      </c>
      <c r="AW199" s="13" t="s">
        <v>30</v>
      </c>
      <c r="AX199" s="13" t="s">
        <v>73</v>
      </c>
      <c r="AY199" s="250" t="s">
        <v>146</v>
      </c>
    </row>
    <row r="200" s="14" customFormat="1">
      <c r="A200" s="14"/>
      <c r="B200" s="251"/>
      <c r="C200" s="252"/>
      <c r="D200" s="241" t="s">
        <v>156</v>
      </c>
      <c r="E200" s="253" t="s">
        <v>1</v>
      </c>
      <c r="F200" s="254" t="s">
        <v>158</v>
      </c>
      <c r="G200" s="252"/>
      <c r="H200" s="255">
        <v>38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156</v>
      </c>
      <c r="AU200" s="261" t="s">
        <v>82</v>
      </c>
      <c r="AV200" s="14" t="s">
        <v>154</v>
      </c>
      <c r="AW200" s="14" t="s">
        <v>30</v>
      </c>
      <c r="AX200" s="14" t="s">
        <v>80</v>
      </c>
      <c r="AY200" s="261" t="s">
        <v>146</v>
      </c>
    </row>
    <row r="201" s="2" customFormat="1" ht="24.15" customHeight="1">
      <c r="A201" s="38"/>
      <c r="B201" s="39"/>
      <c r="C201" s="277" t="s">
        <v>237</v>
      </c>
      <c r="D201" s="277" t="s">
        <v>295</v>
      </c>
      <c r="E201" s="278" t="s">
        <v>337</v>
      </c>
      <c r="F201" s="279" t="s">
        <v>523</v>
      </c>
      <c r="G201" s="280" t="s">
        <v>198</v>
      </c>
      <c r="H201" s="281">
        <v>30</v>
      </c>
      <c r="I201" s="282"/>
      <c r="J201" s="283">
        <f>ROUND(I201*H201,2)</f>
        <v>0</v>
      </c>
      <c r="K201" s="279" t="s">
        <v>1</v>
      </c>
      <c r="L201" s="284"/>
      <c r="M201" s="285" t="s">
        <v>1</v>
      </c>
      <c r="N201" s="286" t="s">
        <v>38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201</v>
      </c>
      <c r="AT201" s="237" t="s">
        <v>295</v>
      </c>
      <c r="AU201" s="237" t="s">
        <v>82</v>
      </c>
      <c r="AY201" s="17" t="s">
        <v>146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80</v>
      </c>
      <c r="BK201" s="238">
        <f>ROUND(I201*H201,2)</f>
        <v>0</v>
      </c>
      <c r="BL201" s="17" t="s">
        <v>154</v>
      </c>
      <c r="BM201" s="237" t="s">
        <v>524</v>
      </c>
    </row>
    <row r="202" s="2" customFormat="1" ht="37.8" customHeight="1">
      <c r="A202" s="38"/>
      <c r="B202" s="39"/>
      <c r="C202" s="277" t="s">
        <v>242</v>
      </c>
      <c r="D202" s="277" t="s">
        <v>295</v>
      </c>
      <c r="E202" s="278" t="s">
        <v>525</v>
      </c>
      <c r="F202" s="279" t="s">
        <v>526</v>
      </c>
      <c r="G202" s="280" t="s">
        <v>198</v>
      </c>
      <c r="H202" s="281">
        <v>8</v>
      </c>
      <c r="I202" s="282"/>
      <c r="J202" s="283">
        <f>ROUND(I202*H202,2)</f>
        <v>0</v>
      </c>
      <c r="K202" s="279" t="s">
        <v>153</v>
      </c>
      <c r="L202" s="284"/>
      <c r="M202" s="285" t="s">
        <v>1</v>
      </c>
      <c r="N202" s="286" t="s">
        <v>38</v>
      </c>
      <c r="O202" s="91"/>
      <c r="P202" s="235">
        <f>O202*H202</f>
        <v>0</v>
      </c>
      <c r="Q202" s="235">
        <v>0.0051999999999999998</v>
      </c>
      <c r="R202" s="235">
        <f>Q202*H202</f>
        <v>0.041599999999999998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201</v>
      </c>
      <c r="AT202" s="237" t="s">
        <v>295</v>
      </c>
      <c r="AU202" s="237" t="s">
        <v>82</v>
      </c>
      <c r="AY202" s="17" t="s">
        <v>146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80</v>
      </c>
      <c r="BK202" s="238">
        <f>ROUND(I202*H202,2)</f>
        <v>0</v>
      </c>
      <c r="BL202" s="17" t="s">
        <v>154</v>
      </c>
      <c r="BM202" s="237" t="s">
        <v>527</v>
      </c>
    </row>
    <row r="203" s="2" customFormat="1" ht="24.15" customHeight="1">
      <c r="A203" s="38"/>
      <c r="B203" s="39"/>
      <c r="C203" s="226" t="s">
        <v>247</v>
      </c>
      <c r="D203" s="226" t="s">
        <v>149</v>
      </c>
      <c r="E203" s="227" t="s">
        <v>528</v>
      </c>
      <c r="F203" s="228" t="s">
        <v>529</v>
      </c>
      <c r="G203" s="229" t="s">
        <v>198</v>
      </c>
      <c r="H203" s="230">
        <v>1</v>
      </c>
      <c r="I203" s="231"/>
      <c r="J203" s="232">
        <f>ROUND(I203*H203,2)</f>
        <v>0</v>
      </c>
      <c r="K203" s="228" t="s">
        <v>153</v>
      </c>
      <c r="L203" s="44"/>
      <c r="M203" s="233" t="s">
        <v>1</v>
      </c>
      <c r="N203" s="234" t="s">
        <v>38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154</v>
      </c>
      <c r="AT203" s="237" t="s">
        <v>149</v>
      </c>
      <c r="AU203" s="237" t="s">
        <v>82</v>
      </c>
      <c r="AY203" s="17" t="s">
        <v>146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80</v>
      </c>
      <c r="BK203" s="238">
        <f>ROUND(I203*H203,2)</f>
        <v>0</v>
      </c>
      <c r="BL203" s="17" t="s">
        <v>154</v>
      </c>
      <c r="BM203" s="237" t="s">
        <v>530</v>
      </c>
    </row>
    <row r="204" s="2" customFormat="1" ht="33" customHeight="1">
      <c r="A204" s="38"/>
      <c r="B204" s="39"/>
      <c r="C204" s="277" t="s">
        <v>347</v>
      </c>
      <c r="D204" s="277" t="s">
        <v>295</v>
      </c>
      <c r="E204" s="278" t="s">
        <v>531</v>
      </c>
      <c r="F204" s="279" t="s">
        <v>532</v>
      </c>
      <c r="G204" s="280" t="s">
        <v>198</v>
      </c>
      <c r="H204" s="281">
        <v>1</v>
      </c>
      <c r="I204" s="282"/>
      <c r="J204" s="283">
        <f>ROUND(I204*H204,2)</f>
        <v>0</v>
      </c>
      <c r="K204" s="279" t="s">
        <v>153</v>
      </c>
      <c r="L204" s="284"/>
      <c r="M204" s="285" t="s">
        <v>1</v>
      </c>
      <c r="N204" s="286" t="s">
        <v>38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201</v>
      </c>
      <c r="AT204" s="237" t="s">
        <v>295</v>
      </c>
      <c r="AU204" s="237" t="s">
        <v>82</v>
      </c>
      <c r="AY204" s="17" t="s">
        <v>146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80</v>
      </c>
      <c r="BK204" s="238">
        <f>ROUND(I204*H204,2)</f>
        <v>0</v>
      </c>
      <c r="BL204" s="17" t="s">
        <v>154</v>
      </c>
      <c r="BM204" s="237" t="s">
        <v>533</v>
      </c>
    </row>
    <row r="205" s="2" customFormat="1" ht="21.75" customHeight="1">
      <c r="A205" s="38"/>
      <c r="B205" s="39"/>
      <c r="C205" s="226" t="s">
        <v>7</v>
      </c>
      <c r="D205" s="226" t="s">
        <v>149</v>
      </c>
      <c r="E205" s="227" t="s">
        <v>534</v>
      </c>
      <c r="F205" s="228" t="s">
        <v>535</v>
      </c>
      <c r="G205" s="229" t="s">
        <v>152</v>
      </c>
      <c r="H205" s="230">
        <v>10.262000000000001</v>
      </c>
      <c r="I205" s="231"/>
      <c r="J205" s="232">
        <f>ROUND(I205*H205,2)</f>
        <v>0</v>
      </c>
      <c r="K205" s="228" t="s">
        <v>153</v>
      </c>
      <c r="L205" s="44"/>
      <c r="M205" s="233" t="s">
        <v>1</v>
      </c>
      <c r="N205" s="234" t="s">
        <v>38</v>
      </c>
      <c r="O205" s="91"/>
      <c r="P205" s="235">
        <f>O205*H205</f>
        <v>0</v>
      </c>
      <c r="Q205" s="235">
        <v>2.3094800000000002</v>
      </c>
      <c r="R205" s="235">
        <f>Q205*H205</f>
        <v>23.699883760000002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154</v>
      </c>
      <c r="AT205" s="237" t="s">
        <v>149</v>
      </c>
      <c r="AU205" s="237" t="s">
        <v>82</v>
      </c>
      <c r="AY205" s="17" t="s">
        <v>146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80</v>
      </c>
      <c r="BK205" s="238">
        <f>ROUND(I205*H205,2)</f>
        <v>0</v>
      </c>
      <c r="BL205" s="17" t="s">
        <v>154</v>
      </c>
      <c r="BM205" s="237" t="s">
        <v>536</v>
      </c>
    </row>
    <row r="206" s="15" customFormat="1">
      <c r="A206" s="15"/>
      <c r="B206" s="267"/>
      <c r="C206" s="268"/>
      <c r="D206" s="241" t="s">
        <v>156</v>
      </c>
      <c r="E206" s="269" t="s">
        <v>1</v>
      </c>
      <c r="F206" s="270" t="s">
        <v>479</v>
      </c>
      <c r="G206" s="268"/>
      <c r="H206" s="269" t="s">
        <v>1</v>
      </c>
      <c r="I206" s="271"/>
      <c r="J206" s="268"/>
      <c r="K206" s="268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156</v>
      </c>
      <c r="AU206" s="276" t="s">
        <v>82</v>
      </c>
      <c r="AV206" s="15" t="s">
        <v>80</v>
      </c>
      <c r="AW206" s="15" t="s">
        <v>30</v>
      </c>
      <c r="AX206" s="15" t="s">
        <v>73</v>
      </c>
      <c r="AY206" s="276" t="s">
        <v>146</v>
      </c>
    </row>
    <row r="207" s="13" customFormat="1">
      <c r="A207" s="13"/>
      <c r="B207" s="239"/>
      <c r="C207" s="240"/>
      <c r="D207" s="241" t="s">
        <v>156</v>
      </c>
      <c r="E207" s="242" t="s">
        <v>1</v>
      </c>
      <c r="F207" s="243" t="s">
        <v>537</v>
      </c>
      <c r="G207" s="240"/>
      <c r="H207" s="244">
        <v>8.702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156</v>
      </c>
      <c r="AU207" s="250" t="s">
        <v>82</v>
      </c>
      <c r="AV207" s="13" t="s">
        <v>82</v>
      </c>
      <c r="AW207" s="13" t="s">
        <v>30</v>
      </c>
      <c r="AX207" s="13" t="s">
        <v>73</v>
      </c>
      <c r="AY207" s="250" t="s">
        <v>146</v>
      </c>
    </row>
    <row r="208" s="13" customFormat="1">
      <c r="A208" s="13"/>
      <c r="B208" s="239"/>
      <c r="C208" s="240"/>
      <c r="D208" s="241" t="s">
        <v>156</v>
      </c>
      <c r="E208" s="242" t="s">
        <v>1</v>
      </c>
      <c r="F208" s="243" t="s">
        <v>538</v>
      </c>
      <c r="G208" s="240"/>
      <c r="H208" s="244">
        <v>1.5600000000000001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156</v>
      </c>
      <c r="AU208" s="250" t="s">
        <v>82</v>
      </c>
      <c r="AV208" s="13" t="s">
        <v>82</v>
      </c>
      <c r="AW208" s="13" t="s">
        <v>30</v>
      </c>
      <c r="AX208" s="13" t="s">
        <v>73</v>
      </c>
      <c r="AY208" s="250" t="s">
        <v>146</v>
      </c>
    </row>
    <row r="209" s="14" customFormat="1">
      <c r="A209" s="14"/>
      <c r="B209" s="251"/>
      <c r="C209" s="252"/>
      <c r="D209" s="241" t="s">
        <v>156</v>
      </c>
      <c r="E209" s="253" t="s">
        <v>1</v>
      </c>
      <c r="F209" s="254" t="s">
        <v>158</v>
      </c>
      <c r="G209" s="252"/>
      <c r="H209" s="255">
        <v>10.262000000000001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156</v>
      </c>
      <c r="AU209" s="261" t="s">
        <v>82</v>
      </c>
      <c r="AV209" s="14" t="s">
        <v>154</v>
      </c>
      <c r="AW209" s="14" t="s">
        <v>30</v>
      </c>
      <c r="AX209" s="14" t="s">
        <v>80</v>
      </c>
      <c r="AY209" s="261" t="s">
        <v>146</v>
      </c>
    </row>
    <row r="210" s="2" customFormat="1" ht="44.25" customHeight="1">
      <c r="A210" s="38"/>
      <c r="B210" s="39"/>
      <c r="C210" s="226" t="s">
        <v>355</v>
      </c>
      <c r="D210" s="226" t="s">
        <v>149</v>
      </c>
      <c r="E210" s="227" t="s">
        <v>340</v>
      </c>
      <c r="F210" s="228" t="s">
        <v>341</v>
      </c>
      <c r="G210" s="229" t="s">
        <v>152</v>
      </c>
      <c r="H210" s="230">
        <v>30.210000000000001</v>
      </c>
      <c r="I210" s="231"/>
      <c r="J210" s="232">
        <f>ROUND(I210*H210,2)</f>
        <v>0</v>
      </c>
      <c r="K210" s="228" t="s">
        <v>153</v>
      </c>
      <c r="L210" s="44"/>
      <c r="M210" s="233" t="s">
        <v>1</v>
      </c>
      <c r="N210" s="234" t="s">
        <v>38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154</v>
      </c>
      <c r="AT210" s="237" t="s">
        <v>149</v>
      </c>
      <c r="AU210" s="237" t="s">
        <v>82</v>
      </c>
      <c r="AY210" s="17" t="s">
        <v>146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80</v>
      </c>
      <c r="BK210" s="238">
        <f>ROUND(I210*H210,2)</f>
        <v>0</v>
      </c>
      <c r="BL210" s="17" t="s">
        <v>154</v>
      </c>
      <c r="BM210" s="237" t="s">
        <v>539</v>
      </c>
    </row>
    <row r="211" s="13" customFormat="1">
      <c r="A211" s="13"/>
      <c r="B211" s="239"/>
      <c r="C211" s="240"/>
      <c r="D211" s="241" t="s">
        <v>156</v>
      </c>
      <c r="E211" s="242" t="s">
        <v>1</v>
      </c>
      <c r="F211" s="243" t="s">
        <v>540</v>
      </c>
      <c r="G211" s="240"/>
      <c r="H211" s="244">
        <v>30.210000000000001</v>
      </c>
      <c r="I211" s="245"/>
      <c r="J211" s="240"/>
      <c r="K211" s="240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156</v>
      </c>
      <c r="AU211" s="250" t="s">
        <v>82</v>
      </c>
      <c r="AV211" s="13" t="s">
        <v>82</v>
      </c>
      <c r="AW211" s="13" t="s">
        <v>30</v>
      </c>
      <c r="AX211" s="13" t="s">
        <v>73</v>
      </c>
      <c r="AY211" s="250" t="s">
        <v>146</v>
      </c>
    </row>
    <row r="212" s="14" customFormat="1">
      <c r="A212" s="14"/>
      <c r="B212" s="251"/>
      <c r="C212" s="252"/>
      <c r="D212" s="241" t="s">
        <v>156</v>
      </c>
      <c r="E212" s="253" t="s">
        <v>1</v>
      </c>
      <c r="F212" s="254" t="s">
        <v>158</v>
      </c>
      <c r="G212" s="252"/>
      <c r="H212" s="255">
        <v>30.210000000000001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156</v>
      </c>
      <c r="AU212" s="261" t="s">
        <v>82</v>
      </c>
      <c r="AV212" s="14" t="s">
        <v>154</v>
      </c>
      <c r="AW212" s="14" t="s">
        <v>30</v>
      </c>
      <c r="AX212" s="14" t="s">
        <v>80</v>
      </c>
      <c r="AY212" s="261" t="s">
        <v>146</v>
      </c>
    </row>
    <row r="213" s="2" customFormat="1" ht="33" customHeight="1">
      <c r="A213" s="38"/>
      <c r="B213" s="39"/>
      <c r="C213" s="277" t="s">
        <v>360</v>
      </c>
      <c r="D213" s="277" t="s">
        <v>295</v>
      </c>
      <c r="E213" s="278" t="s">
        <v>344</v>
      </c>
      <c r="F213" s="279" t="s">
        <v>345</v>
      </c>
      <c r="G213" s="280" t="s">
        <v>152</v>
      </c>
      <c r="H213" s="281">
        <v>30.210000000000001</v>
      </c>
      <c r="I213" s="282"/>
      <c r="J213" s="283">
        <f>ROUND(I213*H213,2)</f>
        <v>0</v>
      </c>
      <c r="K213" s="279" t="s">
        <v>153</v>
      </c>
      <c r="L213" s="284"/>
      <c r="M213" s="285" t="s">
        <v>1</v>
      </c>
      <c r="N213" s="286" t="s">
        <v>38</v>
      </c>
      <c r="O213" s="91"/>
      <c r="P213" s="235">
        <f>O213*H213</f>
        <v>0</v>
      </c>
      <c r="Q213" s="235">
        <v>0.029479999999999999</v>
      </c>
      <c r="R213" s="235">
        <f>Q213*H213</f>
        <v>0.89059080000000002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201</v>
      </c>
      <c r="AT213" s="237" t="s">
        <v>295</v>
      </c>
      <c r="AU213" s="237" t="s">
        <v>82</v>
      </c>
      <c r="AY213" s="17" t="s">
        <v>146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80</v>
      </c>
      <c r="BK213" s="238">
        <f>ROUND(I213*H213,2)</f>
        <v>0</v>
      </c>
      <c r="BL213" s="17" t="s">
        <v>154</v>
      </c>
      <c r="BM213" s="237" t="s">
        <v>541</v>
      </c>
    </row>
    <row r="214" s="2" customFormat="1" ht="16.5" customHeight="1">
      <c r="A214" s="38"/>
      <c r="B214" s="39"/>
      <c r="C214" s="226" t="s">
        <v>365</v>
      </c>
      <c r="D214" s="226" t="s">
        <v>149</v>
      </c>
      <c r="E214" s="227" t="s">
        <v>348</v>
      </c>
      <c r="F214" s="228" t="s">
        <v>349</v>
      </c>
      <c r="G214" s="229" t="s">
        <v>152</v>
      </c>
      <c r="H214" s="230">
        <v>5.4740000000000002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38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154</v>
      </c>
      <c r="AT214" s="237" t="s">
        <v>149</v>
      </c>
      <c r="AU214" s="237" t="s">
        <v>82</v>
      </c>
      <c r="AY214" s="17" t="s">
        <v>146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80</v>
      </c>
      <c r="BK214" s="238">
        <f>ROUND(I214*H214,2)</f>
        <v>0</v>
      </c>
      <c r="BL214" s="17" t="s">
        <v>154</v>
      </c>
      <c r="BM214" s="237" t="s">
        <v>542</v>
      </c>
    </row>
    <row r="215" s="13" customFormat="1">
      <c r="A215" s="13"/>
      <c r="B215" s="239"/>
      <c r="C215" s="240"/>
      <c r="D215" s="241" t="s">
        <v>156</v>
      </c>
      <c r="E215" s="242" t="s">
        <v>1</v>
      </c>
      <c r="F215" s="243" t="s">
        <v>543</v>
      </c>
      <c r="G215" s="240"/>
      <c r="H215" s="244">
        <v>5.4740000000000002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156</v>
      </c>
      <c r="AU215" s="250" t="s">
        <v>82</v>
      </c>
      <c r="AV215" s="13" t="s">
        <v>82</v>
      </c>
      <c r="AW215" s="13" t="s">
        <v>30</v>
      </c>
      <c r="AX215" s="13" t="s">
        <v>73</v>
      </c>
      <c r="AY215" s="250" t="s">
        <v>146</v>
      </c>
    </row>
    <row r="216" s="14" customFormat="1">
      <c r="A216" s="14"/>
      <c r="B216" s="251"/>
      <c r="C216" s="252"/>
      <c r="D216" s="241" t="s">
        <v>156</v>
      </c>
      <c r="E216" s="253" t="s">
        <v>1</v>
      </c>
      <c r="F216" s="254" t="s">
        <v>158</v>
      </c>
      <c r="G216" s="252"/>
      <c r="H216" s="255">
        <v>5.4740000000000002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156</v>
      </c>
      <c r="AU216" s="261" t="s">
        <v>82</v>
      </c>
      <c r="AV216" s="14" t="s">
        <v>154</v>
      </c>
      <c r="AW216" s="14" t="s">
        <v>30</v>
      </c>
      <c r="AX216" s="14" t="s">
        <v>80</v>
      </c>
      <c r="AY216" s="261" t="s">
        <v>146</v>
      </c>
    </row>
    <row r="217" s="2" customFormat="1" ht="37.8" customHeight="1">
      <c r="A217" s="38"/>
      <c r="B217" s="39"/>
      <c r="C217" s="226" t="s">
        <v>369</v>
      </c>
      <c r="D217" s="226" t="s">
        <v>149</v>
      </c>
      <c r="E217" s="227" t="s">
        <v>352</v>
      </c>
      <c r="F217" s="228" t="s">
        <v>353</v>
      </c>
      <c r="G217" s="229" t="s">
        <v>152</v>
      </c>
      <c r="H217" s="230">
        <v>30.210000000000001</v>
      </c>
      <c r="I217" s="231"/>
      <c r="J217" s="232">
        <f>ROUND(I217*H217,2)</f>
        <v>0</v>
      </c>
      <c r="K217" s="228" t="s">
        <v>153</v>
      </c>
      <c r="L217" s="44"/>
      <c r="M217" s="233" t="s">
        <v>1</v>
      </c>
      <c r="N217" s="234" t="s">
        <v>38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154</v>
      </c>
      <c r="AT217" s="237" t="s">
        <v>149</v>
      </c>
      <c r="AU217" s="237" t="s">
        <v>82</v>
      </c>
      <c r="AY217" s="17" t="s">
        <v>146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80</v>
      </c>
      <c r="BK217" s="238">
        <f>ROUND(I217*H217,2)</f>
        <v>0</v>
      </c>
      <c r="BL217" s="17" t="s">
        <v>154</v>
      </c>
      <c r="BM217" s="237" t="s">
        <v>544</v>
      </c>
    </row>
    <row r="218" s="13" customFormat="1">
      <c r="A218" s="13"/>
      <c r="B218" s="239"/>
      <c r="C218" s="240"/>
      <c r="D218" s="241" t="s">
        <v>156</v>
      </c>
      <c r="E218" s="242" t="s">
        <v>1</v>
      </c>
      <c r="F218" s="243" t="s">
        <v>540</v>
      </c>
      <c r="G218" s="240"/>
      <c r="H218" s="244">
        <v>30.210000000000001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156</v>
      </c>
      <c r="AU218" s="250" t="s">
        <v>82</v>
      </c>
      <c r="AV218" s="13" t="s">
        <v>82</v>
      </c>
      <c r="AW218" s="13" t="s">
        <v>30</v>
      </c>
      <c r="AX218" s="13" t="s">
        <v>73</v>
      </c>
      <c r="AY218" s="250" t="s">
        <v>146</v>
      </c>
    </row>
    <row r="219" s="14" customFormat="1">
      <c r="A219" s="14"/>
      <c r="B219" s="251"/>
      <c r="C219" s="252"/>
      <c r="D219" s="241" t="s">
        <v>156</v>
      </c>
      <c r="E219" s="253" t="s">
        <v>1</v>
      </c>
      <c r="F219" s="254" t="s">
        <v>158</v>
      </c>
      <c r="G219" s="252"/>
      <c r="H219" s="255">
        <v>30.210000000000001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156</v>
      </c>
      <c r="AU219" s="261" t="s">
        <v>82</v>
      </c>
      <c r="AV219" s="14" t="s">
        <v>154</v>
      </c>
      <c r="AW219" s="14" t="s">
        <v>30</v>
      </c>
      <c r="AX219" s="14" t="s">
        <v>80</v>
      </c>
      <c r="AY219" s="261" t="s">
        <v>146</v>
      </c>
    </row>
    <row r="220" s="2" customFormat="1" ht="16.5" customHeight="1">
      <c r="A220" s="38"/>
      <c r="B220" s="39"/>
      <c r="C220" s="277" t="s">
        <v>377</v>
      </c>
      <c r="D220" s="277" t="s">
        <v>295</v>
      </c>
      <c r="E220" s="278" t="s">
        <v>356</v>
      </c>
      <c r="F220" s="279" t="s">
        <v>357</v>
      </c>
      <c r="G220" s="280" t="s">
        <v>227</v>
      </c>
      <c r="H220" s="281">
        <v>54.378</v>
      </c>
      <c r="I220" s="282"/>
      <c r="J220" s="283">
        <f>ROUND(I220*H220,2)</f>
        <v>0</v>
      </c>
      <c r="K220" s="279" t="s">
        <v>153</v>
      </c>
      <c r="L220" s="284"/>
      <c r="M220" s="285" t="s">
        <v>1</v>
      </c>
      <c r="N220" s="286" t="s">
        <v>38</v>
      </c>
      <c r="O220" s="91"/>
      <c r="P220" s="235">
        <f>O220*H220</f>
        <v>0</v>
      </c>
      <c r="Q220" s="235">
        <v>1</v>
      </c>
      <c r="R220" s="235">
        <f>Q220*H220</f>
        <v>54.378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201</v>
      </c>
      <c r="AT220" s="237" t="s">
        <v>295</v>
      </c>
      <c r="AU220" s="237" t="s">
        <v>82</v>
      </c>
      <c r="AY220" s="17" t="s">
        <v>146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80</v>
      </c>
      <c r="BK220" s="238">
        <f>ROUND(I220*H220,2)</f>
        <v>0</v>
      </c>
      <c r="BL220" s="17" t="s">
        <v>154</v>
      </c>
      <c r="BM220" s="237" t="s">
        <v>545</v>
      </c>
    </row>
    <row r="221" s="13" customFormat="1">
      <c r="A221" s="13"/>
      <c r="B221" s="239"/>
      <c r="C221" s="240"/>
      <c r="D221" s="241" t="s">
        <v>156</v>
      </c>
      <c r="E221" s="242" t="s">
        <v>1</v>
      </c>
      <c r="F221" s="243" t="s">
        <v>546</v>
      </c>
      <c r="G221" s="240"/>
      <c r="H221" s="244">
        <v>54.378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156</v>
      </c>
      <c r="AU221" s="250" t="s">
        <v>82</v>
      </c>
      <c r="AV221" s="13" t="s">
        <v>82</v>
      </c>
      <c r="AW221" s="13" t="s">
        <v>30</v>
      </c>
      <c r="AX221" s="13" t="s">
        <v>80</v>
      </c>
      <c r="AY221" s="250" t="s">
        <v>146</v>
      </c>
    </row>
    <row r="222" s="12" customFormat="1" ht="22.8" customHeight="1">
      <c r="A222" s="12"/>
      <c r="B222" s="210"/>
      <c r="C222" s="211"/>
      <c r="D222" s="212" t="s">
        <v>72</v>
      </c>
      <c r="E222" s="224" t="s">
        <v>218</v>
      </c>
      <c r="F222" s="224" t="s">
        <v>547</v>
      </c>
      <c r="G222" s="211"/>
      <c r="H222" s="211"/>
      <c r="I222" s="214"/>
      <c r="J222" s="225">
        <f>BK222</f>
        <v>0</v>
      </c>
      <c r="K222" s="211"/>
      <c r="L222" s="216"/>
      <c r="M222" s="217"/>
      <c r="N222" s="218"/>
      <c r="O222" s="218"/>
      <c r="P222" s="219">
        <f>SUM(P223:P233)</f>
        <v>0</v>
      </c>
      <c r="Q222" s="218"/>
      <c r="R222" s="219">
        <f>SUM(R223:R233)</f>
        <v>71.081570760000005</v>
      </c>
      <c r="S222" s="218"/>
      <c r="T222" s="220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1" t="s">
        <v>80</v>
      </c>
      <c r="AT222" s="222" t="s">
        <v>72</v>
      </c>
      <c r="AU222" s="222" t="s">
        <v>80</v>
      </c>
      <c r="AY222" s="221" t="s">
        <v>146</v>
      </c>
      <c r="BK222" s="223">
        <f>SUM(BK223:BK233)</f>
        <v>0</v>
      </c>
    </row>
    <row r="223" s="2" customFormat="1" ht="24.15" customHeight="1">
      <c r="A223" s="38"/>
      <c r="B223" s="39"/>
      <c r="C223" s="226" t="s">
        <v>385</v>
      </c>
      <c r="D223" s="226" t="s">
        <v>149</v>
      </c>
      <c r="E223" s="227" t="s">
        <v>548</v>
      </c>
      <c r="F223" s="228" t="s">
        <v>549</v>
      </c>
      <c r="G223" s="229" t="s">
        <v>162</v>
      </c>
      <c r="H223" s="230">
        <v>3.8999999999999999</v>
      </c>
      <c r="I223" s="231"/>
      <c r="J223" s="232">
        <f>ROUND(I223*H223,2)</f>
        <v>0</v>
      </c>
      <c r="K223" s="228" t="s">
        <v>153</v>
      </c>
      <c r="L223" s="44"/>
      <c r="M223" s="233" t="s">
        <v>1</v>
      </c>
      <c r="N223" s="234" t="s">
        <v>38</v>
      </c>
      <c r="O223" s="91"/>
      <c r="P223" s="235">
        <f>O223*H223</f>
        <v>0</v>
      </c>
      <c r="Q223" s="235">
        <v>0.34499999999999997</v>
      </c>
      <c r="R223" s="235">
        <f>Q223*H223</f>
        <v>1.3454999999999999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154</v>
      </c>
      <c r="AT223" s="237" t="s">
        <v>149</v>
      </c>
      <c r="AU223" s="237" t="s">
        <v>82</v>
      </c>
      <c r="AY223" s="17" t="s">
        <v>146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80</v>
      </c>
      <c r="BK223" s="238">
        <f>ROUND(I223*H223,2)</f>
        <v>0</v>
      </c>
      <c r="BL223" s="17" t="s">
        <v>154</v>
      </c>
      <c r="BM223" s="237" t="s">
        <v>550</v>
      </c>
    </row>
    <row r="224" s="15" customFormat="1">
      <c r="A224" s="15"/>
      <c r="B224" s="267"/>
      <c r="C224" s="268"/>
      <c r="D224" s="241" t="s">
        <v>156</v>
      </c>
      <c r="E224" s="269" t="s">
        <v>1</v>
      </c>
      <c r="F224" s="270" t="s">
        <v>551</v>
      </c>
      <c r="G224" s="268"/>
      <c r="H224" s="269" t="s">
        <v>1</v>
      </c>
      <c r="I224" s="271"/>
      <c r="J224" s="268"/>
      <c r="K224" s="268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156</v>
      </c>
      <c r="AU224" s="276" t="s">
        <v>82</v>
      </c>
      <c r="AV224" s="15" t="s">
        <v>80</v>
      </c>
      <c r="AW224" s="15" t="s">
        <v>30</v>
      </c>
      <c r="AX224" s="15" t="s">
        <v>73</v>
      </c>
      <c r="AY224" s="276" t="s">
        <v>146</v>
      </c>
    </row>
    <row r="225" s="13" customFormat="1">
      <c r="A225" s="13"/>
      <c r="B225" s="239"/>
      <c r="C225" s="240"/>
      <c r="D225" s="241" t="s">
        <v>156</v>
      </c>
      <c r="E225" s="242" t="s">
        <v>1</v>
      </c>
      <c r="F225" s="243" t="s">
        <v>552</v>
      </c>
      <c r="G225" s="240"/>
      <c r="H225" s="244">
        <v>3.8999999999999999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156</v>
      </c>
      <c r="AU225" s="250" t="s">
        <v>82</v>
      </c>
      <c r="AV225" s="13" t="s">
        <v>82</v>
      </c>
      <c r="AW225" s="13" t="s">
        <v>30</v>
      </c>
      <c r="AX225" s="13" t="s">
        <v>80</v>
      </c>
      <c r="AY225" s="250" t="s">
        <v>146</v>
      </c>
    </row>
    <row r="226" s="2" customFormat="1" ht="24.15" customHeight="1">
      <c r="A226" s="38"/>
      <c r="B226" s="39"/>
      <c r="C226" s="226" t="s">
        <v>391</v>
      </c>
      <c r="D226" s="226" t="s">
        <v>149</v>
      </c>
      <c r="E226" s="227" t="s">
        <v>553</v>
      </c>
      <c r="F226" s="228" t="s">
        <v>554</v>
      </c>
      <c r="G226" s="229" t="s">
        <v>162</v>
      </c>
      <c r="H226" s="230">
        <v>55.454000000000001</v>
      </c>
      <c r="I226" s="231"/>
      <c r="J226" s="232">
        <f>ROUND(I226*H226,2)</f>
        <v>0</v>
      </c>
      <c r="K226" s="228" t="s">
        <v>153</v>
      </c>
      <c r="L226" s="44"/>
      <c r="M226" s="233" t="s">
        <v>1</v>
      </c>
      <c r="N226" s="234" t="s">
        <v>38</v>
      </c>
      <c r="O226" s="91"/>
      <c r="P226" s="235">
        <f>O226*H226</f>
        <v>0</v>
      </c>
      <c r="Q226" s="235">
        <v>0.46000000000000002</v>
      </c>
      <c r="R226" s="235">
        <f>Q226*H226</f>
        <v>25.508840000000003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154</v>
      </c>
      <c r="AT226" s="237" t="s">
        <v>149</v>
      </c>
      <c r="AU226" s="237" t="s">
        <v>82</v>
      </c>
      <c r="AY226" s="17" t="s">
        <v>146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80</v>
      </c>
      <c r="BK226" s="238">
        <f>ROUND(I226*H226,2)</f>
        <v>0</v>
      </c>
      <c r="BL226" s="17" t="s">
        <v>154</v>
      </c>
      <c r="BM226" s="237" t="s">
        <v>555</v>
      </c>
    </row>
    <row r="227" s="2" customFormat="1" ht="24.15" customHeight="1">
      <c r="A227" s="38"/>
      <c r="B227" s="39"/>
      <c r="C227" s="226" t="s">
        <v>397</v>
      </c>
      <c r="D227" s="226" t="s">
        <v>149</v>
      </c>
      <c r="E227" s="227" t="s">
        <v>556</v>
      </c>
      <c r="F227" s="228" t="s">
        <v>557</v>
      </c>
      <c r="G227" s="229" t="s">
        <v>162</v>
      </c>
      <c r="H227" s="230">
        <v>3.8999999999999999</v>
      </c>
      <c r="I227" s="231"/>
      <c r="J227" s="232">
        <f>ROUND(I227*H227,2)</f>
        <v>0</v>
      </c>
      <c r="K227" s="228" t="s">
        <v>153</v>
      </c>
      <c r="L227" s="44"/>
      <c r="M227" s="233" t="s">
        <v>1</v>
      </c>
      <c r="N227" s="234" t="s">
        <v>38</v>
      </c>
      <c r="O227" s="91"/>
      <c r="P227" s="235">
        <f>O227*H227</f>
        <v>0</v>
      </c>
      <c r="Q227" s="235">
        <v>0.1837</v>
      </c>
      <c r="R227" s="235">
        <f>Q227*H227</f>
        <v>0.71643000000000001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154</v>
      </c>
      <c r="AT227" s="237" t="s">
        <v>149</v>
      </c>
      <c r="AU227" s="237" t="s">
        <v>82</v>
      </c>
      <c r="AY227" s="17" t="s">
        <v>146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80</v>
      </c>
      <c r="BK227" s="238">
        <f>ROUND(I227*H227,2)</f>
        <v>0</v>
      </c>
      <c r="BL227" s="17" t="s">
        <v>154</v>
      </c>
      <c r="BM227" s="237" t="s">
        <v>558</v>
      </c>
    </row>
    <row r="228" s="2" customFormat="1" ht="16.5" customHeight="1">
      <c r="A228" s="38"/>
      <c r="B228" s="39"/>
      <c r="C228" s="277" t="s">
        <v>403</v>
      </c>
      <c r="D228" s="277" t="s">
        <v>295</v>
      </c>
      <c r="E228" s="278" t="s">
        <v>559</v>
      </c>
      <c r="F228" s="279" t="s">
        <v>560</v>
      </c>
      <c r="G228" s="280" t="s">
        <v>162</v>
      </c>
      <c r="H228" s="281">
        <v>3.9780000000000002</v>
      </c>
      <c r="I228" s="282"/>
      <c r="J228" s="283">
        <f>ROUND(I228*H228,2)</f>
        <v>0</v>
      </c>
      <c r="K228" s="279" t="s">
        <v>153</v>
      </c>
      <c r="L228" s="284"/>
      <c r="M228" s="285" t="s">
        <v>1</v>
      </c>
      <c r="N228" s="286" t="s">
        <v>38</v>
      </c>
      <c r="O228" s="91"/>
      <c r="P228" s="235">
        <f>O228*H228</f>
        <v>0</v>
      </c>
      <c r="Q228" s="235">
        <v>0.161</v>
      </c>
      <c r="R228" s="235">
        <f>Q228*H228</f>
        <v>0.64045800000000008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201</v>
      </c>
      <c r="AT228" s="237" t="s">
        <v>295</v>
      </c>
      <c r="AU228" s="237" t="s">
        <v>82</v>
      </c>
      <c r="AY228" s="17" t="s">
        <v>146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80</v>
      </c>
      <c r="BK228" s="238">
        <f>ROUND(I228*H228,2)</f>
        <v>0</v>
      </c>
      <c r="BL228" s="17" t="s">
        <v>154</v>
      </c>
      <c r="BM228" s="237" t="s">
        <v>561</v>
      </c>
    </row>
    <row r="229" s="13" customFormat="1">
      <c r="A229" s="13"/>
      <c r="B229" s="239"/>
      <c r="C229" s="240"/>
      <c r="D229" s="241" t="s">
        <v>156</v>
      </c>
      <c r="E229" s="242" t="s">
        <v>1</v>
      </c>
      <c r="F229" s="243" t="s">
        <v>562</v>
      </c>
      <c r="G229" s="240"/>
      <c r="H229" s="244">
        <v>3.9780000000000002</v>
      </c>
      <c r="I229" s="245"/>
      <c r="J229" s="240"/>
      <c r="K229" s="240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156</v>
      </c>
      <c r="AU229" s="250" t="s">
        <v>82</v>
      </c>
      <c r="AV229" s="13" t="s">
        <v>82</v>
      </c>
      <c r="AW229" s="13" t="s">
        <v>30</v>
      </c>
      <c r="AX229" s="13" t="s">
        <v>80</v>
      </c>
      <c r="AY229" s="250" t="s">
        <v>146</v>
      </c>
    </row>
    <row r="230" s="2" customFormat="1" ht="55.5" customHeight="1">
      <c r="A230" s="38"/>
      <c r="B230" s="39"/>
      <c r="C230" s="226" t="s">
        <v>410</v>
      </c>
      <c r="D230" s="226" t="s">
        <v>149</v>
      </c>
      <c r="E230" s="227" t="s">
        <v>563</v>
      </c>
      <c r="F230" s="228" t="s">
        <v>564</v>
      </c>
      <c r="G230" s="229" t="s">
        <v>162</v>
      </c>
      <c r="H230" s="230">
        <v>34.329999999999998</v>
      </c>
      <c r="I230" s="231"/>
      <c r="J230" s="232">
        <f>ROUND(I230*H230,2)</f>
        <v>0</v>
      </c>
      <c r="K230" s="228" t="s">
        <v>153</v>
      </c>
      <c r="L230" s="44"/>
      <c r="M230" s="233" t="s">
        <v>1</v>
      </c>
      <c r="N230" s="234" t="s">
        <v>38</v>
      </c>
      <c r="O230" s="91"/>
      <c r="P230" s="235">
        <f>O230*H230</f>
        <v>0</v>
      </c>
      <c r="Q230" s="235">
        <v>1.248772</v>
      </c>
      <c r="R230" s="235">
        <f>Q230*H230</f>
        <v>42.87034276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154</v>
      </c>
      <c r="AT230" s="237" t="s">
        <v>149</v>
      </c>
      <c r="AU230" s="237" t="s">
        <v>82</v>
      </c>
      <c r="AY230" s="17" t="s">
        <v>146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80</v>
      </c>
      <c r="BK230" s="238">
        <f>ROUND(I230*H230,2)</f>
        <v>0</v>
      </c>
      <c r="BL230" s="17" t="s">
        <v>154</v>
      </c>
      <c r="BM230" s="237" t="s">
        <v>565</v>
      </c>
    </row>
    <row r="231" s="15" customFormat="1">
      <c r="A231" s="15"/>
      <c r="B231" s="267"/>
      <c r="C231" s="268"/>
      <c r="D231" s="241" t="s">
        <v>156</v>
      </c>
      <c r="E231" s="269" t="s">
        <v>1</v>
      </c>
      <c r="F231" s="270" t="s">
        <v>566</v>
      </c>
      <c r="G231" s="268"/>
      <c r="H231" s="269" t="s">
        <v>1</v>
      </c>
      <c r="I231" s="271"/>
      <c r="J231" s="268"/>
      <c r="K231" s="268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156</v>
      </c>
      <c r="AU231" s="276" t="s">
        <v>82</v>
      </c>
      <c r="AV231" s="15" t="s">
        <v>80</v>
      </c>
      <c r="AW231" s="15" t="s">
        <v>30</v>
      </c>
      <c r="AX231" s="15" t="s">
        <v>73</v>
      </c>
      <c r="AY231" s="276" t="s">
        <v>146</v>
      </c>
    </row>
    <row r="232" s="13" customFormat="1">
      <c r="A232" s="13"/>
      <c r="B232" s="239"/>
      <c r="C232" s="240"/>
      <c r="D232" s="241" t="s">
        <v>156</v>
      </c>
      <c r="E232" s="242" t="s">
        <v>1</v>
      </c>
      <c r="F232" s="243" t="s">
        <v>567</v>
      </c>
      <c r="G232" s="240"/>
      <c r="H232" s="244">
        <v>34.329999999999998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156</v>
      </c>
      <c r="AU232" s="250" t="s">
        <v>82</v>
      </c>
      <c r="AV232" s="13" t="s">
        <v>82</v>
      </c>
      <c r="AW232" s="13" t="s">
        <v>30</v>
      </c>
      <c r="AX232" s="13" t="s">
        <v>73</v>
      </c>
      <c r="AY232" s="250" t="s">
        <v>146</v>
      </c>
    </row>
    <row r="233" s="14" customFormat="1">
      <c r="A233" s="14"/>
      <c r="B233" s="251"/>
      <c r="C233" s="252"/>
      <c r="D233" s="241" t="s">
        <v>156</v>
      </c>
      <c r="E233" s="253" t="s">
        <v>1</v>
      </c>
      <c r="F233" s="254" t="s">
        <v>158</v>
      </c>
      <c r="G233" s="252"/>
      <c r="H233" s="255">
        <v>34.329999999999998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156</v>
      </c>
      <c r="AU233" s="261" t="s">
        <v>82</v>
      </c>
      <c r="AV233" s="14" t="s">
        <v>154</v>
      </c>
      <c r="AW233" s="14" t="s">
        <v>30</v>
      </c>
      <c r="AX233" s="14" t="s">
        <v>80</v>
      </c>
      <c r="AY233" s="261" t="s">
        <v>146</v>
      </c>
    </row>
    <row r="234" s="12" customFormat="1" ht="22.8" customHeight="1">
      <c r="A234" s="12"/>
      <c r="B234" s="210"/>
      <c r="C234" s="211"/>
      <c r="D234" s="212" t="s">
        <v>72</v>
      </c>
      <c r="E234" s="224" t="s">
        <v>165</v>
      </c>
      <c r="F234" s="224" t="s">
        <v>166</v>
      </c>
      <c r="G234" s="211"/>
      <c r="H234" s="211"/>
      <c r="I234" s="214"/>
      <c r="J234" s="225">
        <f>BK234</f>
        <v>0</v>
      </c>
      <c r="K234" s="211"/>
      <c r="L234" s="216"/>
      <c r="M234" s="217"/>
      <c r="N234" s="218"/>
      <c r="O234" s="218"/>
      <c r="P234" s="219">
        <f>SUM(P235:P242)</f>
        <v>0</v>
      </c>
      <c r="Q234" s="218"/>
      <c r="R234" s="219">
        <f>SUM(R235:R242)</f>
        <v>2.1368607000000002</v>
      </c>
      <c r="S234" s="218"/>
      <c r="T234" s="220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1" t="s">
        <v>80</v>
      </c>
      <c r="AT234" s="222" t="s">
        <v>72</v>
      </c>
      <c r="AU234" s="222" t="s">
        <v>80</v>
      </c>
      <c r="AY234" s="221" t="s">
        <v>146</v>
      </c>
      <c r="BK234" s="223">
        <f>SUM(BK235:BK242)</f>
        <v>0</v>
      </c>
    </row>
    <row r="235" s="2" customFormat="1" ht="16.5" customHeight="1">
      <c r="A235" s="38"/>
      <c r="B235" s="39"/>
      <c r="C235" s="226" t="s">
        <v>394</v>
      </c>
      <c r="D235" s="226" t="s">
        <v>149</v>
      </c>
      <c r="E235" s="227" t="s">
        <v>361</v>
      </c>
      <c r="F235" s="228" t="s">
        <v>362</v>
      </c>
      <c r="G235" s="229" t="s">
        <v>204</v>
      </c>
      <c r="H235" s="230">
        <v>14.34</v>
      </c>
      <c r="I235" s="231"/>
      <c r="J235" s="232">
        <f>ROUND(I235*H235,2)</f>
        <v>0</v>
      </c>
      <c r="K235" s="228" t="s">
        <v>153</v>
      </c>
      <c r="L235" s="44"/>
      <c r="M235" s="233" t="s">
        <v>1</v>
      </c>
      <c r="N235" s="234" t="s">
        <v>38</v>
      </c>
      <c r="O235" s="91"/>
      <c r="P235" s="235">
        <f>O235*H235</f>
        <v>0</v>
      </c>
      <c r="Q235" s="235">
        <v>0.00080000000000000004</v>
      </c>
      <c r="R235" s="235">
        <f>Q235*H235</f>
        <v>0.011472000000000001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154</v>
      </c>
      <c r="AT235" s="237" t="s">
        <v>149</v>
      </c>
      <c r="AU235" s="237" t="s">
        <v>82</v>
      </c>
      <c r="AY235" s="17" t="s">
        <v>146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80</v>
      </c>
      <c r="BK235" s="238">
        <f>ROUND(I235*H235,2)</f>
        <v>0</v>
      </c>
      <c r="BL235" s="17" t="s">
        <v>154</v>
      </c>
      <c r="BM235" s="237" t="s">
        <v>568</v>
      </c>
    </row>
    <row r="236" s="13" customFormat="1">
      <c r="A236" s="13"/>
      <c r="B236" s="239"/>
      <c r="C236" s="240"/>
      <c r="D236" s="241" t="s">
        <v>156</v>
      </c>
      <c r="E236" s="242" t="s">
        <v>1</v>
      </c>
      <c r="F236" s="243" t="s">
        <v>569</v>
      </c>
      <c r="G236" s="240"/>
      <c r="H236" s="244">
        <v>14.34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156</v>
      </c>
      <c r="AU236" s="250" t="s">
        <v>82</v>
      </c>
      <c r="AV236" s="13" t="s">
        <v>82</v>
      </c>
      <c r="AW236" s="13" t="s">
        <v>30</v>
      </c>
      <c r="AX236" s="13" t="s">
        <v>73</v>
      </c>
      <c r="AY236" s="250" t="s">
        <v>146</v>
      </c>
    </row>
    <row r="237" s="14" customFormat="1">
      <c r="A237" s="14"/>
      <c r="B237" s="251"/>
      <c r="C237" s="252"/>
      <c r="D237" s="241" t="s">
        <v>156</v>
      </c>
      <c r="E237" s="253" t="s">
        <v>1</v>
      </c>
      <c r="F237" s="254" t="s">
        <v>158</v>
      </c>
      <c r="G237" s="252"/>
      <c r="H237" s="255">
        <v>14.34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156</v>
      </c>
      <c r="AU237" s="261" t="s">
        <v>82</v>
      </c>
      <c r="AV237" s="14" t="s">
        <v>154</v>
      </c>
      <c r="AW237" s="14" t="s">
        <v>30</v>
      </c>
      <c r="AX237" s="14" t="s">
        <v>80</v>
      </c>
      <c r="AY237" s="261" t="s">
        <v>146</v>
      </c>
    </row>
    <row r="238" s="2" customFormat="1" ht="16.5" customHeight="1">
      <c r="A238" s="38"/>
      <c r="B238" s="39"/>
      <c r="C238" s="277" t="s">
        <v>420</v>
      </c>
      <c r="D238" s="277" t="s">
        <v>295</v>
      </c>
      <c r="E238" s="278" t="s">
        <v>366</v>
      </c>
      <c r="F238" s="279" t="s">
        <v>570</v>
      </c>
      <c r="G238" s="280" t="s">
        <v>198</v>
      </c>
      <c r="H238" s="281">
        <v>12</v>
      </c>
      <c r="I238" s="282"/>
      <c r="J238" s="283">
        <f>ROUND(I238*H238,2)</f>
        <v>0</v>
      </c>
      <c r="K238" s="279" t="s">
        <v>153</v>
      </c>
      <c r="L238" s="284"/>
      <c r="M238" s="285" t="s">
        <v>1</v>
      </c>
      <c r="N238" s="286" t="s">
        <v>38</v>
      </c>
      <c r="O238" s="91"/>
      <c r="P238" s="235">
        <f>O238*H238</f>
        <v>0</v>
      </c>
      <c r="Q238" s="235">
        <v>0.17599999999999999</v>
      </c>
      <c r="R238" s="235">
        <f>Q238*H238</f>
        <v>2.1120000000000001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201</v>
      </c>
      <c r="AT238" s="237" t="s">
        <v>295</v>
      </c>
      <c r="AU238" s="237" t="s">
        <v>82</v>
      </c>
      <c r="AY238" s="17" t="s">
        <v>146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80</v>
      </c>
      <c r="BK238" s="238">
        <f>ROUND(I238*H238,2)</f>
        <v>0</v>
      </c>
      <c r="BL238" s="17" t="s">
        <v>154</v>
      </c>
      <c r="BM238" s="237" t="s">
        <v>571</v>
      </c>
    </row>
    <row r="239" s="2" customFormat="1" ht="33" customHeight="1">
      <c r="A239" s="38"/>
      <c r="B239" s="39"/>
      <c r="C239" s="226" t="s">
        <v>424</v>
      </c>
      <c r="D239" s="226" t="s">
        <v>149</v>
      </c>
      <c r="E239" s="227" t="s">
        <v>370</v>
      </c>
      <c r="F239" s="228" t="s">
        <v>371</v>
      </c>
      <c r="G239" s="229" t="s">
        <v>162</v>
      </c>
      <c r="H239" s="230">
        <v>102.99</v>
      </c>
      <c r="I239" s="231"/>
      <c r="J239" s="232">
        <f>ROUND(I239*H239,2)</f>
        <v>0</v>
      </c>
      <c r="K239" s="228" t="s">
        <v>153</v>
      </c>
      <c r="L239" s="44"/>
      <c r="M239" s="233" t="s">
        <v>1</v>
      </c>
      <c r="N239" s="234" t="s">
        <v>38</v>
      </c>
      <c r="O239" s="91"/>
      <c r="P239" s="235">
        <f>O239*H239</f>
        <v>0</v>
      </c>
      <c r="Q239" s="235">
        <v>0.00012999999999999999</v>
      </c>
      <c r="R239" s="235">
        <f>Q239*H239</f>
        <v>0.013388699999999998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154</v>
      </c>
      <c r="AT239" s="237" t="s">
        <v>149</v>
      </c>
      <c r="AU239" s="237" t="s">
        <v>82</v>
      </c>
      <c r="AY239" s="17" t="s">
        <v>146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80</v>
      </c>
      <c r="BK239" s="238">
        <f>ROUND(I239*H239,2)</f>
        <v>0</v>
      </c>
      <c r="BL239" s="17" t="s">
        <v>154</v>
      </c>
      <c r="BM239" s="237" t="s">
        <v>572</v>
      </c>
    </row>
    <row r="240" s="15" customFormat="1">
      <c r="A240" s="15"/>
      <c r="B240" s="267"/>
      <c r="C240" s="268"/>
      <c r="D240" s="241" t="s">
        <v>156</v>
      </c>
      <c r="E240" s="269" t="s">
        <v>1</v>
      </c>
      <c r="F240" s="270" t="s">
        <v>373</v>
      </c>
      <c r="G240" s="268"/>
      <c r="H240" s="269" t="s">
        <v>1</v>
      </c>
      <c r="I240" s="271"/>
      <c r="J240" s="268"/>
      <c r="K240" s="268"/>
      <c r="L240" s="272"/>
      <c r="M240" s="273"/>
      <c r="N240" s="274"/>
      <c r="O240" s="274"/>
      <c r="P240" s="274"/>
      <c r="Q240" s="274"/>
      <c r="R240" s="274"/>
      <c r="S240" s="274"/>
      <c r="T240" s="27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6" t="s">
        <v>156</v>
      </c>
      <c r="AU240" s="276" t="s">
        <v>82</v>
      </c>
      <c r="AV240" s="15" t="s">
        <v>80</v>
      </c>
      <c r="AW240" s="15" t="s">
        <v>30</v>
      </c>
      <c r="AX240" s="15" t="s">
        <v>73</v>
      </c>
      <c r="AY240" s="276" t="s">
        <v>146</v>
      </c>
    </row>
    <row r="241" s="13" customFormat="1">
      <c r="A241" s="13"/>
      <c r="B241" s="239"/>
      <c r="C241" s="240"/>
      <c r="D241" s="241" t="s">
        <v>156</v>
      </c>
      <c r="E241" s="242" t="s">
        <v>1</v>
      </c>
      <c r="F241" s="243" t="s">
        <v>573</v>
      </c>
      <c r="G241" s="240"/>
      <c r="H241" s="244">
        <v>102.99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156</v>
      </c>
      <c r="AU241" s="250" t="s">
        <v>82</v>
      </c>
      <c r="AV241" s="13" t="s">
        <v>82</v>
      </c>
      <c r="AW241" s="13" t="s">
        <v>30</v>
      </c>
      <c r="AX241" s="13" t="s">
        <v>73</v>
      </c>
      <c r="AY241" s="250" t="s">
        <v>146</v>
      </c>
    </row>
    <row r="242" s="14" customFormat="1">
      <c r="A242" s="14"/>
      <c r="B242" s="251"/>
      <c r="C242" s="252"/>
      <c r="D242" s="241" t="s">
        <v>156</v>
      </c>
      <c r="E242" s="253" t="s">
        <v>1</v>
      </c>
      <c r="F242" s="254" t="s">
        <v>158</v>
      </c>
      <c r="G242" s="252"/>
      <c r="H242" s="255">
        <v>102.99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156</v>
      </c>
      <c r="AU242" s="261" t="s">
        <v>82</v>
      </c>
      <c r="AV242" s="14" t="s">
        <v>154</v>
      </c>
      <c r="AW242" s="14" t="s">
        <v>30</v>
      </c>
      <c r="AX242" s="14" t="s">
        <v>80</v>
      </c>
      <c r="AY242" s="261" t="s">
        <v>146</v>
      </c>
    </row>
    <row r="243" s="12" customFormat="1" ht="22.8" customHeight="1">
      <c r="A243" s="12"/>
      <c r="B243" s="210"/>
      <c r="C243" s="211"/>
      <c r="D243" s="212" t="s">
        <v>72</v>
      </c>
      <c r="E243" s="224" t="s">
        <v>375</v>
      </c>
      <c r="F243" s="224" t="s">
        <v>376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P244</f>
        <v>0</v>
      </c>
      <c r="Q243" s="218"/>
      <c r="R243" s="219">
        <f>R244</f>
        <v>0</v>
      </c>
      <c r="S243" s="218"/>
      <c r="T243" s="220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80</v>
      </c>
      <c r="AT243" s="222" t="s">
        <v>72</v>
      </c>
      <c r="AU243" s="222" t="s">
        <v>80</v>
      </c>
      <c r="AY243" s="221" t="s">
        <v>146</v>
      </c>
      <c r="BK243" s="223">
        <f>BK244</f>
        <v>0</v>
      </c>
    </row>
    <row r="244" s="2" customFormat="1" ht="24.15" customHeight="1">
      <c r="A244" s="38"/>
      <c r="B244" s="39"/>
      <c r="C244" s="226" t="s">
        <v>429</v>
      </c>
      <c r="D244" s="226" t="s">
        <v>149</v>
      </c>
      <c r="E244" s="227" t="s">
        <v>378</v>
      </c>
      <c r="F244" s="228" t="s">
        <v>379</v>
      </c>
      <c r="G244" s="229" t="s">
        <v>227</v>
      </c>
      <c r="H244" s="230">
        <v>296.35599999999999</v>
      </c>
      <c r="I244" s="231"/>
      <c r="J244" s="232">
        <f>ROUND(I244*H244,2)</f>
        <v>0</v>
      </c>
      <c r="K244" s="228" t="s">
        <v>153</v>
      </c>
      <c r="L244" s="44"/>
      <c r="M244" s="233" t="s">
        <v>1</v>
      </c>
      <c r="N244" s="234" t="s">
        <v>38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154</v>
      </c>
      <c r="AT244" s="237" t="s">
        <v>149</v>
      </c>
      <c r="AU244" s="237" t="s">
        <v>82</v>
      </c>
      <c r="AY244" s="17" t="s">
        <v>146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80</v>
      </c>
      <c r="BK244" s="238">
        <f>ROUND(I244*H244,2)</f>
        <v>0</v>
      </c>
      <c r="BL244" s="17" t="s">
        <v>154</v>
      </c>
      <c r="BM244" s="237" t="s">
        <v>574</v>
      </c>
    </row>
    <row r="245" s="12" customFormat="1" ht="25.92" customHeight="1">
      <c r="A245" s="12"/>
      <c r="B245" s="210"/>
      <c r="C245" s="211"/>
      <c r="D245" s="212" t="s">
        <v>72</v>
      </c>
      <c r="E245" s="213" t="s">
        <v>381</v>
      </c>
      <c r="F245" s="213" t="s">
        <v>382</v>
      </c>
      <c r="G245" s="211"/>
      <c r="H245" s="211"/>
      <c r="I245" s="214"/>
      <c r="J245" s="215">
        <f>BK245</f>
        <v>0</v>
      </c>
      <c r="K245" s="211"/>
      <c r="L245" s="216"/>
      <c r="M245" s="217"/>
      <c r="N245" s="218"/>
      <c r="O245" s="218"/>
      <c r="P245" s="219">
        <f>P246+P258</f>
        <v>0</v>
      </c>
      <c r="Q245" s="218"/>
      <c r="R245" s="219">
        <f>R246+R258</f>
        <v>0.40243655000000012</v>
      </c>
      <c r="S245" s="218"/>
      <c r="T245" s="220">
        <f>T246+T258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1" t="s">
        <v>82</v>
      </c>
      <c r="AT245" s="222" t="s">
        <v>72</v>
      </c>
      <c r="AU245" s="222" t="s">
        <v>73</v>
      </c>
      <c r="AY245" s="221" t="s">
        <v>146</v>
      </c>
      <c r="BK245" s="223">
        <f>BK246+BK258</f>
        <v>0</v>
      </c>
    </row>
    <row r="246" s="12" customFormat="1" ht="22.8" customHeight="1">
      <c r="A246" s="12"/>
      <c r="B246" s="210"/>
      <c r="C246" s="211"/>
      <c r="D246" s="212" t="s">
        <v>72</v>
      </c>
      <c r="E246" s="224" t="s">
        <v>383</v>
      </c>
      <c r="F246" s="224" t="s">
        <v>384</v>
      </c>
      <c r="G246" s="211"/>
      <c r="H246" s="211"/>
      <c r="I246" s="214"/>
      <c r="J246" s="225">
        <f>BK246</f>
        <v>0</v>
      </c>
      <c r="K246" s="211"/>
      <c r="L246" s="216"/>
      <c r="M246" s="217"/>
      <c r="N246" s="218"/>
      <c r="O246" s="218"/>
      <c r="P246" s="219">
        <f>SUM(P247:P257)</f>
        <v>0</v>
      </c>
      <c r="Q246" s="218"/>
      <c r="R246" s="219">
        <f>SUM(R247:R257)</f>
        <v>0.3664844000000001</v>
      </c>
      <c r="S246" s="218"/>
      <c r="T246" s="220">
        <f>SUM(T247:T257)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1" t="s">
        <v>82</v>
      </c>
      <c r="AT246" s="222" t="s">
        <v>72</v>
      </c>
      <c r="AU246" s="222" t="s">
        <v>80</v>
      </c>
      <c r="AY246" s="221" t="s">
        <v>146</v>
      </c>
      <c r="BK246" s="223">
        <f>SUM(BK247:BK257)</f>
        <v>0</v>
      </c>
    </row>
    <row r="247" s="2" customFormat="1" ht="24.15" customHeight="1">
      <c r="A247" s="38"/>
      <c r="B247" s="39"/>
      <c r="C247" s="226" t="s">
        <v>434</v>
      </c>
      <c r="D247" s="226" t="s">
        <v>149</v>
      </c>
      <c r="E247" s="227" t="s">
        <v>386</v>
      </c>
      <c r="F247" s="228" t="s">
        <v>387</v>
      </c>
      <c r="G247" s="229" t="s">
        <v>162</v>
      </c>
      <c r="H247" s="230">
        <v>50.575000000000003</v>
      </c>
      <c r="I247" s="231"/>
      <c r="J247" s="232">
        <f>ROUND(I247*H247,2)</f>
        <v>0</v>
      </c>
      <c r="K247" s="228" t="s">
        <v>153</v>
      </c>
      <c r="L247" s="44"/>
      <c r="M247" s="233" t="s">
        <v>1</v>
      </c>
      <c r="N247" s="234" t="s">
        <v>38</v>
      </c>
      <c r="O247" s="91"/>
      <c r="P247" s="235">
        <f>O247*H247</f>
        <v>0</v>
      </c>
      <c r="Q247" s="235">
        <v>0.00040000000000000002</v>
      </c>
      <c r="R247" s="235">
        <f>Q247*H247</f>
        <v>0.020230000000000001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232</v>
      </c>
      <c r="AT247" s="237" t="s">
        <v>149</v>
      </c>
      <c r="AU247" s="237" t="s">
        <v>82</v>
      </c>
      <c r="AY247" s="17" t="s">
        <v>146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80</v>
      </c>
      <c r="BK247" s="238">
        <f>ROUND(I247*H247,2)</f>
        <v>0</v>
      </c>
      <c r="BL247" s="17" t="s">
        <v>232</v>
      </c>
      <c r="BM247" s="237" t="s">
        <v>575</v>
      </c>
    </row>
    <row r="248" s="15" customFormat="1">
      <c r="A248" s="15"/>
      <c r="B248" s="267"/>
      <c r="C248" s="268"/>
      <c r="D248" s="241" t="s">
        <v>156</v>
      </c>
      <c r="E248" s="269" t="s">
        <v>1</v>
      </c>
      <c r="F248" s="270" t="s">
        <v>389</v>
      </c>
      <c r="G248" s="268"/>
      <c r="H248" s="269" t="s">
        <v>1</v>
      </c>
      <c r="I248" s="271"/>
      <c r="J248" s="268"/>
      <c r="K248" s="268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156</v>
      </c>
      <c r="AU248" s="276" t="s">
        <v>82</v>
      </c>
      <c r="AV248" s="15" t="s">
        <v>80</v>
      </c>
      <c r="AW248" s="15" t="s">
        <v>30</v>
      </c>
      <c r="AX248" s="15" t="s">
        <v>73</v>
      </c>
      <c r="AY248" s="276" t="s">
        <v>146</v>
      </c>
    </row>
    <row r="249" s="13" customFormat="1">
      <c r="A249" s="13"/>
      <c r="B249" s="239"/>
      <c r="C249" s="240"/>
      <c r="D249" s="241" t="s">
        <v>156</v>
      </c>
      <c r="E249" s="242" t="s">
        <v>1</v>
      </c>
      <c r="F249" s="243" t="s">
        <v>576</v>
      </c>
      <c r="G249" s="240"/>
      <c r="H249" s="244">
        <v>50.575000000000003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156</v>
      </c>
      <c r="AU249" s="250" t="s">
        <v>82</v>
      </c>
      <c r="AV249" s="13" t="s">
        <v>82</v>
      </c>
      <c r="AW249" s="13" t="s">
        <v>30</v>
      </c>
      <c r="AX249" s="13" t="s">
        <v>73</v>
      </c>
      <c r="AY249" s="250" t="s">
        <v>146</v>
      </c>
    </row>
    <row r="250" s="14" customFormat="1">
      <c r="A250" s="14"/>
      <c r="B250" s="251"/>
      <c r="C250" s="252"/>
      <c r="D250" s="241" t="s">
        <v>156</v>
      </c>
      <c r="E250" s="253" t="s">
        <v>1</v>
      </c>
      <c r="F250" s="254" t="s">
        <v>158</v>
      </c>
      <c r="G250" s="252"/>
      <c r="H250" s="255">
        <v>50.575000000000003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1" t="s">
        <v>156</v>
      </c>
      <c r="AU250" s="261" t="s">
        <v>82</v>
      </c>
      <c r="AV250" s="14" t="s">
        <v>154</v>
      </c>
      <c r="AW250" s="14" t="s">
        <v>30</v>
      </c>
      <c r="AX250" s="14" t="s">
        <v>80</v>
      </c>
      <c r="AY250" s="261" t="s">
        <v>146</v>
      </c>
    </row>
    <row r="251" s="2" customFormat="1" ht="37.8" customHeight="1">
      <c r="A251" s="38"/>
      <c r="B251" s="39"/>
      <c r="C251" s="277" t="s">
        <v>438</v>
      </c>
      <c r="D251" s="277" t="s">
        <v>295</v>
      </c>
      <c r="E251" s="278" t="s">
        <v>392</v>
      </c>
      <c r="F251" s="279" t="s">
        <v>393</v>
      </c>
      <c r="G251" s="280" t="s">
        <v>162</v>
      </c>
      <c r="H251" s="281">
        <v>61.752000000000002</v>
      </c>
      <c r="I251" s="282"/>
      <c r="J251" s="283">
        <f>ROUND(I251*H251,2)</f>
        <v>0</v>
      </c>
      <c r="K251" s="279" t="s">
        <v>153</v>
      </c>
      <c r="L251" s="284"/>
      <c r="M251" s="285" t="s">
        <v>1</v>
      </c>
      <c r="N251" s="286" t="s">
        <v>38</v>
      </c>
      <c r="O251" s="91"/>
      <c r="P251" s="235">
        <f>O251*H251</f>
        <v>0</v>
      </c>
      <c r="Q251" s="235">
        <v>0.0054000000000000003</v>
      </c>
      <c r="R251" s="235">
        <f>Q251*H251</f>
        <v>0.33346080000000006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394</v>
      </c>
      <c r="AT251" s="237" t="s">
        <v>295</v>
      </c>
      <c r="AU251" s="237" t="s">
        <v>82</v>
      </c>
      <c r="AY251" s="17" t="s">
        <v>146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80</v>
      </c>
      <c r="BK251" s="238">
        <f>ROUND(I251*H251,2)</f>
        <v>0</v>
      </c>
      <c r="BL251" s="17" t="s">
        <v>232</v>
      </c>
      <c r="BM251" s="237" t="s">
        <v>577</v>
      </c>
    </row>
    <row r="252" s="13" customFormat="1">
      <c r="A252" s="13"/>
      <c r="B252" s="239"/>
      <c r="C252" s="240"/>
      <c r="D252" s="241" t="s">
        <v>156</v>
      </c>
      <c r="E252" s="242" t="s">
        <v>1</v>
      </c>
      <c r="F252" s="243" t="s">
        <v>578</v>
      </c>
      <c r="G252" s="240"/>
      <c r="H252" s="244">
        <v>61.752000000000002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156</v>
      </c>
      <c r="AU252" s="250" t="s">
        <v>82</v>
      </c>
      <c r="AV252" s="13" t="s">
        <v>82</v>
      </c>
      <c r="AW252" s="13" t="s">
        <v>30</v>
      </c>
      <c r="AX252" s="13" t="s">
        <v>80</v>
      </c>
      <c r="AY252" s="250" t="s">
        <v>146</v>
      </c>
    </row>
    <row r="253" s="2" customFormat="1" ht="24.15" customHeight="1">
      <c r="A253" s="38"/>
      <c r="B253" s="39"/>
      <c r="C253" s="226" t="s">
        <v>442</v>
      </c>
      <c r="D253" s="226" t="s">
        <v>149</v>
      </c>
      <c r="E253" s="227" t="s">
        <v>398</v>
      </c>
      <c r="F253" s="228" t="s">
        <v>399</v>
      </c>
      <c r="G253" s="229" t="s">
        <v>162</v>
      </c>
      <c r="H253" s="230">
        <v>31.984000000000002</v>
      </c>
      <c r="I253" s="231"/>
      <c r="J253" s="232">
        <f>ROUND(I253*H253,2)</f>
        <v>0</v>
      </c>
      <c r="K253" s="228" t="s">
        <v>153</v>
      </c>
      <c r="L253" s="44"/>
      <c r="M253" s="233" t="s">
        <v>1</v>
      </c>
      <c r="N253" s="234" t="s">
        <v>38</v>
      </c>
      <c r="O253" s="91"/>
      <c r="P253" s="235">
        <f>O253*H253</f>
        <v>0</v>
      </c>
      <c r="Q253" s="235">
        <v>0.00040000000000000002</v>
      </c>
      <c r="R253" s="235">
        <f>Q253*H253</f>
        <v>0.012793600000000001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232</v>
      </c>
      <c r="AT253" s="237" t="s">
        <v>149</v>
      </c>
      <c r="AU253" s="237" t="s">
        <v>82</v>
      </c>
      <c r="AY253" s="17" t="s">
        <v>146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80</v>
      </c>
      <c r="BK253" s="238">
        <f>ROUND(I253*H253,2)</f>
        <v>0</v>
      </c>
      <c r="BL253" s="17" t="s">
        <v>232</v>
      </c>
      <c r="BM253" s="237" t="s">
        <v>579</v>
      </c>
    </row>
    <row r="254" s="15" customFormat="1">
      <c r="A254" s="15"/>
      <c r="B254" s="267"/>
      <c r="C254" s="268"/>
      <c r="D254" s="241" t="s">
        <v>156</v>
      </c>
      <c r="E254" s="269" t="s">
        <v>1</v>
      </c>
      <c r="F254" s="270" t="s">
        <v>580</v>
      </c>
      <c r="G254" s="268"/>
      <c r="H254" s="269" t="s">
        <v>1</v>
      </c>
      <c r="I254" s="271"/>
      <c r="J254" s="268"/>
      <c r="K254" s="268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156</v>
      </c>
      <c r="AU254" s="276" t="s">
        <v>82</v>
      </c>
      <c r="AV254" s="15" t="s">
        <v>80</v>
      </c>
      <c r="AW254" s="15" t="s">
        <v>30</v>
      </c>
      <c r="AX254" s="15" t="s">
        <v>73</v>
      </c>
      <c r="AY254" s="276" t="s">
        <v>146</v>
      </c>
    </row>
    <row r="255" s="13" customFormat="1">
      <c r="A255" s="13"/>
      <c r="B255" s="239"/>
      <c r="C255" s="240"/>
      <c r="D255" s="241" t="s">
        <v>156</v>
      </c>
      <c r="E255" s="242" t="s">
        <v>1</v>
      </c>
      <c r="F255" s="243" t="s">
        <v>581</v>
      </c>
      <c r="G255" s="240"/>
      <c r="H255" s="244">
        <v>31.984000000000002</v>
      </c>
      <c r="I255" s="245"/>
      <c r="J255" s="240"/>
      <c r="K255" s="240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156</v>
      </c>
      <c r="AU255" s="250" t="s">
        <v>82</v>
      </c>
      <c r="AV255" s="13" t="s">
        <v>82</v>
      </c>
      <c r="AW255" s="13" t="s">
        <v>30</v>
      </c>
      <c r="AX255" s="13" t="s">
        <v>73</v>
      </c>
      <c r="AY255" s="250" t="s">
        <v>146</v>
      </c>
    </row>
    <row r="256" s="14" customFormat="1">
      <c r="A256" s="14"/>
      <c r="B256" s="251"/>
      <c r="C256" s="252"/>
      <c r="D256" s="241" t="s">
        <v>156</v>
      </c>
      <c r="E256" s="253" t="s">
        <v>1</v>
      </c>
      <c r="F256" s="254" t="s">
        <v>158</v>
      </c>
      <c r="G256" s="252"/>
      <c r="H256" s="255">
        <v>31.984000000000002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156</v>
      </c>
      <c r="AU256" s="261" t="s">
        <v>82</v>
      </c>
      <c r="AV256" s="14" t="s">
        <v>154</v>
      </c>
      <c r="AW256" s="14" t="s">
        <v>30</v>
      </c>
      <c r="AX256" s="14" t="s">
        <v>80</v>
      </c>
      <c r="AY256" s="261" t="s">
        <v>146</v>
      </c>
    </row>
    <row r="257" s="2" customFormat="1" ht="24.15" customHeight="1">
      <c r="A257" s="38"/>
      <c r="B257" s="39"/>
      <c r="C257" s="226" t="s">
        <v>449</v>
      </c>
      <c r="D257" s="226" t="s">
        <v>149</v>
      </c>
      <c r="E257" s="227" t="s">
        <v>404</v>
      </c>
      <c r="F257" s="228" t="s">
        <v>405</v>
      </c>
      <c r="G257" s="229" t="s">
        <v>406</v>
      </c>
      <c r="H257" s="287"/>
      <c r="I257" s="231"/>
      <c r="J257" s="232">
        <f>ROUND(I257*H257,2)</f>
        <v>0</v>
      </c>
      <c r="K257" s="228" t="s">
        <v>153</v>
      </c>
      <c r="L257" s="44"/>
      <c r="M257" s="233" t="s">
        <v>1</v>
      </c>
      <c r="N257" s="234" t="s">
        <v>38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232</v>
      </c>
      <c r="AT257" s="237" t="s">
        <v>149</v>
      </c>
      <c r="AU257" s="237" t="s">
        <v>82</v>
      </c>
      <c r="AY257" s="17" t="s">
        <v>146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80</v>
      </c>
      <c r="BK257" s="238">
        <f>ROUND(I257*H257,2)</f>
        <v>0</v>
      </c>
      <c r="BL257" s="17" t="s">
        <v>232</v>
      </c>
      <c r="BM257" s="237" t="s">
        <v>582</v>
      </c>
    </row>
    <row r="258" s="12" customFormat="1" ht="22.8" customHeight="1">
      <c r="A258" s="12"/>
      <c r="B258" s="210"/>
      <c r="C258" s="211"/>
      <c r="D258" s="212" t="s">
        <v>72</v>
      </c>
      <c r="E258" s="224" t="s">
        <v>415</v>
      </c>
      <c r="F258" s="224" t="s">
        <v>416</v>
      </c>
      <c r="G258" s="211"/>
      <c r="H258" s="211"/>
      <c r="I258" s="214"/>
      <c r="J258" s="225">
        <f>BK258</f>
        <v>0</v>
      </c>
      <c r="K258" s="211"/>
      <c r="L258" s="216"/>
      <c r="M258" s="217"/>
      <c r="N258" s="218"/>
      <c r="O258" s="218"/>
      <c r="P258" s="219">
        <f>SUM(P259:P264)</f>
        <v>0</v>
      </c>
      <c r="Q258" s="218"/>
      <c r="R258" s="219">
        <f>SUM(R259:R264)</f>
        <v>0.035952150000000002</v>
      </c>
      <c r="S258" s="218"/>
      <c r="T258" s="220">
        <f>SUM(T259:T264)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1" t="s">
        <v>82</v>
      </c>
      <c r="AT258" s="222" t="s">
        <v>72</v>
      </c>
      <c r="AU258" s="222" t="s">
        <v>80</v>
      </c>
      <c r="AY258" s="221" t="s">
        <v>146</v>
      </c>
      <c r="BK258" s="223">
        <f>SUM(BK259:BK264)</f>
        <v>0</v>
      </c>
    </row>
    <row r="259" s="2" customFormat="1" ht="24.15" customHeight="1">
      <c r="A259" s="38"/>
      <c r="B259" s="39"/>
      <c r="C259" s="226" t="s">
        <v>454</v>
      </c>
      <c r="D259" s="226" t="s">
        <v>149</v>
      </c>
      <c r="E259" s="227" t="s">
        <v>583</v>
      </c>
      <c r="F259" s="228" t="s">
        <v>584</v>
      </c>
      <c r="G259" s="229" t="s">
        <v>162</v>
      </c>
      <c r="H259" s="230">
        <v>3.8999999999999999</v>
      </c>
      <c r="I259" s="231"/>
      <c r="J259" s="232">
        <f>ROUND(I259*H259,2)</f>
        <v>0</v>
      </c>
      <c r="K259" s="228" t="s">
        <v>153</v>
      </c>
      <c r="L259" s="44"/>
      <c r="M259" s="233" t="s">
        <v>1</v>
      </c>
      <c r="N259" s="234" t="s">
        <v>38</v>
      </c>
      <c r="O259" s="91"/>
      <c r="P259" s="235">
        <f>O259*H259</f>
        <v>0</v>
      </c>
      <c r="Q259" s="235">
        <v>0.00028049999999999999</v>
      </c>
      <c r="R259" s="235">
        <f>Q259*H259</f>
        <v>0.00109395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232</v>
      </c>
      <c r="AT259" s="237" t="s">
        <v>149</v>
      </c>
      <c r="AU259" s="237" t="s">
        <v>82</v>
      </c>
      <c r="AY259" s="17" t="s">
        <v>146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80</v>
      </c>
      <c r="BK259" s="238">
        <f>ROUND(I259*H259,2)</f>
        <v>0</v>
      </c>
      <c r="BL259" s="17" t="s">
        <v>232</v>
      </c>
      <c r="BM259" s="237" t="s">
        <v>585</v>
      </c>
    </row>
    <row r="260" s="13" customFormat="1">
      <c r="A260" s="13"/>
      <c r="B260" s="239"/>
      <c r="C260" s="240"/>
      <c r="D260" s="241" t="s">
        <v>156</v>
      </c>
      <c r="E260" s="242" t="s">
        <v>1</v>
      </c>
      <c r="F260" s="243" t="s">
        <v>552</v>
      </c>
      <c r="G260" s="240"/>
      <c r="H260" s="244">
        <v>3.8999999999999999</v>
      </c>
      <c r="I260" s="245"/>
      <c r="J260" s="240"/>
      <c r="K260" s="240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156</v>
      </c>
      <c r="AU260" s="250" t="s">
        <v>82</v>
      </c>
      <c r="AV260" s="13" t="s">
        <v>82</v>
      </c>
      <c r="AW260" s="13" t="s">
        <v>30</v>
      </c>
      <c r="AX260" s="13" t="s">
        <v>80</v>
      </c>
      <c r="AY260" s="250" t="s">
        <v>146</v>
      </c>
    </row>
    <row r="261" s="2" customFormat="1" ht="16.5" customHeight="1">
      <c r="A261" s="38"/>
      <c r="B261" s="39"/>
      <c r="C261" s="277" t="s">
        <v>458</v>
      </c>
      <c r="D261" s="277" t="s">
        <v>295</v>
      </c>
      <c r="E261" s="278" t="s">
        <v>586</v>
      </c>
      <c r="F261" s="279" t="s">
        <v>587</v>
      </c>
      <c r="G261" s="280" t="s">
        <v>162</v>
      </c>
      <c r="H261" s="281">
        <v>4.4189999999999996</v>
      </c>
      <c r="I261" s="282"/>
      <c r="J261" s="283">
        <f>ROUND(I261*H261,2)</f>
        <v>0</v>
      </c>
      <c r="K261" s="279" t="s">
        <v>153</v>
      </c>
      <c r="L261" s="284"/>
      <c r="M261" s="285" t="s">
        <v>1</v>
      </c>
      <c r="N261" s="286" t="s">
        <v>38</v>
      </c>
      <c r="O261" s="91"/>
      <c r="P261" s="235">
        <f>O261*H261</f>
        <v>0</v>
      </c>
      <c r="Q261" s="235">
        <v>0.0077999999999999996</v>
      </c>
      <c r="R261" s="235">
        <f>Q261*H261</f>
        <v>0.034468199999999997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394</v>
      </c>
      <c r="AT261" s="237" t="s">
        <v>295</v>
      </c>
      <c r="AU261" s="237" t="s">
        <v>82</v>
      </c>
      <c r="AY261" s="17" t="s">
        <v>146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80</v>
      </c>
      <c r="BK261" s="238">
        <f>ROUND(I261*H261,2)</f>
        <v>0</v>
      </c>
      <c r="BL261" s="17" t="s">
        <v>232</v>
      </c>
      <c r="BM261" s="237" t="s">
        <v>588</v>
      </c>
    </row>
    <row r="262" s="13" customFormat="1">
      <c r="A262" s="13"/>
      <c r="B262" s="239"/>
      <c r="C262" s="240"/>
      <c r="D262" s="241" t="s">
        <v>156</v>
      </c>
      <c r="E262" s="242" t="s">
        <v>1</v>
      </c>
      <c r="F262" s="243" t="s">
        <v>589</v>
      </c>
      <c r="G262" s="240"/>
      <c r="H262" s="244">
        <v>4.4189999999999996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156</v>
      </c>
      <c r="AU262" s="250" t="s">
        <v>82</v>
      </c>
      <c r="AV262" s="13" t="s">
        <v>82</v>
      </c>
      <c r="AW262" s="13" t="s">
        <v>30</v>
      </c>
      <c r="AX262" s="13" t="s">
        <v>80</v>
      </c>
      <c r="AY262" s="250" t="s">
        <v>146</v>
      </c>
    </row>
    <row r="263" s="2" customFormat="1" ht="24.15" customHeight="1">
      <c r="A263" s="38"/>
      <c r="B263" s="39"/>
      <c r="C263" s="226" t="s">
        <v>462</v>
      </c>
      <c r="D263" s="226" t="s">
        <v>149</v>
      </c>
      <c r="E263" s="227" t="s">
        <v>590</v>
      </c>
      <c r="F263" s="228" t="s">
        <v>591</v>
      </c>
      <c r="G263" s="229" t="s">
        <v>162</v>
      </c>
      <c r="H263" s="230">
        <v>3.8999999999999999</v>
      </c>
      <c r="I263" s="231"/>
      <c r="J263" s="232">
        <f>ROUND(I263*H263,2)</f>
        <v>0</v>
      </c>
      <c r="K263" s="228" t="s">
        <v>153</v>
      </c>
      <c r="L263" s="44"/>
      <c r="M263" s="233" t="s">
        <v>1</v>
      </c>
      <c r="N263" s="234" t="s">
        <v>38</v>
      </c>
      <c r="O263" s="91"/>
      <c r="P263" s="235">
        <f>O263*H263</f>
        <v>0</v>
      </c>
      <c r="Q263" s="235">
        <v>0.00010000000000000001</v>
      </c>
      <c r="R263" s="235">
        <f>Q263*H263</f>
        <v>0.00038999999999999999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232</v>
      </c>
      <c r="AT263" s="237" t="s">
        <v>149</v>
      </c>
      <c r="AU263" s="237" t="s">
        <v>82</v>
      </c>
      <c r="AY263" s="17" t="s">
        <v>146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80</v>
      </c>
      <c r="BK263" s="238">
        <f>ROUND(I263*H263,2)</f>
        <v>0</v>
      </c>
      <c r="BL263" s="17" t="s">
        <v>232</v>
      </c>
      <c r="BM263" s="237" t="s">
        <v>592</v>
      </c>
    </row>
    <row r="264" s="2" customFormat="1" ht="24.15" customHeight="1">
      <c r="A264" s="38"/>
      <c r="B264" s="39"/>
      <c r="C264" s="226" t="s">
        <v>466</v>
      </c>
      <c r="D264" s="226" t="s">
        <v>149</v>
      </c>
      <c r="E264" s="227" t="s">
        <v>443</v>
      </c>
      <c r="F264" s="228" t="s">
        <v>444</v>
      </c>
      <c r="G264" s="229" t="s">
        <v>406</v>
      </c>
      <c r="H264" s="287"/>
      <c r="I264" s="231"/>
      <c r="J264" s="232">
        <f>ROUND(I264*H264,2)</f>
        <v>0</v>
      </c>
      <c r="K264" s="228" t="s">
        <v>153</v>
      </c>
      <c r="L264" s="44"/>
      <c r="M264" s="262" t="s">
        <v>1</v>
      </c>
      <c r="N264" s="263" t="s">
        <v>38</v>
      </c>
      <c r="O264" s="264"/>
      <c r="P264" s="265">
        <f>O264*H264</f>
        <v>0</v>
      </c>
      <c r="Q264" s="265">
        <v>0</v>
      </c>
      <c r="R264" s="265">
        <f>Q264*H264</f>
        <v>0</v>
      </c>
      <c r="S264" s="265">
        <v>0</v>
      </c>
      <c r="T264" s="26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232</v>
      </c>
      <c r="AT264" s="237" t="s">
        <v>149</v>
      </c>
      <c r="AU264" s="237" t="s">
        <v>82</v>
      </c>
      <c r="AY264" s="17" t="s">
        <v>146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80</v>
      </c>
      <c r="BK264" s="238">
        <f>ROUND(I264*H264,2)</f>
        <v>0</v>
      </c>
      <c r="BL264" s="17" t="s">
        <v>232</v>
      </c>
      <c r="BM264" s="237" t="s">
        <v>593</v>
      </c>
    </row>
    <row r="265" s="2" customFormat="1" ht="6.96" customHeight="1">
      <c r="A265" s="38"/>
      <c r="B265" s="66"/>
      <c r="C265" s="67"/>
      <c r="D265" s="67"/>
      <c r="E265" s="67"/>
      <c r="F265" s="67"/>
      <c r="G265" s="67"/>
      <c r="H265" s="67"/>
      <c r="I265" s="67"/>
      <c r="J265" s="67"/>
      <c r="K265" s="67"/>
      <c r="L265" s="44"/>
      <c r="M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</row>
  </sheetData>
  <sheetProtection sheet="1" autoFilter="0" formatColumns="0" formatRows="0" objects="1" scenarios="1" spinCount="100000" saltValue="T58GT6RyiXifwpZUXdtAz0k5DJ+ZOifOrwWO6JraklVl/yrppBTuWm41kCcpnMKR9Te8UV3I8hkXt00Yx25h3A==" hashValue="Y/lBHfgZfdj0pyoUqsxHNmPXp4/4gb7LPTXm5FdjAXrDsPMmWFEjan7k2ku0YcCQmu+kds8eGtdfsHUrbcgzjw==" algorithmName="SHA-512" password="CC35"/>
  <autoFilter ref="C129:K2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Komunitní centrum Jahodnice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594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117</v>
      </c>
      <c r="G14" s="38"/>
      <c r="H14" s="38"/>
      <c r="I14" s="150" t="s">
        <v>22</v>
      </c>
      <c r="J14" s="153" t="str">
        <f>'Rekapitulace stavby'!AN8</f>
        <v>2.5.2022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118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119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120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121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ROUND((SUM(BE127:BE209)),  2)</f>
        <v>0</v>
      </c>
      <c r="G35" s="38"/>
      <c r="H35" s="38"/>
      <c r="I35" s="164">
        <v>0.20999999999999999</v>
      </c>
      <c r="J35" s="163">
        <f>ROUND(((SUM(BE127:BE209))*I35),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ROUND((SUM(BF127:BF209)),  2)</f>
        <v>0</v>
      </c>
      <c r="G36" s="38"/>
      <c r="H36" s="38"/>
      <c r="I36" s="164">
        <v>0.14999999999999999</v>
      </c>
      <c r="J36" s="163">
        <f>ROUND(((SUM(BF127:BF209))*I36),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ROUND((SUM(BG127:BG209)),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ROUND((SUM(BH127:BH209)),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ROUND((SUM(BI127:BI209)),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Komunitní centrum Jahodnice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3.4 - Nový vnitřní plot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Baštířská 67/2, Praha 14</v>
      </c>
      <c r="G91" s="40"/>
      <c r="H91" s="40"/>
      <c r="I91" s="32" t="s">
        <v>22</v>
      </c>
      <c r="J91" s="79" t="str">
        <f>IF(J14="","",J14)</f>
        <v>2.5.2022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Městská část Praha 14</v>
      </c>
      <c r="G93" s="40"/>
      <c r="H93" s="40"/>
      <c r="I93" s="32" t="s">
        <v>29</v>
      </c>
      <c r="J93" s="36" t="str">
        <f>E23</f>
        <v>a3atelier,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123</v>
      </c>
      <c r="D96" s="185"/>
      <c r="E96" s="185"/>
      <c r="F96" s="185"/>
      <c r="G96" s="185"/>
      <c r="H96" s="185"/>
      <c r="I96" s="185"/>
      <c r="J96" s="186" t="s">
        <v>124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125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126</v>
      </c>
    </row>
    <row r="99" s="9" customFormat="1" ht="24.96" customHeight="1">
      <c r="A99" s="9"/>
      <c r="B99" s="188"/>
      <c r="C99" s="189"/>
      <c r="D99" s="190" t="s">
        <v>127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128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252</v>
      </c>
      <c r="E101" s="196"/>
      <c r="F101" s="196"/>
      <c r="G101" s="196"/>
      <c r="H101" s="196"/>
      <c r="I101" s="196"/>
      <c r="J101" s="197">
        <f>J149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253</v>
      </c>
      <c r="E102" s="196"/>
      <c r="F102" s="196"/>
      <c r="G102" s="196"/>
      <c r="H102" s="196"/>
      <c r="I102" s="196"/>
      <c r="J102" s="197">
        <f>J179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254</v>
      </c>
      <c r="E103" s="196"/>
      <c r="F103" s="196"/>
      <c r="G103" s="196"/>
      <c r="H103" s="196"/>
      <c r="I103" s="196"/>
      <c r="J103" s="197">
        <f>J195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255</v>
      </c>
      <c r="E104" s="191"/>
      <c r="F104" s="191"/>
      <c r="G104" s="191"/>
      <c r="H104" s="191"/>
      <c r="I104" s="191"/>
      <c r="J104" s="192">
        <f>J197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256</v>
      </c>
      <c r="E105" s="196"/>
      <c r="F105" s="196"/>
      <c r="G105" s="196"/>
      <c r="H105" s="196"/>
      <c r="I105" s="196"/>
      <c r="J105" s="197">
        <f>J198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Komunitní centrum Jahodnice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113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114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3.4 - Nový vnitřní plot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Baštířská 67/2, Praha 14</v>
      </c>
      <c r="G121" s="40"/>
      <c r="H121" s="40"/>
      <c r="I121" s="32" t="s">
        <v>22</v>
      </c>
      <c r="J121" s="79" t="str">
        <f>IF(J14="","",J14)</f>
        <v>2.5.2022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>Městská část Praha 14</v>
      </c>
      <c r="G123" s="40"/>
      <c r="H123" s="40"/>
      <c r="I123" s="32" t="s">
        <v>29</v>
      </c>
      <c r="J123" s="36" t="str">
        <f>E23</f>
        <v>a3atelier,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IF(E20="","",E20)</f>
        <v>Vyplň údaj</v>
      </c>
      <c r="G124" s="40"/>
      <c r="H124" s="40"/>
      <c r="I124" s="32" t="s">
        <v>31</v>
      </c>
      <c r="J124" s="36" t="str">
        <f>E26</f>
        <v>Zdeněk Drda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132</v>
      </c>
      <c r="D126" s="202" t="s">
        <v>58</v>
      </c>
      <c r="E126" s="202" t="s">
        <v>54</v>
      </c>
      <c r="F126" s="202" t="s">
        <v>55</v>
      </c>
      <c r="G126" s="202" t="s">
        <v>133</v>
      </c>
      <c r="H126" s="202" t="s">
        <v>134</v>
      </c>
      <c r="I126" s="202" t="s">
        <v>135</v>
      </c>
      <c r="J126" s="202" t="s">
        <v>124</v>
      </c>
      <c r="K126" s="203" t="s">
        <v>136</v>
      </c>
      <c r="L126" s="204"/>
      <c r="M126" s="100" t="s">
        <v>1</v>
      </c>
      <c r="N126" s="101" t="s">
        <v>37</v>
      </c>
      <c r="O126" s="101" t="s">
        <v>137</v>
      </c>
      <c r="P126" s="101" t="s">
        <v>138</v>
      </c>
      <c r="Q126" s="101" t="s">
        <v>139</v>
      </c>
      <c r="R126" s="101" t="s">
        <v>140</v>
      </c>
      <c r="S126" s="101" t="s">
        <v>141</v>
      </c>
      <c r="T126" s="102" t="s">
        <v>142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143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P128+P197</f>
        <v>0</v>
      </c>
      <c r="Q127" s="104"/>
      <c r="R127" s="207">
        <f>R128+R197</f>
        <v>19.891474129999999</v>
      </c>
      <c r="S127" s="104"/>
      <c r="T127" s="208">
        <f>T128+T197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126</v>
      </c>
      <c r="BK127" s="209">
        <f>BK128+BK197</f>
        <v>0</v>
      </c>
    </row>
    <row r="128" s="12" customFormat="1" ht="25.92" customHeight="1">
      <c r="A128" s="12"/>
      <c r="B128" s="210"/>
      <c r="C128" s="211"/>
      <c r="D128" s="212" t="s">
        <v>72</v>
      </c>
      <c r="E128" s="213" t="s">
        <v>144</v>
      </c>
      <c r="F128" s="213" t="s">
        <v>145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P129+P149+P179+P195</f>
        <v>0</v>
      </c>
      <c r="Q128" s="218"/>
      <c r="R128" s="219">
        <f>R129+R149+R179+R195</f>
        <v>19.775971729999998</v>
      </c>
      <c r="S128" s="218"/>
      <c r="T128" s="220">
        <f>T129+T149+T179+T195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72</v>
      </c>
      <c r="AU128" s="222" t="s">
        <v>73</v>
      </c>
      <c r="AY128" s="221" t="s">
        <v>146</v>
      </c>
      <c r="BK128" s="223">
        <f>BK129+BK149+BK179+BK195</f>
        <v>0</v>
      </c>
    </row>
    <row r="129" s="12" customFormat="1" ht="22.8" customHeight="1">
      <c r="A129" s="12"/>
      <c r="B129" s="210"/>
      <c r="C129" s="211"/>
      <c r="D129" s="212" t="s">
        <v>72</v>
      </c>
      <c r="E129" s="224" t="s">
        <v>80</v>
      </c>
      <c r="F129" s="224" t="s">
        <v>147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SUM(P130:P148)</f>
        <v>0</v>
      </c>
      <c r="Q129" s="218"/>
      <c r="R129" s="219">
        <f>SUM(R130:R148)</f>
        <v>0</v>
      </c>
      <c r="S129" s="218"/>
      <c r="T129" s="220">
        <f>SUM(T130:T148)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80</v>
      </c>
      <c r="AT129" s="222" t="s">
        <v>72</v>
      </c>
      <c r="AU129" s="222" t="s">
        <v>80</v>
      </c>
      <c r="AY129" s="221" t="s">
        <v>146</v>
      </c>
      <c r="BK129" s="223">
        <f>SUM(BK130:BK148)</f>
        <v>0</v>
      </c>
    </row>
    <row r="130" s="2" customFormat="1" ht="24.15" customHeight="1">
      <c r="A130" s="38"/>
      <c r="B130" s="39"/>
      <c r="C130" s="226" t="s">
        <v>80</v>
      </c>
      <c r="D130" s="226" t="s">
        <v>149</v>
      </c>
      <c r="E130" s="227" t="s">
        <v>261</v>
      </c>
      <c r="F130" s="228" t="s">
        <v>262</v>
      </c>
      <c r="G130" s="229" t="s">
        <v>204</v>
      </c>
      <c r="H130" s="230">
        <v>7</v>
      </c>
      <c r="I130" s="231"/>
      <c r="J130" s="232">
        <f>ROUND(I130*H130,2)</f>
        <v>0</v>
      </c>
      <c r="K130" s="228" t="s">
        <v>153</v>
      </c>
      <c r="L130" s="44"/>
      <c r="M130" s="233" t="s">
        <v>1</v>
      </c>
      <c r="N130" s="234" t="s">
        <v>38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154</v>
      </c>
      <c r="AT130" s="237" t="s">
        <v>149</v>
      </c>
      <c r="AU130" s="237" t="s">
        <v>82</v>
      </c>
      <c r="AY130" s="17" t="s">
        <v>146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80</v>
      </c>
      <c r="BK130" s="238">
        <f>ROUND(I130*H130,2)</f>
        <v>0</v>
      </c>
      <c r="BL130" s="17" t="s">
        <v>154</v>
      </c>
      <c r="BM130" s="237" t="s">
        <v>595</v>
      </c>
    </row>
    <row r="131" s="15" customFormat="1">
      <c r="A131" s="15"/>
      <c r="B131" s="267"/>
      <c r="C131" s="268"/>
      <c r="D131" s="241" t="s">
        <v>156</v>
      </c>
      <c r="E131" s="269" t="s">
        <v>1</v>
      </c>
      <c r="F131" s="270" t="s">
        <v>596</v>
      </c>
      <c r="G131" s="268"/>
      <c r="H131" s="269" t="s">
        <v>1</v>
      </c>
      <c r="I131" s="271"/>
      <c r="J131" s="268"/>
      <c r="K131" s="268"/>
      <c r="L131" s="272"/>
      <c r="M131" s="273"/>
      <c r="N131" s="274"/>
      <c r="O131" s="274"/>
      <c r="P131" s="274"/>
      <c r="Q131" s="274"/>
      <c r="R131" s="274"/>
      <c r="S131" s="274"/>
      <c r="T131" s="27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6" t="s">
        <v>156</v>
      </c>
      <c r="AU131" s="276" t="s">
        <v>82</v>
      </c>
      <c r="AV131" s="15" t="s">
        <v>80</v>
      </c>
      <c r="AW131" s="15" t="s">
        <v>30</v>
      </c>
      <c r="AX131" s="15" t="s">
        <v>73</v>
      </c>
      <c r="AY131" s="276" t="s">
        <v>146</v>
      </c>
    </row>
    <row r="132" s="13" customFormat="1">
      <c r="A132" s="13"/>
      <c r="B132" s="239"/>
      <c r="C132" s="240"/>
      <c r="D132" s="241" t="s">
        <v>156</v>
      </c>
      <c r="E132" s="242" t="s">
        <v>1</v>
      </c>
      <c r="F132" s="243" t="s">
        <v>597</v>
      </c>
      <c r="G132" s="240"/>
      <c r="H132" s="244">
        <v>7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156</v>
      </c>
      <c r="AU132" s="250" t="s">
        <v>82</v>
      </c>
      <c r="AV132" s="13" t="s">
        <v>82</v>
      </c>
      <c r="AW132" s="13" t="s">
        <v>30</v>
      </c>
      <c r="AX132" s="13" t="s">
        <v>73</v>
      </c>
      <c r="AY132" s="250" t="s">
        <v>146</v>
      </c>
    </row>
    <row r="133" s="14" customFormat="1">
      <c r="A133" s="14"/>
      <c r="B133" s="251"/>
      <c r="C133" s="252"/>
      <c r="D133" s="241" t="s">
        <v>156</v>
      </c>
      <c r="E133" s="253" t="s">
        <v>1</v>
      </c>
      <c r="F133" s="254" t="s">
        <v>158</v>
      </c>
      <c r="G133" s="252"/>
      <c r="H133" s="255">
        <v>7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156</v>
      </c>
      <c r="AU133" s="261" t="s">
        <v>82</v>
      </c>
      <c r="AV133" s="14" t="s">
        <v>154</v>
      </c>
      <c r="AW133" s="14" t="s">
        <v>30</v>
      </c>
      <c r="AX133" s="14" t="s">
        <v>80</v>
      </c>
      <c r="AY133" s="261" t="s">
        <v>146</v>
      </c>
    </row>
    <row r="134" s="2" customFormat="1" ht="33" customHeight="1">
      <c r="A134" s="38"/>
      <c r="B134" s="39"/>
      <c r="C134" s="226" t="s">
        <v>82</v>
      </c>
      <c r="D134" s="226" t="s">
        <v>149</v>
      </c>
      <c r="E134" s="227" t="s">
        <v>266</v>
      </c>
      <c r="F134" s="228" t="s">
        <v>267</v>
      </c>
      <c r="G134" s="229" t="s">
        <v>152</v>
      </c>
      <c r="H134" s="230">
        <v>2.0790000000000002</v>
      </c>
      <c r="I134" s="231"/>
      <c r="J134" s="232">
        <f>ROUND(I134*H134,2)</f>
        <v>0</v>
      </c>
      <c r="K134" s="228" t="s">
        <v>153</v>
      </c>
      <c r="L134" s="44"/>
      <c r="M134" s="233" t="s">
        <v>1</v>
      </c>
      <c r="N134" s="234" t="s">
        <v>38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154</v>
      </c>
      <c r="AT134" s="237" t="s">
        <v>149</v>
      </c>
      <c r="AU134" s="237" t="s">
        <v>82</v>
      </c>
      <c r="AY134" s="17" t="s">
        <v>146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80</v>
      </c>
      <c r="BK134" s="238">
        <f>ROUND(I134*H134,2)</f>
        <v>0</v>
      </c>
      <c r="BL134" s="17" t="s">
        <v>154</v>
      </c>
      <c r="BM134" s="237" t="s">
        <v>598</v>
      </c>
    </row>
    <row r="135" s="15" customFormat="1">
      <c r="A135" s="15"/>
      <c r="B135" s="267"/>
      <c r="C135" s="268"/>
      <c r="D135" s="241" t="s">
        <v>156</v>
      </c>
      <c r="E135" s="269" t="s">
        <v>1</v>
      </c>
      <c r="F135" s="270" t="s">
        <v>271</v>
      </c>
      <c r="G135" s="268"/>
      <c r="H135" s="269" t="s">
        <v>1</v>
      </c>
      <c r="I135" s="271"/>
      <c r="J135" s="268"/>
      <c r="K135" s="268"/>
      <c r="L135" s="272"/>
      <c r="M135" s="273"/>
      <c r="N135" s="274"/>
      <c r="O135" s="274"/>
      <c r="P135" s="274"/>
      <c r="Q135" s="274"/>
      <c r="R135" s="274"/>
      <c r="S135" s="274"/>
      <c r="T135" s="27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6" t="s">
        <v>156</v>
      </c>
      <c r="AU135" s="276" t="s">
        <v>82</v>
      </c>
      <c r="AV135" s="15" t="s">
        <v>80</v>
      </c>
      <c r="AW135" s="15" t="s">
        <v>30</v>
      </c>
      <c r="AX135" s="15" t="s">
        <v>73</v>
      </c>
      <c r="AY135" s="276" t="s">
        <v>146</v>
      </c>
    </row>
    <row r="136" s="13" customFormat="1">
      <c r="A136" s="13"/>
      <c r="B136" s="239"/>
      <c r="C136" s="240"/>
      <c r="D136" s="241" t="s">
        <v>156</v>
      </c>
      <c r="E136" s="242" t="s">
        <v>1</v>
      </c>
      <c r="F136" s="243" t="s">
        <v>599</v>
      </c>
      <c r="G136" s="240"/>
      <c r="H136" s="244">
        <v>2.0790000000000002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156</v>
      </c>
      <c r="AU136" s="250" t="s">
        <v>82</v>
      </c>
      <c r="AV136" s="13" t="s">
        <v>82</v>
      </c>
      <c r="AW136" s="13" t="s">
        <v>30</v>
      </c>
      <c r="AX136" s="13" t="s">
        <v>73</v>
      </c>
      <c r="AY136" s="250" t="s">
        <v>146</v>
      </c>
    </row>
    <row r="137" s="14" customFormat="1">
      <c r="A137" s="14"/>
      <c r="B137" s="251"/>
      <c r="C137" s="252"/>
      <c r="D137" s="241" t="s">
        <v>156</v>
      </c>
      <c r="E137" s="253" t="s">
        <v>1</v>
      </c>
      <c r="F137" s="254" t="s">
        <v>158</v>
      </c>
      <c r="G137" s="252"/>
      <c r="H137" s="255">
        <v>2.0790000000000002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156</v>
      </c>
      <c r="AU137" s="261" t="s">
        <v>82</v>
      </c>
      <c r="AV137" s="14" t="s">
        <v>154</v>
      </c>
      <c r="AW137" s="14" t="s">
        <v>30</v>
      </c>
      <c r="AX137" s="14" t="s">
        <v>80</v>
      </c>
      <c r="AY137" s="261" t="s">
        <v>146</v>
      </c>
    </row>
    <row r="138" s="2" customFormat="1" ht="37.8" customHeight="1">
      <c r="A138" s="38"/>
      <c r="B138" s="39"/>
      <c r="C138" s="226" t="s">
        <v>214</v>
      </c>
      <c r="D138" s="226" t="s">
        <v>149</v>
      </c>
      <c r="E138" s="227" t="s">
        <v>281</v>
      </c>
      <c r="F138" s="228" t="s">
        <v>282</v>
      </c>
      <c r="G138" s="229" t="s">
        <v>152</v>
      </c>
      <c r="H138" s="230">
        <v>9.6389999999999993</v>
      </c>
      <c r="I138" s="231"/>
      <c r="J138" s="232">
        <f>ROUND(I138*H138,2)</f>
        <v>0</v>
      </c>
      <c r="K138" s="228" t="s">
        <v>153</v>
      </c>
      <c r="L138" s="44"/>
      <c r="M138" s="233" t="s">
        <v>1</v>
      </c>
      <c r="N138" s="234" t="s">
        <v>38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154</v>
      </c>
      <c r="AT138" s="237" t="s">
        <v>149</v>
      </c>
      <c r="AU138" s="237" t="s">
        <v>82</v>
      </c>
      <c r="AY138" s="17" t="s">
        <v>146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80</v>
      </c>
      <c r="BK138" s="238">
        <f>ROUND(I138*H138,2)</f>
        <v>0</v>
      </c>
      <c r="BL138" s="17" t="s">
        <v>154</v>
      </c>
      <c r="BM138" s="237" t="s">
        <v>600</v>
      </c>
    </row>
    <row r="139" s="13" customFormat="1">
      <c r="A139" s="13"/>
      <c r="B139" s="239"/>
      <c r="C139" s="240"/>
      <c r="D139" s="241" t="s">
        <v>156</v>
      </c>
      <c r="E139" s="242" t="s">
        <v>1</v>
      </c>
      <c r="F139" s="243" t="s">
        <v>601</v>
      </c>
      <c r="G139" s="240"/>
      <c r="H139" s="244">
        <v>2.0790000000000002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156</v>
      </c>
      <c r="AU139" s="250" t="s">
        <v>82</v>
      </c>
      <c r="AV139" s="13" t="s">
        <v>82</v>
      </c>
      <c r="AW139" s="13" t="s">
        <v>30</v>
      </c>
      <c r="AX139" s="13" t="s">
        <v>73</v>
      </c>
      <c r="AY139" s="250" t="s">
        <v>146</v>
      </c>
    </row>
    <row r="140" s="13" customFormat="1">
      <c r="A140" s="13"/>
      <c r="B140" s="239"/>
      <c r="C140" s="240"/>
      <c r="D140" s="241" t="s">
        <v>156</v>
      </c>
      <c r="E140" s="242" t="s">
        <v>1</v>
      </c>
      <c r="F140" s="243" t="s">
        <v>602</v>
      </c>
      <c r="G140" s="240"/>
      <c r="H140" s="244">
        <v>7.5599999999999996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156</v>
      </c>
      <c r="AU140" s="250" t="s">
        <v>82</v>
      </c>
      <c r="AV140" s="13" t="s">
        <v>82</v>
      </c>
      <c r="AW140" s="13" t="s">
        <v>30</v>
      </c>
      <c r="AX140" s="13" t="s">
        <v>73</v>
      </c>
      <c r="AY140" s="250" t="s">
        <v>146</v>
      </c>
    </row>
    <row r="141" s="14" customFormat="1">
      <c r="A141" s="14"/>
      <c r="B141" s="251"/>
      <c r="C141" s="252"/>
      <c r="D141" s="241" t="s">
        <v>156</v>
      </c>
      <c r="E141" s="253" t="s">
        <v>1</v>
      </c>
      <c r="F141" s="254" t="s">
        <v>158</v>
      </c>
      <c r="G141" s="252"/>
      <c r="H141" s="255">
        <v>9.6389999999999993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156</v>
      </c>
      <c r="AU141" s="261" t="s">
        <v>82</v>
      </c>
      <c r="AV141" s="14" t="s">
        <v>154</v>
      </c>
      <c r="AW141" s="14" t="s">
        <v>30</v>
      </c>
      <c r="AX141" s="14" t="s">
        <v>80</v>
      </c>
      <c r="AY141" s="261" t="s">
        <v>146</v>
      </c>
    </row>
    <row r="142" s="2" customFormat="1" ht="24.15" customHeight="1">
      <c r="A142" s="38"/>
      <c r="B142" s="39"/>
      <c r="C142" s="226" t="s">
        <v>154</v>
      </c>
      <c r="D142" s="226" t="s">
        <v>149</v>
      </c>
      <c r="E142" s="227" t="s">
        <v>273</v>
      </c>
      <c r="F142" s="228" t="s">
        <v>274</v>
      </c>
      <c r="G142" s="229" t="s">
        <v>152</v>
      </c>
      <c r="H142" s="230">
        <v>7.5599999999999996</v>
      </c>
      <c r="I142" s="231"/>
      <c r="J142" s="232">
        <f>ROUND(I142*H142,2)</f>
        <v>0</v>
      </c>
      <c r="K142" s="228" t="s">
        <v>153</v>
      </c>
      <c r="L142" s="44"/>
      <c r="M142" s="233" t="s">
        <v>1</v>
      </c>
      <c r="N142" s="234" t="s">
        <v>38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154</v>
      </c>
      <c r="AT142" s="237" t="s">
        <v>149</v>
      </c>
      <c r="AU142" s="237" t="s">
        <v>82</v>
      </c>
      <c r="AY142" s="17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80</v>
      </c>
      <c r="BK142" s="238">
        <f>ROUND(I142*H142,2)</f>
        <v>0</v>
      </c>
      <c r="BL142" s="17" t="s">
        <v>154</v>
      </c>
      <c r="BM142" s="237" t="s">
        <v>603</v>
      </c>
    </row>
    <row r="143" s="13" customFormat="1">
      <c r="A143" s="13"/>
      <c r="B143" s="239"/>
      <c r="C143" s="240"/>
      <c r="D143" s="241" t="s">
        <v>156</v>
      </c>
      <c r="E143" s="242" t="s">
        <v>1</v>
      </c>
      <c r="F143" s="243" t="s">
        <v>604</v>
      </c>
      <c r="G143" s="240"/>
      <c r="H143" s="244">
        <v>7.5599999999999996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156</v>
      </c>
      <c r="AU143" s="250" t="s">
        <v>82</v>
      </c>
      <c r="AV143" s="13" t="s">
        <v>82</v>
      </c>
      <c r="AW143" s="13" t="s">
        <v>30</v>
      </c>
      <c r="AX143" s="13" t="s">
        <v>73</v>
      </c>
      <c r="AY143" s="250" t="s">
        <v>146</v>
      </c>
    </row>
    <row r="144" s="14" customFormat="1">
      <c r="A144" s="14"/>
      <c r="B144" s="251"/>
      <c r="C144" s="252"/>
      <c r="D144" s="241" t="s">
        <v>156</v>
      </c>
      <c r="E144" s="253" t="s">
        <v>1</v>
      </c>
      <c r="F144" s="254" t="s">
        <v>158</v>
      </c>
      <c r="G144" s="252"/>
      <c r="H144" s="255">
        <v>7.5599999999999996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156</v>
      </c>
      <c r="AU144" s="261" t="s">
        <v>82</v>
      </c>
      <c r="AV144" s="14" t="s">
        <v>154</v>
      </c>
      <c r="AW144" s="14" t="s">
        <v>30</v>
      </c>
      <c r="AX144" s="14" t="s">
        <v>80</v>
      </c>
      <c r="AY144" s="261" t="s">
        <v>146</v>
      </c>
    </row>
    <row r="145" s="2" customFormat="1" ht="24.15" customHeight="1">
      <c r="A145" s="38"/>
      <c r="B145" s="39"/>
      <c r="C145" s="226" t="s">
        <v>218</v>
      </c>
      <c r="D145" s="226" t="s">
        <v>149</v>
      </c>
      <c r="E145" s="227" t="s">
        <v>276</v>
      </c>
      <c r="F145" s="228" t="s">
        <v>277</v>
      </c>
      <c r="G145" s="229" t="s">
        <v>152</v>
      </c>
      <c r="H145" s="230">
        <v>7.5599999999999996</v>
      </c>
      <c r="I145" s="231"/>
      <c r="J145" s="232">
        <f>ROUND(I145*H145,2)</f>
        <v>0</v>
      </c>
      <c r="K145" s="228" t="s">
        <v>153</v>
      </c>
      <c r="L145" s="44"/>
      <c r="M145" s="233" t="s">
        <v>1</v>
      </c>
      <c r="N145" s="234" t="s">
        <v>38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154</v>
      </c>
      <c r="AT145" s="237" t="s">
        <v>149</v>
      </c>
      <c r="AU145" s="237" t="s">
        <v>82</v>
      </c>
      <c r="AY145" s="17" t="s">
        <v>146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80</v>
      </c>
      <c r="BK145" s="238">
        <f>ROUND(I145*H145,2)</f>
        <v>0</v>
      </c>
      <c r="BL145" s="17" t="s">
        <v>154</v>
      </c>
      <c r="BM145" s="237" t="s">
        <v>605</v>
      </c>
    </row>
    <row r="146" s="15" customFormat="1">
      <c r="A146" s="15"/>
      <c r="B146" s="267"/>
      <c r="C146" s="268"/>
      <c r="D146" s="241" t="s">
        <v>156</v>
      </c>
      <c r="E146" s="269" t="s">
        <v>1</v>
      </c>
      <c r="F146" s="270" t="s">
        <v>279</v>
      </c>
      <c r="G146" s="268"/>
      <c r="H146" s="269" t="s">
        <v>1</v>
      </c>
      <c r="I146" s="271"/>
      <c r="J146" s="268"/>
      <c r="K146" s="268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156</v>
      </c>
      <c r="AU146" s="276" t="s">
        <v>82</v>
      </c>
      <c r="AV146" s="15" t="s">
        <v>80</v>
      </c>
      <c r="AW146" s="15" t="s">
        <v>30</v>
      </c>
      <c r="AX146" s="15" t="s">
        <v>73</v>
      </c>
      <c r="AY146" s="276" t="s">
        <v>146</v>
      </c>
    </row>
    <row r="147" s="13" customFormat="1">
      <c r="A147" s="13"/>
      <c r="B147" s="239"/>
      <c r="C147" s="240"/>
      <c r="D147" s="241" t="s">
        <v>156</v>
      </c>
      <c r="E147" s="242" t="s">
        <v>1</v>
      </c>
      <c r="F147" s="243" t="s">
        <v>606</v>
      </c>
      <c r="G147" s="240"/>
      <c r="H147" s="244">
        <v>7.5599999999999996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156</v>
      </c>
      <c r="AU147" s="250" t="s">
        <v>82</v>
      </c>
      <c r="AV147" s="13" t="s">
        <v>82</v>
      </c>
      <c r="AW147" s="13" t="s">
        <v>30</v>
      </c>
      <c r="AX147" s="13" t="s">
        <v>73</v>
      </c>
      <c r="AY147" s="250" t="s">
        <v>146</v>
      </c>
    </row>
    <row r="148" s="14" customFormat="1">
      <c r="A148" s="14"/>
      <c r="B148" s="251"/>
      <c r="C148" s="252"/>
      <c r="D148" s="241" t="s">
        <v>156</v>
      </c>
      <c r="E148" s="253" t="s">
        <v>1</v>
      </c>
      <c r="F148" s="254" t="s">
        <v>158</v>
      </c>
      <c r="G148" s="252"/>
      <c r="H148" s="255">
        <v>7.5599999999999996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156</v>
      </c>
      <c r="AU148" s="261" t="s">
        <v>82</v>
      </c>
      <c r="AV148" s="14" t="s">
        <v>154</v>
      </c>
      <c r="AW148" s="14" t="s">
        <v>30</v>
      </c>
      <c r="AX148" s="14" t="s">
        <v>80</v>
      </c>
      <c r="AY148" s="261" t="s">
        <v>146</v>
      </c>
    </row>
    <row r="149" s="12" customFormat="1" ht="22.8" customHeight="1">
      <c r="A149" s="12"/>
      <c r="B149" s="210"/>
      <c r="C149" s="211"/>
      <c r="D149" s="212" t="s">
        <v>72</v>
      </c>
      <c r="E149" s="224" t="s">
        <v>82</v>
      </c>
      <c r="F149" s="224" t="s">
        <v>284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SUM(P150:P178)</f>
        <v>0</v>
      </c>
      <c r="Q149" s="218"/>
      <c r="R149" s="219">
        <f>SUM(R150:R178)</f>
        <v>11.080770449999999</v>
      </c>
      <c r="S149" s="218"/>
      <c r="T149" s="220">
        <f>SUM(T150:T178)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80</v>
      </c>
      <c r="AT149" s="222" t="s">
        <v>72</v>
      </c>
      <c r="AU149" s="222" t="s">
        <v>80</v>
      </c>
      <c r="AY149" s="221" t="s">
        <v>146</v>
      </c>
      <c r="BK149" s="223">
        <f>SUM(BK150:BK178)</f>
        <v>0</v>
      </c>
    </row>
    <row r="150" s="2" customFormat="1" ht="37.8" customHeight="1">
      <c r="A150" s="38"/>
      <c r="B150" s="39"/>
      <c r="C150" s="226" t="s">
        <v>195</v>
      </c>
      <c r="D150" s="226" t="s">
        <v>149</v>
      </c>
      <c r="E150" s="227" t="s">
        <v>285</v>
      </c>
      <c r="F150" s="228" t="s">
        <v>286</v>
      </c>
      <c r="G150" s="229" t="s">
        <v>204</v>
      </c>
      <c r="H150" s="230">
        <v>7.6500000000000004</v>
      </c>
      <c r="I150" s="231"/>
      <c r="J150" s="232">
        <f>ROUND(I150*H150,2)</f>
        <v>0</v>
      </c>
      <c r="K150" s="228" t="s">
        <v>153</v>
      </c>
      <c r="L150" s="44"/>
      <c r="M150" s="233" t="s">
        <v>1</v>
      </c>
      <c r="N150" s="234" t="s">
        <v>38</v>
      </c>
      <c r="O150" s="91"/>
      <c r="P150" s="235">
        <f>O150*H150</f>
        <v>0</v>
      </c>
      <c r="Q150" s="235">
        <v>0.20449000000000001</v>
      </c>
      <c r="R150" s="235">
        <f>Q150*H150</f>
        <v>1.5643485000000001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154</v>
      </c>
      <c r="AT150" s="237" t="s">
        <v>149</v>
      </c>
      <c r="AU150" s="237" t="s">
        <v>82</v>
      </c>
      <c r="AY150" s="17" t="s">
        <v>146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80</v>
      </c>
      <c r="BK150" s="238">
        <f>ROUND(I150*H150,2)</f>
        <v>0</v>
      </c>
      <c r="BL150" s="17" t="s">
        <v>154</v>
      </c>
      <c r="BM150" s="237" t="s">
        <v>607</v>
      </c>
    </row>
    <row r="151" s="15" customFormat="1">
      <c r="A151" s="15"/>
      <c r="B151" s="267"/>
      <c r="C151" s="268"/>
      <c r="D151" s="241" t="s">
        <v>156</v>
      </c>
      <c r="E151" s="269" t="s">
        <v>1</v>
      </c>
      <c r="F151" s="270" t="s">
        <v>608</v>
      </c>
      <c r="G151" s="268"/>
      <c r="H151" s="269" t="s">
        <v>1</v>
      </c>
      <c r="I151" s="271"/>
      <c r="J151" s="268"/>
      <c r="K151" s="268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156</v>
      </c>
      <c r="AU151" s="276" t="s">
        <v>82</v>
      </c>
      <c r="AV151" s="15" t="s">
        <v>80</v>
      </c>
      <c r="AW151" s="15" t="s">
        <v>30</v>
      </c>
      <c r="AX151" s="15" t="s">
        <v>73</v>
      </c>
      <c r="AY151" s="276" t="s">
        <v>146</v>
      </c>
    </row>
    <row r="152" s="13" customFormat="1">
      <c r="A152" s="13"/>
      <c r="B152" s="239"/>
      <c r="C152" s="240"/>
      <c r="D152" s="241" t="s">
        <v>156</v>
      </c>
      <c r="E152" s="242" t="s">
        <v>1</v>
      </c>
      <c r="F152" s="243" t="s">
        <v>609</v>
      </c>
      <c r="G152" s="240"/>
      <c r="H152" s="244">
        <v>7.6500000000000004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156</v>
      </c>
      <c r="AU152" s="250" t="s">
        <v>82</v>
      </c>
      <c r="AV152" s="13" t="s">
        <v>82</v>
      </c>
      <c r="AW152" s="13" t="s">
        <v>30</v>
      </c>
      <c r="AX152" s="13" t="s">
        <v>73</v>
      </c>
      <c r="AY152" s="250" t="s">
        <v>146</v>
      </c>
    </row>
    <row r="153" s="14" customFormat="1">
      <c r="A153" s="14"/>
      <c r="B153" s="251"/>
      <c r="C153" s="252"/>
      <c r="D153" s="241" t="s">
        <v>156</v>
      </c>
      <c r="E153" s="253" t="s">
        <v>1</v>
      </c>
      <c r="F153" s="254" t="s">
        <v>158</v>
      </c>
      <c r="G153" s="252"/>
      <c r="H153" s="255">
        <v>7.6500000000000004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156</v>
      </c>
      <c r="AU153" s="261" t="s">
        <v>82</v>
      </c>
      <c r="AV153" s="14" t="s">
        <v>154</v>
      </c>
      <c r="AW153" s="14" t="s">
        <v>30</v>
      </c>
      <c r="AX153" s="14" t="s">
        <v>80</v>
      </c>
      <c r="AY153" s="261" t="s">
        <v>146</v>
      </c>
    </row>
    <row r="154" s="2" customFormat="1" ht="24.15" customHeight="1">
      <c r="A154" s="38"/>
      <c r="B154" s="39"/>
      <c r="C154" s="226" t="s">
        <v>207</v>
      </c>
      <c r="D154" s="226" t="s">
        <v>149</v>
      </c>
      <c r="E154" s="227" t="s">
        <v>290</v>
      </c>
      <c r="F154" s="228" t="s">
        <v>291</v>
      </c>
      <c r="G154" s="229" t="s">
        <v>162</v>
      </c>
      <c r="H154" s="230">
        <v>18.899999999999999</v>
      </c>
      <c r="I154" s="231"/>
      <c r="J154" s="232">
        <f>ROUND(I154*H154,2)</f>
        <v>0</v>
      </c>
      <c r="K154" s="228" t="s">
        <v>153</v>
      </c>
      <c r="L154" s="44"/>
      <c r="M154" s="233" t="s">
        <v>1</v>
      </c>
      <c r="N154" s="234" t="s">
        <v>38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154</v>
      </c>
      <c r="AT154" s="237" t="s">
        <v>149</v>
      </c>
      <c r="AU154" s="237" t="s">
        <v>82</v>
      </c>
      <c r="AY154" s="17" t="s">
        <v>146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80</v>
      </c>
      <c r="BK154" s="238">
        <f>ROUND(I154*H154,2)</f>
        <v>0</v>
      </c>
      <c r="BL154" s="17" t="s">
        <v>154</v>
      </c>
      <c r="BM154" s="237" t="s">
        <v>610</v>
      </c>
    </row>
    <row r="155" s="15" customFormat="1">
      <c r="A155" s="15"/>
      <c r="B155" s="267"/>
      <c r="C155" s="268"/>
      <c r="D155" s="241" t="s">
        <v>156</v>
      </c>
      <c r="E155" s="269" t="s">
        <v>1</v>
      </c>
      <c r="F155" s="270" t="s">
        <v>611</v>
      </c>
      <c r="G155" s="268"/>
      <c r="H155" s="269" t="s">
        <v>1</v>
      </c>
      <c r="I155" s="271"/>
      <c r="J155" s="268"/>
      <c r="K155" s="268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156</v>
      </c>
      <c r="AU155" s="276" t="s">
        <v>82</v>
      </c>
      <c r="AV155" s="15" t="s">
        <v>80</v>
      </c>
      <c r="AW155" s="15" t="s">
        <v>30</v>
      </c>
      <c r="AX155" s="15" t="s">
        <v>73</v>
      </c>
      <c r="AY155" s="276" t="s">
        <v>146</v>
      </c>
    </row>
    <row r="156" s="13" customFormat="1">
      <c r="A156" s="13"/>
      <c r="B156" s="239"/>
      <c r="C156" s="240"/>
      <c r="D156" s="241" t="s">
        <v>156</v>
      </c>
      <c r="E156" s="242" t="s">
        <v>1</v>
      </c>
      <c r="F156" s="243" t="s">
        <v>612</v>
      </c>
      <c r="G156" s="240"/>
      <c r="H156" s="244">
        <v>18.899999999999999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156</v>
      </c>
      <c r="AU156" s="250" t="s">
        <v>82</v>
      </c>
      <c r="AV156" s="13" t="s">
        <v>82</v>
      </c>
      <c r="AW156" s="13" t="s">
        <v>30</v>
      </c>
      <c r="AX156" s="13" t="s">
        <v>73</v>
      </c>
      <c r="AY156" s="250" t="s">
        <v>146</v>
      </c>
    </row>
    <row r="157" s="14" customFormat="1">
      <c r="A157" s="14"/>
      <c r="B157" s="251"/>
      <c r="C157" s="252"/>
      <c r="D157" s="241" t="s">
        <v>156</v>
      </c>
      <c r="E157" s="253" t="s">
        <v>1</v>
      </c>
      <c r="F157" s="254" t="s">
        <v>158</v>
      </c>
      <c r="G157" s="252"/>
      <c r="H157" s="255">
        <v>18.899999999999999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156</v>
      </c>
      <c r="AU157" s="261" t="s">
        <v>82</v>
      </c>
      <c r="AV157" s="14" t="s">
        <v>154</v>
      </c>
      <c r="AW157" s="14" t="s">
        <v>30</v>
      </c>
      <c r="AX157" s="14" t="s">
        <v>80</v>
      </c>
      <c r="AY157" s="261" t="s">
        <v>146</v>
      </c>
    </row>
    <row r="158" s="2" customFormat="1" ht="24.15" customHeight="1">
      <c r="A158" s="38"/>
      <c r="B158" s="39"/>
      <c r="C158" s="277" t="s">
        <v>201</v>
      </c>
      <c r="D158" s="277" t="s">
        <v>295</v>
      </c>
      <c r="E158" s="278" t="s">
        <v>296</v>
      </c>
      <c r="F158" s="279" t="s">
        <v>297</v>
      </c>
      <c r="G158" s="280" t="s">
        <v>162</v>
      </c>
      <c r="H158" s="281">
        <v>22.387</v>
      </c>
      <c r="I158" s="282"/>
      <c r="J158" s="283">
        <f>ROUND(I158*H158,2)</f>
        <v>0</v>
      </c>
      <c r="K158" s="279" t="s">
        <v>153</v>
      </c>
      <c r="L158" s="284"/>
      <c r="M158" s="285" t="s">
        <v>1</v>
      </c>
      <c r="N158" s="286" t="s">
        <v>38</v>
      </c>
      <c r="O158" s="91"/>
      <c r="P158" s="235">
        <f>O158*H158</f>
        <v>0</v>
      </c>
      <c r="Q158" s="235">
        <v>0.00080000000000000004</v>
      </c>
      <c r="R158" s="235">
        <f>Q158*H158</f>
        <v>0.017909600000000001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201</v>
      </c>
      <c r="AT158" s="237" t="s">
        <v>295</v>
      </c>
      <c r="AU158" s="237" t="s">
        <v>82</v>
      </c>
      <c r="AY158" s="17" t="s">
        <v>146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80</v>
      </c>
      <c r="BK158" s="238">
        <f>ROUND(I158*H158,2)</f>
        <v>0</v>
      </c>
      <c r="BL158" s="17" t="s">
        <v>154</v>
      </c>
      <c r="BM158" s="237" t="s">
        <v>613</v>
      </c>
    </row>
    <row r="159" s="13" customFormat="1">
      <c r="A159" s="13"/>
      <c r="B159" s="239"/>
      <c r="C159" s="240"/>
      <c r="D159" s="241" t="s">
        <v>156</v>
      </c>
      <c r="E159" s="242" t="s">
        <v>1</v>
      </c>
      <c r="F159" s="243" t="s">
        <v>614</v>
      </c>
      <c r="G159" s="240"/>
      <c r="H159" s="244">
        <v>22.387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156</v>
      </c>
      <c r="AU159" s="250" t="s">
        <v>82</v>
      </c>
      <c r="AV159" s="13" t="s">
        <v>82</v>
      </c>
      <c r="AW159" s="13" t="s">
        <v>30</v>
      </c>
      <c r="AX159" s="13" t="s">
        <v>80</v>
      </c>
      <c r="AY159" s="250" t="s">
        <v>146</v>
      </c>
    </row>
    <row r="160" s="2" customFormat="1" ht="24.15" customHeight="1">
      <c r="A160" s="38"/>
      <c r="B160" s="39"/>
      <c r="C160" s="226" t="s">
        <v>165</v>
      </c>
      <c r="D160" s="226" t="s">
        <v>149</v>
      </c>
      <c r="E160" s="227" t="s">
        <v>300</v>
      </c>
      <c r="F160" s="228" t="s">
        <v>301</v>
      </c>
      <c r="G160" s="229" t="s">
        <v>162</v>
      </c>
      <c r="H160" s="230">
        <v>6.1200000000000001</v>
      </c>
      <c r="I160" s="231"/>
      <c r="J160" s="232">
        <f>ROUND(I160*H160,2)</f>
        <v>0</v>
      </c>
      <c r="K160" s="228" t="s">
        <v>153</v>
      </c>
      <c r="L160" s="44"/>
      <c r="M160" s="233" t="s">
        <v>1</v>
      </c>
      <c r="N160" s="234" t="s">
        <v>38</v>
      </c>
      <c r="O160" s="91"/>
      <c r="P160" s="235">
        <f>O160*H160</f>
        <v>0</v>
      </c>
      <c r="Q160" s="235">
        <v>0.00010000000000000001</v>
      </c>
      <c r="R160" s="235">
        <f>Q160*H160</f>
        <v>0.00061200000000000002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154</v>
      </c>
      <c r="AT160" s="237" t="s">
        <v>149</v>
      </c>
      <c r="AU160" s="237" t="s">
        <v>82</v>
      </c>
      <c r="AY160" s="17" t="s">
        <v>146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80</v>
      </c>
      <c r="BK160" s="238">
        <f>ROUND(I160*H160,2)</f>
        <v>0</v>
      </c>
      <c r="BL160" s="17" t="s">
        <v>154</v>
      </c>
      <c r="BM160" s="237" t="s">
        <v>615</v>
      </c>
    </row>
    <row r="161" s="15" customFormat="1">
      <c r="A161" s="15"/>
      <c r="B161" s="267"/>
      <c r="C161" s="268"/>
      <c r="D161" s="241" t="s">
        <v>156</v>
      </c>
      <c r="E161" s="269" t="s">
        <v>1</v>
      </c>
      <c r="F161" s="270" t="s">
        <v>608</v>
      </c>
      <c r="G161" s="268"/>
      <c r="H161" s="269" t="s">
        <v>1</v>
      </c>
      <c r="I161" s="271"/>
      <c r="J161" s="268"/>
      <c r="K161" s="268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156</v>
      </c>
      <c r="AU161" s="276" t="s">
        <v>82</v>
      </c>
      <c r="AV161" s="15" t="s">
        <v>80</v>
      </c>
      <c r="AW161" s="15" t="s">
        <v>30</v>
      </c>
      <c r="AX161" s="15" t="s">
        <v>73</v>
      </c>
      <c r="AY161" s="276" t="s">
        <v>146</v>
      </c>
    </row>
    <row r="162" s="13" customFormat="1">
      <c r="A162" s="13"/>
      <c r="B162" s="239"/>
      <c r="C162" s="240"/>
      <c r="D162" s="241" t="s">
        <v>156</v>
      </c>
      <c r="E162" s="242" t="s">
        <v>1</v>
      </c>
      <c r="F162" s="243" t="s">
        <v>616</v>
      </c>
      <c r="G162" s="240"/>
      <c r="H162" s="244">
        <v>6.1200000000000001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156</v>
      </c>
      <c r="AU162" s="250" t="s">
        <v>82</v>
      </c>
      <c r="AV162" s="13" t="s">
        <v>82</v>
      </c>
      <c r="AW162" s="13" t="s">
        <v>30</v>
      </c>
      <c r="AX162" s="13" t="s">
        <v>73</v>
      </c>
      <c r="AY162" s="250" t="s">
        <v>146</v>
      </c>
    </row>
    <row r="163" s="14" customFormat="1">
      <c r="A163" s="14"/>
      <c r="B163" s="251"/>
      <c r="C163" s="252"/>
      <c r="D163" s="241" t="s">
        <v>156</v>
      </c>
      <c r="E163" s="253" t="s">
        <v>1</v>
      </c>
      <c r="F163" s="254" t="s">
        <v>158</v>
      </c>
      <c r="G163" s="252"/>
      <c r="H163" s="255">
        <v>6.1200000000000001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156</v>
      </c>
      <c r="AU163" s="261" t="s">
        <v>82</v>
      </c>
      <c r="AV163" s="14" t="s">
        <v>154</v>
      </c>
      <c r="AW163" s="14" t="s">
        <v>30</v>
      </c>
      <c r="AX163" s="14" t="s">
        <v>80</v>
      </c>
      <c r="AY163" s="261" t="s">
        <v>146</v>
      </c>
    </row>
    <row r="164" s="2" customFormat="1" ht="24.15" customHeight="1">
      <c r="A164" s="38"/>
      <c r="B164" s="39"/>
      <c r="C164" s="277" t="s">
        <v>172</v>
      </c>
      <c r="D164" s="277" t="s">
        <v>295</v>
      </c>
      <c r="E164" s="278" t="s">
        <v>305</v>
      </c>
      <c r="F164" s="279" t="s">
        <v>306</v>
      </c>
      <c r="G164" s="280" t="s">
        <v>162</v>
      </c>
      <c r="H164" s="281">
        <v>7.2489999999999997</v>
      </c>
      <c r="I164" s="282"/>
      <c r="J164" s="283">
        <f>ROUND(I164*H164,2)</f>
        <v>0</v>
      </c>
      <c r="K164" s="279" t="s">
        <v>153</v>
      </c>
      <c r="L164" s="284"/>
      <c r="M164" s="285" t="s">
        <v>1</v>
      </c>
      <c r="N164" s="286" t="s">
        <v>38</v>
      </c>
      <c r="O164" s="91"/>
      <c r="P164" s="235">
        <f>O164*H164</f>
        <v>0</v>
      </c>
      <c r="Q164" s="235">
        <v>0.00029999999999999997</v>
      </c>
      <c r="R164" s="235">
        <f>Q164*H164</f>
        <v>0.0021746999999999999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201</v>
      </c>
      <c r="AT164" s="237" t="s">
        <v>295</v>
      </c>
      <c r="AU164" s="237" t="s">
        <v>82</v>
      </c>
      <c r="AY164" s="17" t="s">
        <v>146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80</v>
      </c>
      <c r="BK164" s="238">
        <f>ROUND(I164*H164,2)</f>
        <v>0</v>
      </c>
      <c r="BL164" s="17" t="s">
        <v>154</v>
      </c>
      <c r="BM164" s="237" t="s">
        <v>617</v>
      </c>
    </row>
    <row r="165" s="13" customFormat="1">
      <c r="A165" s="13"/>
      <c r="B165" s="239"/>
      <c r="C165" s="240"/>
      <c r="D165" s="241" t="s">
        <v>156</v>
      </c>
      <c r="E165" s="242" t="s">
        <v>1</v>
      </c>
      <c r="F165" s="243" t="s">
        <v>618</v>
      </c>
      <c r="G165" s="240"/>
      <c r="H165" s="244">
        <v>7.2489999999999997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156</v>
      </c>
      <c r="AU165" s="250" t="s">
        <v>82</v>
      </c>
      <c r="AV165" s="13" t="s">
        <v>82</v>
      </c>
      <c r="AW165" s="13" t="s">
        <v>30</v>
      </c>
      <c r="AX165" s="13" t="s">
        <v>80</v>
      </c>
      <c r="AY165" s="250" t="s">
        <v>146</v>
      </c>
    </row>
    <row r="166" s="2" customFormat="1" ht="24.15" customHeight="1">
      <c r="A166" s="38"/>
      <c r="B166" s="39"/>
      <c r="C166" s="226" t="s">
        <v>167</v>
      </c>
      <c r="D166" s="226" t="s">
        <v>149</v>
      </c>
      <c r="E166" s="227" t="s">
        <v>309</v>
      </c>
      <c r="F166" s="228" t="s">
        <v>310</v>
      </c>
      <c r="G166" s="229" t="s">
        <v>152</v>
      </c>
      <c r="H166" s="230">
        <v>0.75600000000000001</v>
      </c>
      <c r="I166" s="231"/>
      <c r="J166" s="232">
        <f>ROUND(I166*H166,2)</f>
        <v>0</v>
      </c>
      <c r="K166" s="228" t="s">
        <v>153</v>
      </c>
      <c r="L166" s="44"/>
      <c r="M166" s="233" t="s">
        <v>1</v>
      </c>
      <c r="N166" s="234" t="s">
        <v>38</v>
      </c>
      <c r="O166" s="91"/>
      <c r="P166" s="235">
        <f>O166*H166</f>
        <v>0</v>
      </c>
      <c r="Q166" s="235">
        <v>2.1600000000000001</v>
      </c>
      <c r="R166" s="235">
        <f>Q166*H166</f>
        <v>1.6329600000000002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154</v>
      </c>
      <c r="AT166" s="237" t="s">
        <v>149</v>
      </c>
      <c r="AU166" s="237" t="s">
        <v>82</v>
      </c>
      <c r="AY166" s="17" t="s">
        <v>146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80</v>
      </c>
      <c r="BK166" s="238">
        <f>ROUND(I166*H166,2)</f>
        <v>0</v>
      </c>
      <c r="BL166" s="17" t="s">
        <v>154</v>
      </c>
      <c r="BM166" s="237" t="s">
        <v>619</v>
      </c>
    </row>
    <row r="167" s="15" customFormat="1">
      <c r="A167" s="15"/>
      <c r="B167" s="267"/>
      <c r="C167" s="268"/>
      <c r="D167" s="241" t="s">
        <v>156</v>
      </c>
      <c r="E167" s="269" t="s">
        <v>1</v>
      </c>
      <c r="F167" s="270" t="s">
        <v>314</v>
      </c>
      <c r="G167" s="268"/>
      <c r="H167" s="269" t="s">
        <v>1</v>
      </c>
      <c r="I167" s="271"/>
      <c r="J167" s="268"/>
      <c r="K167" s="268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156</v>
      </c>
      <c r="AU167" s="276" t="s">
        <v>82</v>
      </c>
      <c r="AV167" s="15" t="s">
        <v>80</v>
      </c>
      <c r="AW167" s="15" t="s">
        <v>30</v>
      </c>
      <c r="AX167" s="15" t="s">
        <v>73</v>
      </c>
      <c r="AY167" s="276" t="s">
        <v>146</v>
      </c>
    </row>
    <row r="168" s="13" customFormat="1">
      <c r="A168" s="13"/>
      <c r="B168" s="239"/>
      <c r="C168" s="240"/>
      <c r="D168" s="241" t="s">
        <v>156</v>
      </c>
      <c r="E168" s="242" t="s">
        <v>1</v>
      </c>
      <c r="F168" s="243" t="s">
        <v>620</v>
      </c>
      <c r="G168" s="240"/>
      <c r="H168" s="244">
        <v>0.75600000000000001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156</v>
      </c>
      <c r="AU168" s="250" t="s">
        <v>82</v>
      </c>
      <c r="AV168" s="13" t="s">
        <v>82</v>
      </c>
      <c r="AW168" s="13" t="s">
        <v>30</v>
      </c>
      <c r="AX168" s="13" t="s">
        <v>73</v>
      </c>
      <c r="AY168" s="250" t="s">
        <v>146</v>
      </c>
    </row>
    <row r="169" s="14" customFormat="1">
      <c r="A169" s="14"/>
      <c r="B169" s="251"/>
      <c r="C169" s="252"/>
      <c r="D169" s="241" t="s">
        <v>156</v>
      </c>
      <c r="E169" s="253" t="s">
        <v>1</v>
      </c>
      <c r="F169" s="254" t="s">
        <v>158</v>
      </c>
      <c r="G169" s="252"/>
      <c r="H169" s="255">
        <v>0.75600000000000001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156</v>
      </c>
      <c r="AU169" s="261" t="s">
        <v>82</v>
      </c>
      <c r="AV169" s="14" t="s">
        <v>154</v>
      </c>
      <c r="AW169" s="14" t="s">
        <v>30</v>
      </c>
      <c r="AX169" s="14" t="s">
        <v>80</v>
      </c>
      <c r="AY169" s="261" t="s">
        <v>146</v>
      </c>
    </row>
    <row r="170" s="2" customFormat="1" ht="16.5" customHeight="1">
      <c r="A170" s="38"/>
      <c r="B170" s="39"/>
      <c r="C170" s="226" t="s">
        <v>159</v>
      </c>
      <c r="D170" s="226" t="s">
        <v>149</v>
      </c>
      <c r="E170" s="227" t="s">
        <v>316</v>
      </c>
      <c r="F170" s="228" t="s">
        <v>317</v>
      </c>
      <c r="G170" s="229" t="s">
        <v>152</v>
      </c>
      <c r="H170" s="230">
        <v>0.495</v>
      </c>
      <c r="I170" s="231"/>
      <c r="J170" s="232">
        <f>ROUND(I170*H170,2)</f>
        <v>0</v>
      </c>
      <c r="K170" s="228" t="s">
        <v>153</v>
      </c>
      <c r="L170" s="44"/>
      <c r="M170" s="233" t="s">
        <v>1</v>
      </c>
      <c r="N170" s="234" t="s">
        <v>38</v>
      </c>
      <c r="O170" s="91"/>
      <c r="P170" s="235">
        <f>O170*H170</f>
        <v>0</v>
      </c>
      <c r="Q170" s="235">
        <v>2.3010199999999998</v>
      </c>
      <c r="R170" s="235">
        <f>Q170*H170</f>
        <v>1.1390049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154</v>
      </c>
      <c r="AT170" s="237" t="s">
        <v>149</v>
      </c>
      <c r="AU170" s="237" t="s">
        <v>82</v>
      </c>
      <c r="AY170" s="17" t="s">
        <v>146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80</v>
      </c>
      <c r="BK170" s="238">
        <f>ROUND(I170*H170,2)</f>
        <v>0</v>
      </c>
      <c r="BL170" s="17" t="s">
        <v>154</v>
      </c>
      <c r="BM170" s="237" t="s">
        <v>621</v>
      </c>
    </row>
    <row r="171" s="15" customFormat="1">
      <c r="A171" s="15"/>
      <c r="B171" s="267"/>
      <c r="C171" s="268"/>
      <c r="D171" s="241" t="s">
        <v>156</v>
      </c>
      <c r="E171" s="269" t="s">
        <v>1</v>
      </c>
      <c r="F171" s="270" t="s">
        <v>622</v>
      </c>
      <c r="G171" s="268"/>
      <c r="H171" s="269" t="s">
        <v>1</v>
      </c>
      <c r="I171" s="271"/>
      <c r="J171" s="268"/>
      <c r="K171" s="268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156</v>
      </c>
      <c r="AU171" s="276" t="s">
        <v>82</v>
      </c>
      <c r="AV171" s="15" t="s">
        <v>80</v>
      </c>
      <c r="AW171" s="15" t="s">
        <v>30</v>
      </c>
      <c r="AX171" s="15" t="s">
        <v>73</v>
      </c>
      <c r="AY171" s="276" t="s">
        <v>146</v>
      </c>
    </row>
    <row r="172" s="13" customFormat="1">
      <c r="A172" s="13"/>
      <c r="B172" s="239"/>
      <c r="C172" s="240"/>
      <c r="D172" s="241" t="s">
        <v>156</v>
      </c>
      <c r="E172" s="242" t="s">
        <v>1</v>
      </c>
      <c r="F172" s="243" t="s">
        <v>623</v>
      </c>
      <c r="G172" s="240"/>
      <c r="H172" s="244">
        <v>0.495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156</v>
      </c>
      <c r="AU172" s="250" t="s">
        <v>82</v>
      </c>
      <c r="AV172" s="13" t="s">
        <v>82</v>
      </c>
      <c r="AW172" s="13" t="s">
        <v>30</v>
      </c>
      <c r="AX172" s="13" t="s">
        <v>73</v>
      </c>
      <c r="AY172" s="250" t="s">
        <v>146</v>
      </c>
    </row>
    <row r="173" s="14" customFormat="1">
      <c r="A173" s="14"/>
      <c r="B173" s="251"/>
      <c r="C173" s="252"/>
      <c r="D173" s="241" t="s">
        <v>156</v>
      </c>
      <c r="E173" s="253" t="s">
        <v>1</v>
      </c>
      <c r="F173" s="254" t="s">
        <v>158</v>
      </c>
      <c r="G173" s="252"/>
      <c r="H173" s="255">
        <v>0.495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156</v>
      </c>
      <c r="AU173" s="261" t="s">
        <v>82</v>
      </c>
      <c r="AV173" s="14" t="s">
        <v>154</v>
      </c>
      <c r="AW173" s="14" t="s">
        <v>30</v>
      </c>
      <c r="AX173" s="14" t="s">
        <v>80</v>
      </c>
      <c r="AY173" s="261" t="s">
        <v>146</v>
      </c>
    </row>
    <row r="174" s="2" customFormat="1" ht="33" customHeight="1">
      <c r="A174" s="38"/>
      <c r="B174" s="39"/>
      <c r="C174" s="226" t="s">
        <v>148</v>
      </c>
      <c r="D174" s="226" t="s">
        <v>149</v>
      </c>
      <c r="E174" s="227" t="s">
        <v>321</v>
      </c>
      <c r="F174" s="228" t="s">
        <v>322</v>
      </c>
      <c r="G174" s="229" t="s">
        <v>162</v>
      </c>
      <c r="H174" s="230">
        <v>7.875</v>
      </c>
      <c r="I174" s="231"/>
      <c r="J174" s="232">
        <f>ROUND(I174*H174,2)</f>
        <v>0</v>
      </c>
      <c r="K174" s="228" t="s">
        <v>153</v>
      </c>
      <c r="L174" s="44"/>
      <c r="M174" s="233" t="s">
        <v>1</v>
      </c>
      <c r="N174" s="234" t="s">
        <v>38</v>
      </c>
      <c r="O174" s="91"/>
      <c r="P174" s="235">
        <f>O174*H174</f>
        <v>0</v>
      </c>
      <c r="Q174" s="235">
        <v>0.67488999999999999</v>
      </c>
      <c r="R174" s="235">
        <f>Q174*H174</f>
        <v>5.3147587500000002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154</v>
      </c>
      <c r="AT174" s="237" t="s">
        <v>149</v>
      </c>
      <c r="AU174" s="237" t="s">
        <v>82</v>
      </c>
      <c r="AY174" s="17" t="s">
        <v>146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80</v>
      </c>
      <c r="BK174" s="238">
        <f>ROUND(I174*H174,2)</f>
        <v>0</v>
      </c>
      <c r="BL174" s="17" t="s">
        <v>154</v>
      </c>
      <c r="BM174" s="237" t="s">
        <v>624</v>
      </c>
    </row>
    <row r="175" s="15" customFormat="1">
      <c r="A175" s="15"/>
      <c r="B175" s="267"/>
      <c r="C175" s="268"/>
      <c r="D175" s="241" t="s">
        <v>156</v>
      </c>
      <c r="E175" s="269" t="s">
        <v>1</v>
      </c>
      <c r="F175" s="270" t="s">
        <v>625</v>
      </c>
      <c r="G175" s="268"/>
      <c r="H175" s="269" t="s">
        <v>1</v>
      </c>
      <c r="I175" s="271"/>
      <c r="J175" s="268"/>
      <c r="K175" s="268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156</v>
      </c>
      <c r="AU175" s="276" t="s">
        <v>82</v>
      </c>
      <c r="AV175" s="15" t="s">
        <v>80</v>
      </c>
      <c r="AW175" s="15" t="s">
        <v>30</v>
      </c>
      <c r="AX175" s="15" t="s">
        <v>73</v>
      </c>
      <c r="AY175" s="276" t="s">
        <v>146</v>
      </c>
    </row>
    <row r="176" s="13" customFormat="1">
      <c r="A176" s="13"/>
      <c r="B176" s="239"/>
      <c r="C176" s="240"/>
      <c r="D176" s="241" t="s">
        <v>156</v>
      </c>
      <c r="E176" s="242" t="s">
        <v>1</v>
      </c>
      <c r="F176" s="243" t="s">
        <v>626</v>
      </c>
      <c r="G176" s="240"/>
      <c r="H176" s="244">
        <v>7.875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156</v>
      </c>
      <c r="AU176" s="250" t="s">
        <v>82</v>
      </c>
      <c r="AV176" s="13" t="s">
        <v>82</v>
      </c>
      <c r="AW176" s="13" t="s">
        <v>30</v>
      </c>
      <c r="AX176" s="13" t="s">
        <v>73</v>
      </c>
      <c r="AY176" s="250" t="s">
        <v>146</v>
      </c>
    </row>
    <row r="177" s="14" customFormat="1">
      <c r="A177" s="14"/>
      <c r="B177" s="251"/>
      <c r="C177" s="252"/>
      <c r="D177" s="241" t="s">
        <v>156</v>
      </c>
      <c r="E177" s="253" t="s">
        <v>1</v>
      </c>
      <c r="F177" s="254" t="s">
        <v>158</v>
      </c>
      <c r="G177" s="252"/>
      <c r="H177" s="255">
        <v>7.875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156</v>
      </c>
      <c r="AU177" s="261" t="s">
        <v>82</v>
      </c>
      <c r="AV177" s="14" t="s">
        <v>154</v>
      </c>
      <c r="AW177" s="14" t="s">
        <v>30</v>
      </c>
      <c r="AX177" s="14" t="s">
        <v>80</v>
      </c>
      <c r="AY177" s="261" t="s">
        <v>146</v>
      </c>
    </row>
    <row r="178" s="2" customFormat="1" ht="24.15" customHeight="1">
      <c r="A178" s="38"/>
      <c r="B178" s="39"/>
      <c r="C178" s="226" t="s">
        <v>224</v>
      </c>
      <c r="D178" s="226" t="s">
        <v>149</v>
      </c>
      <c r="E178" s="227" t="s">
        <v>330</v>
      </c>
      <c r="F178" s="228" t="s">
        <v>331</v>
      </c>
      <c r="G178" s="229" t="s">
        <v>227</v>
      </c>
      <c r="H178" s="230">
        <v>1.3300000000000001</v>
      </c>
      <c r="I178" s="231"/>
      <c r="J178" s="232">
        <f>ROUND(I178*H178,2)</f>
        <v>0</v>
      </c>
      <c r="K178" s="228" t="s">
        <v>153</v>
      </c>
      <c r="L178" s="44"/>
      <c r="M178" s="233" t="s">
        <v>1</v>
      </c>
      <c r="N178" s="234" t="s">
        <v>38</v>
      </c>
      <c r="O178" s="91"/>
      <c r="P178" s="235">
        <f>O178*H178</f>
        <v>0</v>
      </c>
      <c r="Q178" s="235">
        <v>1.0593999999999999</v>
      </c>
      <c r="R178" s="235">
        <f>Q178*H178</f>
        <v>1.4090019999999999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154</v>
      </c>
      <c r="AT178" s="237" t="s">
        <v>149</v>
      </c>
      <c r="AU178" s="237" t="s">
        <v>82</v>
      </c>
      <c r="AY178" s="17" t="s">
        <v>146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80</v>
      </c>
      <c r="BK178" s="238">
        <f>ROUND(I178*H178,2)</f>
        <v>0</v>
      </c>
      <c r="BL178" s="17" t="s">
        <v>154</v>
      </c>
      <c r="BM178" s="237" t="s">
        <v>627</v>
      </c>
    </row>
    <row r="179" s="12" customFormat="1" ht="22.8" customHeight="1">
      <c r="A179" s="12"/>
      <c r="B179" s="210"/>
      <c r="C179" s="211"/>
      <c r="D179" s="212" t="s">
        <v>72</v>
      </c>
      <c r="E179" s="224" t="s">
        <v>214</v>
      </c>
      <c r="F179" s="224" t="s">
        <v>333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SUM(P180:P194)</f>
        <v>0</v>
      </c>
      <c r="Q179" s="218"/>
      <c r="R179" s="219">
        <f>SUM(R180:R194)</f>
        <v>8.6952012799999991</v>
      </c>
      <c r="S179" s="218"/>
      <c r="T179" s="220">
        <f>SUM(T180:T194)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80</v>
      </c>
      <c r="AT179" s="222" t="s">
        <v>72</v>
      </c>
      <c r="AU179" s="222" t="s">
        <v>80</v>
      </c>
      <c r="AY179" s="221" t="s">
        <v>146</v>
      </c>
      <c r="BK179" s="223">
        <f>SUM(BK180:BK194)</f>
        <v>0</v>
      </c>
    </row>
    <row r="180" s="2" customFormat="1" ht="24.15" customHeight="1">
      <c r="A180" s="38"/>
      <c r="B180" s="39"/>
      <c r="C180" s="226" t="s">
        <v>8</v>
      </c>
      <c r="D180" s="226" t="s">
        <v>149</v>
      </c>
      <c r="E180" s="227" t="s">
        <v>628</v>
      </c>
      <c r="F180" s="228" t="s">
        <v>629</v>
      </c>
      <c r="G180" s="229" t="s">
        <v>198</v>
      </c>
      <c r="H180" s="230">
        <v>2</v>
      </c>
      <c r="I180" s="231"/>
      <c r="J180" s="232">
        <f>ROUND(I180*H180,2)</f>
        <v>0</v>
      </c>
      <c r="K180" s="228" t="s">
        <v>153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0.17488999999999999</v>
      </c>
      <c r="R180" s="235">
        <f>Q180*H180</f>
        <v>0.34977999999999998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154</v>
      </c>
      <c r="AT180" s="237" t="s">
        <v>149</v>
      </c>
      <c r="AU180" s="237" t="s">
        <v>82</v>
      </c>
      <c r="AY180" s="17" t="s">
        <v>146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80</v>
      </c>
      <c r="BK180" s="238">
        <f>ROUND(I180*H180,2)</f>
        <v>0</v>
      </c>
      <c r="BL180" s="17" t="s">
        <v>154</v>
      </c>
      <c r="BM180" s="237" t="s">
        <v>630</v>
      </c>
    </row>
    <row r="181" s="2" customFormat="1" ht="24.15" customHeight="1">
      <c r="A181" s="38"/>
      <c r="B181" s="39"/>
      <c r="C181" s="277" t="s">
        <v>232</v>
      </c>
      <c r="D181" s="277" t="s">
        <v>295</v>
      </c>
      <c r="E181" s="278" t="s">
        <v>631</v>
      </c>
      <c r="F181" s="279" t="s">
        <v>632</v>
      </c>
      <c r="G181" s="280" t="s">
        <v>198</v>
      </c>
      <c r="H181" s="281">
        <v>2</v>
      </c>
      <c r="I181" s="282"/>
      <c r="J181" s="283">
        <f>ROUND(I181*H181,2)</f>
        <v>0</v>
      </c>
      <c r="K181" s="279" t="s">
        <v>153</v>
      </c>
      <c r="L181" s="284"/>
      <c r="M181" s="285" t="s">
        <v>1</v>
      </c>
      <c r="N181" s="286" t="s">
        <v>38</v>
      </c>
      <c r="O181" s="91"/>
      <c r="P181" s="235">
        <f>O181*H181</f>
        <v>0</v>
      </c>
      <c r="Q181" s="235">
        <v>0.0057999999999999996</v>
      </c>
      <c r="R181" s="235">
        <f>Q181*H181</f>
        <v>0.011599999999999999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201</v>
      </c>
      <c r="AT181" s="237" t="s">
        <v>295</v>
      </c>
      <c r="AU181" s="237" t="s">
        <v>82</v>
      </c>
      <c r="AY181" s="17" t="s">
        <v>146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80</v>
      </c>
      <c r="BK181" s="238">
        <f>ROUND(I181*H181,2)</f>
        <v>0</v>
      </c>
      <c r="BL181" s="17" t="s">
        <v>154</v>
      </c>
      <c r="BM181" s="237" t="s">
        <v>633</v>
      </c>
    </row>
    <row r="182" s="2" customFormat="1" ht="24.15" customHeight="1">
      <c r="A182" s="38"/>
      <c r="B182" s="39"/>
      <c r="C182" s="226" t="s">
        <v>237</v>
      </c>
      <c r="D182" s="226" t="s">
        <v>149</v>
      </c>
      <c r="E182" s="227" t="s">
        <v>334</v>
      </c>
      <c r="F182" s="228" t="s">
        <v>335</v>
      </c>
      <c r="G182" s="229" t="s">
        <v>198</v>
      </c>
      <c r="H182" s="230">
        <v>5</v>
      </c>
      <c r="I182" s="231"/>
      <c r="J182" s="232">
        <f>ROUND(I182*H182,2)</f>
        <v>0</v>
      </c>
      <c r="K182" s="228" t="s">
        <v>153</v>
      </c>
      <c r="L182" s="44"/>
      <c r="M182" s="233" t="s">
        <v>1</v>
      </c>
      <c r="N182" s="234" t="s">
        <v>38</v>
      </c>
      <c r="O182" s="91"/>
      <c r="P182" s="235">
        <f>O182*H182</f>
        <v>0</v>
      </c>
      <c r="Q182" s="235">
        <v>0.0070200000000000002</v>
      </c>
      <c r="R182" s="235">
        <f>Q182*H182</f>
        <v>0.035099999999999999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154</v>
      </c>
      <c r="AT182" s="237" t="s">
        <v>149</v>
      </c>
      <c r="AU182" s="237" t="s">
        <v>82</v>
      </c>
      <c r="AY182" s="17" t="s">
        <v>146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80</v>
      </c>
      <c r="BK182" s="238">
        <f>ROUND(I182*H182,2)</f>
        <v>0</v>
      </c>
      <c r="BL182" s="17" t="s">
        <v>154</v>
      </c>
      <c r="BM182" s="237" t="s">
        <v>634</v>
      </c>
    </row>
    <row r="183" s="2" customFormat="1" ht="24.15" customHeight="1">
      <c r="A183" s="38"/>
      <c r="B183" s="39"/>
      <c r="C183" s="277" t="s">
        <v>242</v>
      </c>
      <c r="D183" s="277" t="s">
        <v>295</v>
      </c>
      <c r="E183" s="278" t="s">
        <v>337</v>
      </c>
      <c r="F183" s="279" t="s">
        <v>523</v>
      </c>
      <c r="G183" s="280" t="s">
        <v>198</v>
      </c>
      <c r="H183" s="281">
        <v>5</v>
      </c>
      <c r="I183" s="282"/>
      <c r="J183" s="283">
        <f>ROUND(I183*H183,2)</f>
        <v>0</v>
      </c>
      <c r="K183" s="279" t="s">
        <v>1</v>
      </c>
      <c r="L183" s="284"/>
      <c r="M183" s="285" t="s">
        <v>1</v>
      </c>
      <c r="N183" s="286" t="s">
        <v>38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201</v>
      </c>
      <c r="AT183" s="237" t="s">
        <v>295</v>
      </c>
      <c r="AU183" s="237" t="s">
        <v>82</v>
      </c>
      <c r="AY183" s="17" t="s">
        <v>146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80</v>
      </c>
      <c r="BK183" s="238">
        <f>ROUND(I183*H183,2)</f>
        <v>0</v>
      </c>
      <c r="BL183" s="17" t="s">
        <v>154</v>
      </c>
      <c r="BM183" s="237" t="s">
        <v>635</v>
      </c>
    </row>
    <row r="184" s="2" customFormat="1" ht="24.15" customHeight="1">
      <c r="A184" s="38"/>
      <c r="B184" s="39"/>
      <c r="C184" s="226" t="s">
        <v>247</v>
      </c>
      <c r="D184" s="226" t="s">
        <v>149</v>
      </c>
      <c r="E184" s="227" t="s">
        <v>636</v>
      </c>
      <c r="F184" s="228" t="s">
        <v>637</v>
      </c>
      <c r="G184" s="229" t="s">
        <v>198</v>
      </c>
      <c r="H184" s="230">
        <v>1</v>
      </c>
      <c r="I184" s="231"/>
      <c r="J184" s="232">
        <f>ROUND(I184*H184,2)</f>
        <v>0</v>
      </c>
      <c r="K184" s="228" t="s">
        <v>153</v>
      </c>
      <c r="L184" s="44"/>
      <c r="M184" s="233" t="s">
        <v>1</v>
      </c>
      <c r="N184" s="234" t="s">
        <v>38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154</v>
      </c>
      <c r="AT184" s="237" t="s">
        <v>149</v>
      </c>
      <c r="AU184" s="237" t="s">
        <v>82</v>
      </c>
      <c r="AY184" s="17" t="s">
        <v>146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80</v>
      </c>
      <c r="BK184" s="238">
        <f>ROUND(I184*H184,2)</f>
        <v>0</v>
      </c>
      <c r="BL184" s="17" t="s">
        <v>154</v>
      </c>
      <c r="BM184" s="237" t="s">
        <v>638</v>
      </c>
    </row>
    <row r="185" s="2" customFormat="1" ht="16.5" customHeight="1">
      <c r="A185" s="38"/>
      <c r="B185" s="39"/>
      <c r="C185" s="277" t="s">
        <v>347</v>
      </c>
      <c r="D185" s="277" t="s">
        <v>295</v>
      </c>
      <c r="E185" s="278" t="s">
        <v>639</v>
      </c>
      <c r="F185" s="279" t="s">
        <v>640</v>
      </c>
      <c r="G185" s="280" t="s">
        <v>198</v>
      </c>
      <c r="H185" s="281">
        <v>1</v>
      </c>
      <c r="I185" s="282"/>
      <c r="J185" s="283">
        <f>ROUND(I185*H185,2)</f>
        <v>0</v>
      </c>
      <c r="K185" s="279" t="s">
        <v>153</v>
      </c>
      <c r="L185" s="284"/>
      <c r="M185" s="285" t="s">
        <v>1</v>
      </c>
      <c r="N185" s="286" t="s">
        <v>38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201</v>
      </c>
      <c r="AT185" s="237" t="s">
        <v>295</v>
      </c>
      <c r="AU185" s="237" t="s">
        <v>82</v>
      </c>
      <c r="AY185" s="17" t="s">
        <v>146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80</v>
      </c>
      <c r="BK185" s="238">
        <f>ROUND(I185*H185,2)</f>
        <v>0</v>
      </c>
      <c r="BL185" s="17" t="s">
        <v>154</v>
      </c>
      <c r="BM185" s="237" t="s">
        <v>641</v>
      </c>
    </row>
    <row r="186" s="2" customFormat="1" ht="44.25" customHeight="1">
      <c r="A186" s="38"/>
      <c r="B186" s="39"/>
      <c r="C186" s="226" t="s">
        <v>7</v>
      </c>
      <c r="D186" s="226" t="s">
        <v>149</v>
      </c>
      <c r="E186" s="227" t="s">
        <v>340</v>
      </c>
      <c r="F186" s="228" t="s">
        <v>341</v>
      </c>
      <c r="G186" s="229" t="s">
        <v>152</v>
      </c>
      <c r="H186" s="230">
        <v>4.5359999999999996</v>
      </c>
      <c r="I186" s="231"/>
      <c r="J186" s="232">
        <f>ROUND(I186*H186,2)</f>
        <v>0</v>
      </c>
      <c r="K186" s="228" t="s">
        <v>153</v>
      </c>
      <c r="L186" s="44"/>
      <c r="M186" s="233" t="s">
        <v>1</v>
      </c>
      <c r="N186" s="234" t="s">
        <v>38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154</v>
      </c>
      <c r="AT186" s="237" t="s">
        <v>149</v>
      </c>
      <c r="AU186" s="237" t="s">
        <v>82</v>
      </c>
      <c r="AY186" s="17" t="s">
        <v>146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80</v>
      </c>
      <c r="BK186" s="238">
        <f>ROUND(I186*H186,2)</f>
        <v>0</v>
      </c>
      <c r="BL186" s="17" t="s">
        <v>154</v>
      </c>
      <c r="BM186" s="237" t="s">
        <v>642</v>
      </c>
    </row>
    <row r="187" s="13" customFormat="1">
      <c r="A187" s="13"/>
      <c r="B187" s="239"/>
      <c r="C187" s="240"/>
      <c r="D187" s="241" t="s">
        <v>156</v>
      </c>
      <c r="E187" s="242" t="s">
        <v>1</v>
      </c>
      <c r="F187" s="243" t="s">
        <v>643</v>
      </c>
      <c r="G187" s="240"/>
      <c r="H187" s="244">
        <v>4.5359999999999996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156</v>
      </c>
      <c r="AU187" s="250" t="s">
        <v>82</v>
      </c>
      <c r="AV187" s="13" t="s">
        <v>82</v>
      </c>
      <c r="AW187" s="13" t="s">
        <v>30</v>
      </c>
      <c r="AX187" s="13" t="s">
        <v>73</v>
      </c>
      <c r="AY187" s="250" t="s">
        <v>146</v>
      </c>
    </row>
    <row r="188" s="14" customFormat="1">
      <c r="A188" s="14"/>
      <c r="B188" s="251"/>
      <c r="C188" s="252"/>
      <c r="D188" s="241" t="s">
        <v>156</v>
      </c>
      <c r="E188" s="253" t="s">
        <v>1</v>
      </c>
      <c r="F188" s="254" t="s">
        <v>158</v>
      </c>
      <c r="G188" s="252"/>
      <c r="H188" s="255">
        <v>4.5359999999999996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156</v>
      </c>
      <c r="AU188" s="261" t="s">
        <v>82</v>
      </c>
      <c r="AV188" s="14" t="s">
        <v>154</v>
      </c>
      <c r="AW188" s="14" t="s">
        <v>30</v>
      </c>
      <c r="AX188" s="14" t="s">
        <v>80</v>
      </c>
      <c r="AY188" s="261" t="s">
        <v>146</v>
      </c>
    </row>
    <row r="189" s="2" customFormat="1" ht="33" customHeight="1">
      <c r="A189" s="38"/>
      <c r="B189" s="39"/>
      <c r="C189" s="277" t="s">
        <v>355</v>
      </c>
      <c r="D189" s="277" t="s">
        <v>295</v>
      </c>
      <c r="E189" s="278" t="s">
        <v>344</v>
      </c>
      <c r="F189" s="279" t="s">
        <v>345</v>
      </c>
      <c r="G189" s="280" t="s">
        <v>152</v>
      </c>
      <c r="H189" s="281">
        <v>4.5359999999999996</v>
      </c>
      <c r="I189" s="282"/>
      <c r="J189" s="283">
        <f>ROUND(I189*H189,2)</f>
        <v>0</v>
      </c>
      <c r="K189" s="279" t="s">
        <v>153</v>
      </c>
      <c r="L189" s="284"/>
      <c r="M189" s="285" t="s">
        <v>1</v>
      </c>
      <c r="N189" s="286" t="s">
        <v>38</v>
      </c>
      <c r="O189" s="91"/>
      <c r="P189" s="235">
        <f>O189*H189</f>
        <v>0</v>
      </c>
      <c r="Q189" s="235">
        <v>0.029479999999999999</v>
      </c>
      <c r="R189" s="235">
        <f>Q189*H189</f>
        <v>0.13372128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201</v>
      </c>
      <c r="AT189" s="237" t="s">
        <v>295</v>
      </c>
      <c r="AU189" s="237" t="s">
        <v>82</v>
      </c>
      <c r="AY189" s="17" t="s">
        <v>146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80</v>
      </c>
      <c r="BK189" s="238">
        <f>ROUND(I189*H189,2)</f>
        <v>0</v>
      </c>
      <c r="BL189" s="17" t="s">
        <v>154</v>
      </c>
      <c r="BM189" s="237" t="s">
        <v>644</v>
      </c>
    </row>
    <row r="190" s="2" customFormat="1" ht="37.8" customHeight="1">
      <c r="A190" s="38"/>
      <c r="B190" s="39"/>
      <c r="C190" s="226" t="s">
        <v>360</v>
      </c>
      <c r="D190" s="226" t="s">
        <v>149</v>
      </c>
      <c r="E190" s="227" t="s">
        <v>352</v>
      </c>
      <c r="F190" s="228" t="s">
        <v>353</v>
      </c>
      <c r="G190" s="229" t="s">
        <v>152</v>
      </c>
      <c r="H190" s="230">
        <v>4.5359999999999996</v>
      </c>
      <c r="I190" s="231"/>
      <c r="J190" s="232">
        <f>ROUND(I190*H190,2)</f>
        <v>0</v>
      </c>
      <c r="K190" s="228" t="s">
        <v>153</v>
      </c>
      <c r="L190" s="44"/>
      <c r="M190" s="233" t="s">
        <v>1</v>
      </c>
      <c r="N190" s="234" t="s">
        <v>38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154</v>
      </c>
      <c r="AT190" s="237" t="s">
        <v>149</v>
      </c>
      <c r="AU190" s="237" t="s">
        <v>82</v>
      </c>
      <c r="AY190" s="17" t="s">
        <v>146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80</v>
      </c>
      <c r="BK190" s="238">
        <f>ROUND(I190*H190,2)</f>
        <v>0</v>
      </c>
      <c r="BL190" s="17" t="s">
        <v>154</v>
      </c>
      <c r="BM190" s="237" t="s">
        <v>645</v>
      </c>
    </row>
    <row r="191" s="13" customFormat="1">
      <c r="A191" s="13"/>
      <c r="B191" s="239"/>
      <c r="C191" s="240"/>
      <c r="D191" s="241" t="s">
        <v>156</v>
      </c>
      <c r="E191" s="242" t="s">
        <v>1</v>
      </c>
      <c r="F191" s="243" t="s">
        <v>643</v>
      </c>
      <c r="G191" s="240"/>
      <c r="H191" s="244">
        <v>4.5359999999999996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156</v>
      </c>
      <c r="AU191" s="250" t="s">
        <v>82</v>
      </c>
      <c r="AV191" s="13" t="s">
        <v>82</v>
      </c>
      <c r="AW191" s="13" t="s">
        <v>30</v>
      </c>
      <c r="AX191" s="13" t="s">
        <v>73</v>
      </c>
      <c r="AY191" s="250" t="s">
        <v>146</v>
      </c>
    </row>
    <row r="192" s="14" customFormat="1">
      <c r="A192" s="14"/>
      <c r="B192" s="251"/>
      <c r="C192" s="252"/>
      <c r="D192" s="241" t="s">
        <v>156</v>
      </c>
      <c r="E192" s="253" t="s">
        <v>1</v>
      </c>
      <c r="F192" s="254" t="s">
        <v>158</v>
      </c>
      <c r="G192" s="252"/>
      <c r="H192" s="255">
        <v>4.5359999999999996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156</v>
      </c>
      <c r="AU192" s="261" t="s">
        <v>82</v>
      </c>
      <c r="AV192" s="14" t="s">
        <v>154</v>
      </c>
      <c r="AW192" s="14" t="s">
        <v>30</v>
      </c>
      <c r="AX192" s="14" t="s">
        <v>80</v>
      </c>
      <c r="AY192" s="261" t="s">
        <v>146</v>
      </c>
    </row>
    <row r="193" s="2" customFormat="1" ht="16.5" customHeight="1">
      <c r="A193" s="38"/>
      <c r="B193" s="39"/>
      <c r="C193" s="277" t="s">
        <v>365</v>
      </c>
      <c r="D193" s="277" t="s">
        <v>295</v>
      </c>
      <c r="E193" s="278" t="s">
        <v>356</v>
      </c>
      <c r="F193" s="279" t="s">
        <v>357</v>
      </c>
      <c r="G193" s="280" t="s">
        <v>227</v>
      </c>
      <c r="H193" s="281">
        <v>8.1649999999999991</v>
      </c>
      <c r="I193" s="282"/>
      <c r="J193" s="283">
        <f>ROUND(I193*H193,2)</f>
        <v>0</v>
      </c>
      <c r="K193" s="279" t="s">
        <v>153</v>
      </c>
      <c r="L193" s="284"/>
      <c r="M193" s="285" t="s">
        <v>1</v>
      </c>
      <c r="N193" s="286" t="s">
        <v>38</v>
      </c>
      <c r="O193" s="91"/>
      <c r="P193" s="235">
        <f>O193*H193</f>
        <v>0</v>
      </c>
      <c r="Q193" s="235">
        <v>1</v>
      </c>
      <c r="R193" s="235">
        <f>Q193*H193</f>
        <v>8.1649999999999991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201</v>
      </c>
      <c r="AT193" s="237" t="s">
        <v>295</v>
      </c>
      <c r="AU193" s="237" t="s">
        <v>82</v>
      </c>
      <c r="AY193" s="17" t="s">
        <v>146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80</v>
      </c>
      <c r="BK193" s="238">
        <f>ROUND(I193*H193,2)</f>
        <v>0</v>
      </c>
      <c r="BL193" s="17" t="s">
        <v>154</v>
      </c>
      <c r="BM193" s="237" t="s">
        <v>646</v>
      </c>
    </row>
    <row r="194" s="13" customFormat="1">
      <c r="A194" s="13"/>
      <c r="B194" s="239"/>
      <c r="C194" s="240"/>
      <c r="D194" s="241" t="s">
        <v>156</v>
      </c>
      <c r="E194" s="242" t="s">
        <v>1</v>
      </c>
      <c r="F194" s="243" t="s">
        <v>647</v>
      </c>
      <c r="G194" s="240"/>
      <c r="H194" s="244">
        <v>8.1649999999999991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156</v>
      </c>
      <c r="AU194" s="250" t="s">
        <v>82</v>
      </c>
      <c r="AV194" s="13" t="s">
        <v>82</v>
      </c>
      <c r="AW194" s="13" t="s">
        <v>30</v>
      </c>
      <c r="AX194" s="13" t="s">
        <v>80</v>
      </c>
      <c r="AY194" s="250" t="s">
        <v>146</v>
      </c>
    </row>
    <row r="195" s="12" customFormat="1" ht="22.8" customHeight="1">
      <c r="A195" s="12"/>
      <c r="B195" s="210"/>
      <c r="C195" s="211"/>
      <c r="D195" s="212" t="s">
        <v>72</v>
      </c>
      <c r="E195" s="224" t="s">
        <v>375</v>
      </c>
      <c r="F195" s="224" t="s">
        <v>376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P196</f>
        <v>0</v>
      </c>
      <c r="Q195" s="218"/>
      <c r="R195" s="219">
        <f>R196</f>
        <v>0</v>
      </c>
      <c r="S195" s="218"/>
      <c r="T195" s="220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80</v>
      </c>
      <c r="AT195" s="222" t="s">
        <v>72</v>
      </c>
      <c r="AU195" s="222" t="s">
        <v>80</v>
      </c>
      <c r="AY195" s="221" t="s">
        <v>146</v>
      </c>
      <c r="BK195" s="223">
        <f>BK196</f>
        <v>0</v>
      </c>
    </row>
    <row r="196" s="2" customFormat="1" ht="24.15" customHeight="1">
      <c r="A196" s="38"/>
      <c r="B196" s="39"/>
      <c r="C196" s="226" t="s">
        <v>369</v>
      </c>
      <c r="D196" s="226" t="s">
        <v>149</v>
      </c>
      <c r="E196" s="227" t="s">
        <v>378</v>
      </c>
      <c r="F196" s="228" t="s">
        <v>379</v>
      </c>
      <c r="G196" s="229" t="s">
        <v>227</v>
      </c>
      <c r="H196" s="230">
        <v>27.829999999999998</v>
      </c>
      <c r="I196" s="231"/>
      <c r="J196" s="232">
        <f>ROUND(I196*H196,2)</f>
        <v>0</v>
      </c>
      <c r="K196" s="228" t="s">
        <v>153</v>
      </c>
      <c r="L196" s="44"/>
      <c r="M196" s="233" t="s">
        <v>1</v>
      </c>
      <c r="N196" s="234" t="s">
        <v>38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154</v>
      </c>
      <c r="AT196" s="237" t="s">
        <v>149</v>
      </c>
      <c r="AU196" s="237" t="s">
        <v>82</v>
      </c>
      <c r="AY196" s="17" t="s">
        <v>146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80</v>
      </c>
      <c r="BK196" s="238">
        <f>ROUND(I196*H196,2)</f>
        <v>0</v>
      </c>
      <c r="BL196" s="17" t="s">
        <v>154</v>
      </c>
      <c r="BM196" s="237" t="s">
        <v>648</v>
      </c>
    </row>
    <row r="197" s="12" customFormat="1" ht="25.92" customHeight="1">
      <c r="A197" s="12"/>
      <c r="B197" s="210"/>
      <c r="C197" s="211"/>
      <c r="D197" s="212" t="s">
        <v>72</v>
      </c>
      <c r="E197" s="213" t="s">
        <v>381</v>
      </c>
      <c r="F197" s="213" t="s">
        <v>382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0.11550239999999999</v>
      </c>
      <c r="S197" s="218"/>
      <c r="T197" s="220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82</v>
      </c>
      <c r="AT197" s="222" t="s">
        <v>72</v>
      </c>
      <c r="AU197" s="222" t="s">
        <v>73</v>
      </c>
      <c r="AY197" s="221" t="s">
        <v>146</v>
      </c>
      <c r="BK197" s="223">
        <f>BK198</f>
        <v>0</v>
      </c>
    </row>
    <row r="198" s="12" customFormat="1" ht="22.8" customHeight="1">
      <c r="A198" s="12"/>
      <c r="B198" s="210"/>
      <c r="C198" s="211"/>
      <c r="D198" s="212" t="s">
        <v>72</v>
      </c>
      <c r="E198" s="224" t="s">
        <v>383</v>
      </c>
      <c r="F198" s="224" t="s">
        <v>384</v>
      </c>
      <c r="G198" s="211"/>
      <c r="H198" s="211"/>
      <c r="I198" s="214"/>
      <c r="J198" s="225">
        <f>BK198</f>
        <v>0</v>
      </c>
      <c r="K198" s="211"/>
      <c r="L198" s="216"/>
      <c r="M198" s="217"/>
      <c r="N198" s="218"/>
      <c r="O198" s="218"/>
      <c r="P198" s="219">
        <f>SUM(P199:P209)</f>
        <v>0</v>
      </c>
      <c r="Q198" s="218"/>
      <c r="R198" s="219">
        <f>SUM(R199:R209)</f>
        <v>0.11550239999999999</v>
      </c>
      <c r="S198" s="218"/>
      <c r="T198" s="220">
        <f>SUM(T199:T209)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82</v>
      </c>
      <c r="AT198" s="222" t="s">
        <v>72</v>
      </c>
      <c r="AU198" s="222" t="s">
        <v>80</v>
      </c>
      <c r="AY198" s="221" t="s">
        <v>146</v>
      </c>
      <c r="BK198" s="223">
        <f>SUM(BK199:BK209)</f>
        <v>0</v>
      </c>
    </row>
    <row r="199" s="2" customFormat="1" ht="24.15" customHeight="1">
      <c r="A199" s="38"/>
      <c r="B199" s="39"/>
      <c r="C199" s="226" t="s">
        <v>377</v>
      </c>
      <c r="D199" s="226" t="s">
        <v>149</v>
      </c>
      <c r="E199" s="227" t="s">
        <v>386</v>
      </c>
      <c r="F199" s="228" t="s">
        <v>387</v>
      </c>
      <c r="G199" s="229" t="s">
        <v>162</v>
      </c>
      <c r="H199" s="230">
        <v>15.939</v>
      </c>
      <c r="I199" s="231"/>
      <c r="J199" s="232">
        <f>ROUND(I199*H199,2)</f>
        <v>0</v>
      </c>
      <c r="K199" s="228" t="s">
        <v>153</v>
      </c>
      <c r="L199" s="44"/>
      <c r="M199" s="233" t="s">
        <v>1</v>
      </c>
      <c r="N199" s="234" t="s">
        <v>38</v>
      </c>
      <c r="O199" s="91"/>
      <c r="P199" s="235">
        <f>O199*H199</f>
        <v>0</v>
      </c>
      <c r="Q199" s="235">
        <v>0.00040000000000000002</v>
      </c>
      <c r="R199" s="235">
        <f>Q199*H199</f>
        <v>0.0063756000000000004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232</v>
      </c>
      <c r="AT199" s="237" t="s">
        <v>149</v>
      </c>
      <c r="AU199" s="237" t="s">
        <v>82</v>
      </c>
      <c r="AY199" s="17" t="s">
        <v>146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80</v>
      </c>
      <c r="BK199" s="238">
        <f>ROUND(I199*H199,2)</f>
        <v>0</v>
      </c>
      <c r="BL199" s="17" t="s">
        <v>232</v>
      </c>
      <c r="BM199" s="237" t="s">
        <v>649</v>
      </c>
    </row>
    <row r="200" s="15" customFormat="1">
      <c r="A200" s="15"/>
      <c r="B200" s="267"/>
      <c r="C200" s="268"/>
      <c r="D200" s="241" t="s">
        <v>156</v>
      </c>
      <c r="E200" s="269" t="s">
        <v>1</v>
      </c>
      <c r="F200" s="270" t="s">
        <v>389</v>
      </c>
      <c r="G200" s="268"/>
      <c r="H200" s="269" t="s">
        <v>1</v>
      </c>
      <c r="I200" s="271"/>
      <c r="J200" s="268"/>
      <c r="K200" s="268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156</v>
      </c>
      <c r="AU200" s="276" t="s">
        <v>82</v>
      </c>
      <c r="AV200" s="15" t="s">
        <v>80</v>
      </c>
      <c r="AW200" s="15" t="s">
        <v>30</v>
      </c>
      <c r="AX200" s="15" t="s">
        <v>73</v>
      </c>
      <c r="AY200" s="276" t="s">
        <v>146</v>
      </c>
    </row>
    <row r="201" s="13" customFormat="1">
      <c r="A201" s="13"/>
      <c r="B201" s="239"/>
      <c r="C201" s="240"/>
      <c r="D201" s="241" t="s">
        <v>156</v>
      </c>
      <c r="E201" s="242" t="s">
        <v>1</v>
      </c>
      <c r="F201" s="243" t="s">
        <v>650</v>
      </c>
      <c r="G201" s="240"/>
      <c r="H201" s="244">
        <v>15.939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156</v>
      </c>
      <c r="AU201" s="250" t="s">
        <v>82</v>
      </c>
      <c r="AV201" s="13" t="s">
        <v>82</v>
      </c>
      <c r="AW201" s="13" t="s">
        <v>30</v>
      </c>
      <c r="AX201" s="13" t="s">
        <v>73</v>
      </c>
      <c r="AY201" s="250" t="s">
        <v>146</v>
      </c>
    </row>
    <row r="202" s="14" customFormat="1">
      <c r="A202" s="14"/>
      <c r="B202" s="251"/>
      <c r="C202" s="252"/>
      <c r="D202" s="241" t="s">
        <v>156</v>
      </c>
      <c r="E202" s="253" t="s">
        <v>1</v>
      </c>
      <c r="F202" s="254" t="s">
        <v>158</v>
      </c>
      <c r="G202" s="252"/>
      <c r="H202" s="255">
        <v>15.939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156</v>
      </c>
      <c r="AU202" s="261" t="s">
        <v>82</v>
      </c>
      <c r="AV202" s="14" t="s">
        <v>154</v>
      </c>
      <c r="AW202" s="14" t="s">
        <v>30</v>
      </c>
      <c r="AX202" s="14" t="s">
        <v>80</v>
      </c>
      <c r="AY202" s="261" t="s">
        <v>146</v>
      </c>
    </row>
    <row r="203" s="2" customFormat="1" ht="37.8" customHeight="1">
      <c r="A203" s="38"/>
      <c r="B203" s="39"/>
      <c r="C203" s="277" t="s">
        <v>385</v>
      </c>
      <c r="D203" s="277" t="s">
        <v>295</v>
      </c>
      <c r="E203" s="278" t="s">
        <v>392</v>
      </c>
      <c r="F203" s="279" t="s">
        <v>393</v>
      </c>
      <c r="G203" s="280" t="s">
        <v>162</v>
      </c>
      <c r="H203" s="281">
        <v>19.462</v>
      </c>
      <c r="I203" s="282"/>
      <c r="J203" s="283">
        <f>ROUND(I203*H203,2)</f>
        <v>0</v>
      </c>
      <c r="K203" s="279" t="s">
        <v>153</v>
      </c>
      <c r="L203" s="284"/>
      <c r="M203" s="285" t="s">
        <v>1</v>
      </c>
      <c r="N203" s="286" t="s">
        <v>38</v>
      </c>
      <c r="O203" s="91"/>
      <c r="P203" s="235">
        <f>O203*H203</f>
        <v>0</v>
      </c>
      <c r="Q203" s="235">
        <v>0.0054000000000000003</v>
      </c>
      <c r="R203" s="235">
        <f>Q203*H203</f>
        <v>0.1050948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394</v>
      </c>
      <c r="AT203" s="237" t="s">
        <v>295</v>
      </c>
      <c r="AU203" s="237" t="s">
        <v>82</v>
      </c>
      <c r="AY203" s="17" t="s">
        <v>146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80</v>
      </c>
      <c r="BK203" s="238">
        <f>ROUND(I203*H203,2)</f>
        <v>0</v>
      </c>
      <c r="BL203" s="17" t="s">
        <v>232</v>
      </c>
      <c r="BM203" s="237" t="s">
        <v>651</v>
      </c>
    </row>
    <row r="204" s="13" customFormat="1">
      <c r="A204" s="13"/>
      <c r="B204" s="239"/>
      <c r="C204" s="240"/>
      <c r="D204" s="241" t="s">
        <v>156</v>
      </c>
      <c r="E204" s="242" t="s">
        <v>1</v>
      </c>
      <c r="F204" s="243" t="s">
        <v>652</v>
      </c>
      <c r="G204" s="240"/>
      <c r="H204" s="244">
        <v>19.462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156</v>
      </c>
      <c r="AU204" s="250" t="s">
        <v>82</v>
      </c>
      <c r="AV204" s="13" t="s">
        <v>82</v>
      </c>
      <c r="AW204" s="13" t="s">
        <v>30</v>
      </c>
      <c r="AX204" s="13" t="s">
        <v>80</v>
      </c>
      <c r="AY204" s="250" t="s">
        <v>146</v>
      </c>
    </row>
    <row r="205" s="2" customFormat="1" ht="24.15" customHeight="1">
      <c r="A205" s="38"/>
      <c r="B205" s="39"/>
      <c r="C205" s="226" t="s">
        <v>391</v>
      </c>
      <c r="D205" s="226" t="s">
        <v>149</v>
      </c>
      <c r="E205" s="227" t="s">
        <v>398</v>
      </c>
      <c r="F205" s="228" t="s">
        <v>399</v>
      </c>
      <c r="G205" s="229" t="s">
        <v>162</v>
      </c>
      <c r="H205" s="230">
        <v>10.08</v>
      </c>
      <c r="I205" s="231"/>
      <c r="J205" s="232">
        <f>ROUND(I205*H205,2)</f>
        <v>0</v>
      </c>
      <c r="K205" s="228" t="s">
        <v>153</v>
      </c>
      <c r="L205" s="44"/>
      <c r="M205" s="233" t="s">
        <v>1</v>
      </c>
      <c r="N205" s="234" t="s">
        <v>38</v>
      </c>
      <c r="O205" s="91"/>
      <c r="P205" s="235">
        <f>O205*H205</f>
        <v>0</v>
      </c>
      <c r="Q205" s="235">
        <v>0.00040000000000000002</v>
      </c>
      <c r="R205" s="235">
        <f>Q205*H205</f>
        <v>0.004032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232</v>
      </c>
      <c r="AT205" s="237" t="s">
        <v>149</v>
      </c>
      <c r="AU205" s="237" t="s">
        <v>82</v>
      </c>
      <c r="AY205" s="17" t="s">
        <v>146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80</v>
      </c>
      <c r="BK205" s="238">
        <f>ROUND(I205*H205,2)</f>
        <v>0</v>
      </c>
      <c r="BL205" s="17" t="s">
        <v>232</v>
      </c>
      <c r="BM205" s="237" t="s">
        <v>653</v>
      </c>
    </row>
    <row r="206" s="15" customFormat="1">
      <c r="A206" s="15"/>
      <c r="B206" s="267"/>
      <c r="C206" s="268"/>
      <c r="D206" s="241" t="s">
        <v>156</v>
      </c>
      <c r="E206" s="269" t="s">
        <v>1</v>
      </c>
      <c r="F206" s="270" t="s">
        <v>401</v>
      </c>
      <c r="G206" s="268"/>
      <c r="H206" s="269" t="s">
        <v>1</v>
      </c>
      <c r="I206" s="271"/>
      <c r="J206" s="268"/>
      <c r="K206" s="268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156</v>
      </c>
      <c r="AU206" s="276" t="s">
        <v>82</v>
      </c>
      <c r="AV206" s="15" t="s">
        <v>80</v>
      </c>
      <c r="AW206" s="15" t="s">
        <v>30</v>
      </c>
      <c r="AX206" s="15" t="s">
        <v>73</v>
      </c>
      <c r="AY206" s="276" t="s">
        <v>146</v>
      </c>
    </row>
    <row r="207" s="13" customFormat="1">
      <c r="A207" s="13"/>
      <c r="B207" s="239"/>
      <c r="C207" s="240"/>
      <c r="D207" s="241" t="s">
        <v>156</v>
      </c>
      <c r="E207" s="242" t="s">
        <v>1</v>
      </c>
      <c r="F207" s="243" t="s">
        <v>654</v>
      </c>
      <c r="G207" s="240"/>
      <c r="H207" s="244">
        <v>10.08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156</v>
      </c>
      <c r="AU207" s="250" t="s">
        <v>82</v>
      </c>
      <c r="AV207" s="13" t="s">
        <v>82</v>
      </c>
      <c r="AW207" s="13" t="s">
        <v>30</v>
      </c>
      <c r="AX207" s="13" t="s">
        <v>73</v>
      </c>
      <c r="AY207" s="250" t="s">
        <v>146</v>
      </c>
    </row>
    <row r="208" s="14" customFormat="1">
      <c r="A208" s="14"/>
      <c r="B208" s="251"/>
      <c r="C208" s="252"/>
      <c r="D208" s="241" t="s">
        <v>156</v>
      </c>
      <c r="E208" s="253" t="s">
        <v>1</v>
      </c>
      <c r="F208" s="254" t="s">
        <v>158</v>
      </c>
      <c r="G208" s="252"/>
      <c r="H208" s="255">
        <v>10.08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156</v>
      </c>
      <c r="AU208" s="261" t="s">
        <v>82</v>
      </c>
      <c r="AV208" s="14" t="s">
        <v>154</v>
      </c>
      <c r="AW208" s="14" t="s">
        <v>30</v>
      </c>
      <c r="AX208" s="14" t="s">
        <v>80</v>
      </c>
      <c r="AY208" s="261" t="s">
        <v>146</v>
      </c>
    </row>
    <row r="209" s="2" customFormat="1" ht="24.15" customHeight="1">
      <c r="A209" s="38"/>
      <c r="B209" s="39"/>
      <c r="C209" s="226" t="s">
        <v>397</v>
      </c>
      <c r="D209" s="226" t="s">
        <v>149</v>
      </c>
      <c r="E209" s="227" t="s">
        <v>404</v>
      </c>
      <c r="F209" s="228" t="s">
        <v>405</v>
      </c>
      <c r="G209" s="229" t="s">
        <v>406</v>
      </c>
      <c r="H209" s="287"/>
      <c r="I209" s="231"/>
      <c r="J209" s="232">
        <f>ROUND(I209*H209,2)</f>
        <v>0</v>
      </c>
      <c r="K209" s="228" t="s">
        <v>153</v>
      </c>
      <c r="L209" s="44"/>
      <c r="M209" s="262" t="s">
        <v>1</v>
      </c>
      <c r="N209" s="263" t="s">
        <v>38</v>
      </c>
      <c r="O209" s="264"/>
      <c r="P209" s="265">
        <f>O209*H209</f>
        <v>0</v>
      </c>
      <c r="Q209" s="265">
        <v>0</v>
      </c>
      <c r="R209" s="265">
        <f>Q209*H209</f>
        <v>0</v>
      </c>
      <c r="S209" s="265">
        <v>0</v>
      </c>
      <c r="T209" s="26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232</v>
      </c>
      <c r="AT209" s="237" t="s">
        <v>149</v>
      </c>
      <c r="AU209" s="237" t="s">
        <v>82</v>
      </c>
      <c r="AY209" s="17" t="s">
        <v>146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80</v>
      </c>
      <c r="BK209" s="238">
        <f>ROUND(I209*H209,2)</f>
        <v>0</v>
      </c>
      <c r="BL209" s="17" t="s">
        <v>232</v>
      </c>
      <c r="BM209" s="237" t="s">
        <v>655</v>
      </c>
    </row>
    <row r="210" s="2" customFormat="1" ht="6.96" customHeight="1">
      <c r="A210" s="38"/>
      <c r="B210" s="66"/>
      <c r="C210" s="67"/>
      <c r="D210" s="67"/>
      <c r="E210" s="67"/>
      <c r="F210" s="67"/>
      <c r="G210" s="67"/>
      <c r="H210" s="67"/>
      <c r="I210" s="67"/>
      <c r="J210" s="67"/>
      <c r="K210" s="67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w35o7r75+OXVwOnJOVqGgwPbvEmGw00O4nIBrzbbj1MifAWDoDwZyPuG0ie/vvZKnqSv+gkcgIZmpthov64Idw==" hashValue="EG1AjSUiGK1mZfd72JQXcHr4/QzLjxkq8SWigqqJLnC44xuX+zjIrg18OkUT9QZJiRMiu3gy1MocCSGxdY2FaA==" algorithmName="SHA-512" password="CC35"/>
  <autoFilter ref="C126:K2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Komunitní centrum Jahodnice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656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117</v>
      </c>
      <c r="G14" s="38"/>
      <c r="H14" s="38"/>
      <c r="I14" s="150" t="s">
        <v>22</v>
      </c>
      <c r="J14" s="153" t="str">
        <f>'Rekapitulace stavby'!AN8</f>
        <v>2.5.2022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118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119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120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121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ROUND((SUM(BE130:BE260)),  2)</f>
        <v>0</v>
      </c>
      <c r="G35" s="38"/>
      <c r="H35" s="38"/>
      <c r="I35" s="164">
        <v>0.20999999999999999</v>
      </c>
      <c r="J35" s="163">
        <f>ROUND(((SUM(BE130:BE260))*I35),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ROUND((SUM(BF130:BF260)),  2)</f>
        <v>0</v>
      </c>
      <c r="G36" s="38"/>
      <c r="H36" s="38"/>
      <c r="I36" s="164">
        <v>0.14999999999999999</v>
      </c>
      <c r="J36" s="163">
        <f>ROUND(((SUM(BF130:BF260))*I36),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ROUND((SUM(BG130:BG260)),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ROUND((SUM(BH130:BH260)),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ROUND((SUM(BI130:BI260)),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Komunitní centrum Jahodnice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3.5 - Nové jihovýchodní opěrné stěny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Baštířská 67/2, Praha 14</v>
      </c>
      <c r="G91" s="40"/>
      <c r="H91" s="40"/>
      <c r="I91" s="32" t="s">
        <v>22</v>
      </c>
      <c r="J91" s="79" t="str">
        <f>IF(J14="","",J14)</f>
        <v>2.5.2022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Městská část Praha 14</v>
      </c>
      <c r="G93" s="40"/>
      <c r="H93" s="40"/>
      <c r="I93" s="32" t="s">
        <v>29</v>
      </c>
      <c r="J93" s="36" t="str">
        <f>E23</f>
        <v>a3atelier,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123</v>
      </c>
      <c r="D96" s="185"/>
      <c r="E96" s="185"/>
      <c r="F96" s="185"/>
      <c r="G96" s="185"/>
      <c r="H96" s="185"/>
      <c r="I96" s="185"/>
      <c r="J96" s="186" t="s">
        <v>124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125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126</v>
      </c>
    </row>
    <row r="99" s="9" customFormat="1" ht="24.96" customHeight="1">
      <c r="A99" s="9"/>
      <c r="B99" s="188"/>
      <c r="C99" s="189"/>
      <c r="D99" s="190" t="s">
        <v>127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128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252</v>
      </c>
      <c r="E101" s="196"/>
      <c r="F101" s="196"/>
      <c r="G101" s="196"/>
      <c r="H101" s="196"/>
      <c r="I101" s="196"/>
      <c r="J101" s="197">
        <f>J168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253</v>
      </c>
      <c r="E102" s="196"/>
      <c r="F102" s="196"/>
      <c r="G102" s="196"/>
      <c r="H102" s="196"/>
      <c r="I102" s="196"/>
      <c r="J102" s="197">
        <f>J207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471</v>
      </c>
      <c r="E103" s="196"/>
      <c r="F103" s="196"/>
      <c r="G103" s="196"/>
      <c r="H103" s="196"/>
      <c r="I103" s="196"/>
      <c r="J103" s="197">
        <f>J229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657</v>
      </c>
      <c r="E104" s="196"/>
      <c r="F104" s="196"/>
      <c r="G104" s="196"/>
      <c r="H104" s="196"/>
      <c r="I104" s="196"/>
      <c r="J104" s="197">
        <f>J234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254</v>
      </c>
      <c r="E105" s="196"/>
      <c r="F105" s="196"/>
      <c r="G105" s="196"/>
      <c r="H105" s="196"/>
      <c r="I105" s="196"/>
      <c r="J105" s="197">
        <f>J243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255</v>
      </c>
      <c r="E106" s="191"/>
      <c r="F106" s="191"/>
      <c r="G106" s="191"/>
      <c r="H106" s="191"/>
      <c r="I106" s="191"/>
      <c r="J106" s="192">
        <f>J245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256</v>
      </c>
      <c r="E107" s="196"/>
      <c r="F107" s="196"/>
      <c r="G107" s="196"/>
      <c r="H107" s="196"/>
      <c r="I107" s="196"/>
      <c r="J107" s="197">
        <f>J246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658</v>
      </c>
      <c r="E108" s="196"/>
      <c r="F108" s="196"/>
      <c r="G108" s="196"/>
      <c r="H108" s="196"/>
      <c r="I108" s="196"/>
      <c r="J108" s="197">
        <f>J257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3" t="str">
        <f>E7</f>
        <v>Komunitní centrum Jahodnice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113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114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3.5 - Nové jihovýchodní opěrné stěny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Baštířská 67/2, Praha 14</v>
      </c>
      <c r="G124" s="40"/>
      <c r="H124" s="40"/>
      <c r="I124" s="32" t="s">
        <v>22</v>
      </c>
      <c r="J124" s="79" t="str">
        <f>IF(J14="","",J14)</f>
        <v>2.5.2022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>Městská část Praha 14</v>
      </c>
      <c r="G126" s="40"/>
      <c r="H126" s="40"/>
      <c r="I126" s="32" t="s">
        <v>29</v>
      </c>
      <c r="J126" s="36" t="str">
        <f>E23</f>
        <v>a3atelier,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IF(E20="","",E20)</f>
        <v>Vyplň údaj</v>
      </c>
      <c r="G127" s="40"/>
      <c r="H127" s="40"/>
      <c r="I127" s="32" t="s">
        <v>31</v>
      </c>
      <c r="J127" s="36" t="str">
        <f>E26</f>
        <v>Zdeněk Drda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132</v>
      </c>
      <c r="D129" s="202" t="s">
        <v>58</v>
      </c>
      <c r="E129" s="202" t="s">
        <v>54</v>
      </c>
      <c r="F129" s="202" t="s">
        <v>55</v>
      </c>
      <c r="G129" s="202" t="s">
        <v>133</v>
      </c>
      <c r="H129" s="202" t="s">
        <v>134</v>
      </c>
      <c r="I129" s="202" t="s">
        <v>135</v>
      </c>
      <c r="J129" s="202" t="s">
        <v>124</v>
      </c>
      <c r="K129" s="203" t="s">
        <v>136</v>
      </c>
      <c r="L129" s="204"/>
      <c r="M129" s="100" t="s">
        <v>1</v>
      </c>
      <c r="N129" s="101" t="s">
        <v>37</v>
      </c>
      <c r="O129" s="101" t="s">
        <v>137</v>
      </c>
      <c r="P129" s="101" t="s">
        <v>138</v>
      </c>
      <c r="Q129" s="101" t="s">
        <v>139</v>
      </c>
      <c r="R129" s="101" t="s">
        <v>140</v>
      </c>
      <c r="S129" s="101" t="s">
        <v>141</v>
      </c>
      <c r="T129" s="102" t="s">
        <v>142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143</v>
      </c>
      <c r="D130" s="40"/>
      <c r="E130" s="40"/>
      <c r="F130" s="40"/>
      <c r="G130" s="40"/>
      <c r="H130" s="40"/>
      <c r="I130" s="40"/>
      <c r="J130" s="205">
        <f>BK130</f>
        <v>0</v>
      </c>
      <c r="K130" s="40"/>
      <c r="L130" s="44"/>
      <c r="M130" s="103"/>
      <c r="N130" s="206"/>
      <c r="O130" s="104"/>
      <c r="P130" s="207">
        <f>P131+P245</f>
        <v>0</v>
      </c>
      <c r="Q130" s="104"/>
      <c r="R130" s="207">
        <f>R131+R245</f>
        <v>168.59787348335999</v>
      </c>
      <c r="S130" s="104"/>
      <c r="T130" s="208">
        <f>T131+T245</f>
        <v>2.0083199999999999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126</v>
      </c>
      <c r="BK130" s="209">
        <f>BK131+BK245</f>
        <v>0</v>
      </c>
    </row>
    <row r="131" s="12" customFormat="1" ht="25.92" customHeight="1">
      <c r="A131" s="12"/>
      <c r="B131" s="210"/>
      <c r="C131" s="211"/>
      <c r="D131" s="212" t="s">
        <v>72</v>
      </c>
      <c r="E131" s="213" t="s">
        <v>144</v>
      </c>
      <c r="F131" s="213" t="s">
        <v>145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P132+P168+P207+P229+P234+P243</f>
        <v>0</v>
      </c>
      <c r="Q131" s="218"/>
      <c r="R131" s="219">
        <f>R132+R168+R207+R229+R234+R243</f>
        <v>168.52516901336</v>
      </c>
      <c r="S131" s="218"/>
      <c r="T131" s="220">
        <f>T132+T168+T207+T229+T234+T243</f>
        <v>2.0083199999999999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80</v>
      </c>
      <c r="AT131" s="222" t="s">
        <v>72</v>
      </c>
      <c r="AU131" s="222" t="s">
        <v>73</v>
      </c>
      <c r="AY131" s="221" t="s">
        <v>146</v>
      </c>
      <c r="BK131" s="223">
        <f>BK132+BK168+BK207+BK229+BK234+BK243</f>
        <v>0</v>
      </c>
    </row>
    <row r="132" s="12" customFormat="1" ht="22.8" customHeight="1">
      <c r="A132" s="12"/>
      <c r="B132" s="210"/>
      <c r="C132" s="211"/>
      <c r="D132" s="212" t="s">
        <v>72</v>
      </c>
      <c r="E132" s="224" t="s">
        <v>80</v>
      </c>
      <c r="F132" s="224" t="s">
        <v>147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SUM(P133:P167)</f>
        <v>0</v>
      </c>
      <c r="Q132" s="218"/>
      <c r="R132" s="219">
        <f>SUM(R133:R167)</f>
        <v>0</v>
      </c>
      <c r="S132" s="218"/>
      <c r="T132" s="220">
        <f>SUM(T133:T167)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80</v>
      </c>
      <c r="AT132" s="222" t="s">
        <v>72</v>
      </c>
      <c r="AU132" s="222" t="s">
        <v>80</v>
      </c>
      <c r="AY132" s="221" t="s">
        <v>146</v>
      </c>
      <c r="BK132" s="223">
        <f>SUM(BK133:BK167)</f>
        <v>0</v>
      </c>
    </row>
    <row r="133" s="2" customFormat="1" ht="33" customHeight="1">
      <c r="A133" s="38"/>
      <c r="B133" s="39"/>
      <c r="C133" s="226" t="s">
        <v>80</v>
      </c>
      <c r="D133" s="226" t="s">
        <v>149</v>
      </c>
      <c r="E133" s="227" t="s">
        <v>659</v>
      </c>
      <c r="F133" s="228" t="s">
        <v>660</v>
      </c>
      <c r="G133" s="229" t="s">
        <v>152</v>
      </c>
      <c r="H133" s="230">
        <v>40.713999999999999</v>
      </c>
      <c r="I133" s="231"/>
      <c r="J133" s="232">
        <f>ROUND(I133*H133,2)</f>
        <v>0</v>
      </c>
      <c r="K133" s="228" t="s">
        <v>153</v>
      </c>
      <c r="L133" s="44"/>
      <c r="M133" s="233" t="s">
        <v>1</v>
      </c>
      <c r="N133" s="234" t="s">
        <v>38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154</v>
      </c>
      <c r="AT133" s="237" t="s">
        <v>149</v>
      </c>
      <c r="AU133" s="237" t="s">
        <v>82</v>
      </c>
      <c r="AY133" s="17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80</v>
      </c>
      <c r="BK133" s="238">
        <f>ROUND(I133*H133,2)</f>
        <v>0</v>
      </c>
      <c r="BL133" s="17" t="s">
        <v>154</v>
      </c>
      <c r="BM133" s="237" t="s">
        <v>661</v>
      </c>
    </row>
    <row r="134" s="13" customFormat="1">
      <c r="A134" s="13"/>
      <c r="B134" s="239"/>
      <c r="C134" s="240"/>
      <c r="D134" s="241" t="s">
        <v>156</v>
      </c>
      <c r="E134" s="242" t="s">
        <v>1</v>
      </c>
      <c r="F134" s="243" t="s">
        <v>662</v>
      </c>
      <c r="G134" s="240"/>
      <c r="H134" s="244">
        <v>5.2999999999999998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156</v>
      </c>
      <c r="AU134" s="250" t="s">
        <v>82</v>
      </c>
      <c r="AV134" s="13" t="s">
        <v>82</v>
      </c>
      <c r="AW134" s="13" t="s">
        <v>30</v>
      </c>
      <c r="AX134" s="13" t="s">
        <v>73</v>
      </c>
      <c r="AY134" s="250" t="s">
        <v>146</v>
      </c>
    </row>
    <row r="135" s="13" customFormat="1">
      <c r="A135" s="13"/>
      <c r="B135" s="239"/>
      <c r="C135" s="240"/>
      <c r="D135" s="241" t="s">
        <v>156</v>
      </c>
      <c r="E135" s="242" t="s">
        <v>1</v>
      </c>
      <c r="F135" s="243" t="s">
        <v>663</v>
      </c>
      <c r="G135" s="240"/>
      <c r="H135" s="244">
        <v>10.424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156</v>
      </c>
      <c r="AU135" s="250" t="s">
        <v>82</v>
      </c>
      <c r="AV135" s="13" t="s">
        <v>82</v>
      </c>
      <c r="AW135" s="13" t="s">
        <v>30</v>
      </c>
      <c r="AX135" s="13" t="s">
        <v>73</v>
      </c>
      <c r="AY135" s="250" t="s">
        <v>146</v>
      </c>
    </row>
    <row r="136" s="13" customFormat="1">
      <c r="A136" s="13"/>
      <c r="B136" s="239"/>
      <c r="C136" s="240"/>
      <c r="D136" s="241" t="s">
        <v>156</v>
      </c>
      <c r="E136" s="242" t="s">
        <v>1</v>
      </c>
      <c r="F136" s="243" t="s">
        <v>664</v>
      </c>
      <c r="G136" s="240"/>
      <c r="H136" s="244">
        <v>19.396000000000001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156</v>
      </c>
      <c r="AU136" s="250" t="s">
        <v>82</v>
      </c>
      <c r="AV136" s="13" t="s">
        <v>82</v>
      </c>
      <c r="AW136" s="13" t="s">
        <v>30</v>
      </c>
      <c r="AX136" s="13" t="s">
        <v>73</v>
      </c>
      <c r="AY136" s="250" t="s">
        <v>146</v>
      </c>
    </row>
    <row r="137" s="13" customFormat="1">
      <c r="A137" s="13"/>
      <c r="B137" s="239"/>
      <c r="C137" s="240"/>
      <c r="D137" s="241" t="s">
        <v>156</v>
      </c>
      <c r="E137" s="242" t="s">
        <v>1</v>
      </c>
      <c r="F137" s="243" t="s">
        <v>665</v>
      </c>
      <c r="G137" s="240"/>
      <c r="H137" s="244">
        <v>5.5940000000000003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156</v>
      </c>
      <c r="AU137" s="250" t="s">
        <v>82</v>
      </c>
      <c r="AV137" s="13" t="s">
        <v>82</v>
      </c>
      <c r="AW137" s="13" t="s">
        <v>30</v>
      </c>
      <c r="AX137" s="13" t="s">
        <v>73</v>
      </c>
      <c r="AY137" s="250" t="s">
        <v>146</v>
      </c>
    </row>
    <row r="138" s="14" customFormat="1">
      <c r="A138" s="14"/>
      <c r="B138" s="251"/>
      <c r="C138" s="252"/>
      <c r="D138" s="241" t="s">
        <v>156</v>
      </c>
      <c r="E138" s="253" t="s">
        <v>1</v>
      </c>
      <c r="F138" s="254" t="s">
        <v>158</v>
      </c>
      <c r="G138" s="252"/>
      <c r="H138" s="255">
        <v>40.714000000000006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156</v>
      </c>
      <c r="AU138" s="261" t="s">
        <v>82</v>
      </c>
      <c r="AV138" s="14" t="s">
        <v>154</v>
      </c>
      <c r="AW138" s="14" t="s">
        <v>30</v>
      </c>
      <c r="AX138" s="14" t="s">
        <v>80</v>
      </c>
      <c r="AY138" s="261" t="s">
        <v>146</v>
      </c>
    </row>
    <row r="139" s="2" customFormat="1" ht="37.8" customHeight="1">
      <c r="A139" s="38"/>
      <c r="B139" s="39"/>
      <c r="C139" s="226" t="s">
        <v>82</v>
      </c>
      <c r="D139" s="226" t="s">
        <v>149</v>
      </c>
      <c r="E139" s="227" t="s">
        <v>666</v>
      </c>
      <c r="F139" s="228" t="s">
        <v>667</v>
      </c>
      <c r="G139" s="229" t="s">
        <v>152</v>
      </c>
      <c r="H139" s="230">
        <v>79.988</v>
      </c>
      <c r="I139" s="231"/>
      <c r="J139" s="232">
        <f>ROUND(I139*H139,2)</f>
        <v>0</v>
      </c>
      <c r="K139" s="228" t="s">
        <v>153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154</v>
      </c>
      <c r="AT139" s="237" t="s">
        <v>149</v>
      </c>
      <c r="AU139" s="237" t="s">
        <v>82</v>
      </c>
      <c r="AY139" s="17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154</v>
      </c>
      <c r="BM139" s="237" t="s">
        <v>668</v>
      </c>
    </row>
    <row r="140" s="13" customFormat="1">
      <c r="A140" s="13"/>
      <c r="B140" s="239"/>
      <c r="C140" s="240"/>
      <c r="D140" s="241" t="s">
        <v>156</v>
      </c>
      <c r="E140" s="242" t="s">
        <v>1</v>
      </c>
      <c r="F140" s="243" t="s">
        <v>669</v>
      </c>
      <c r="G140" s="240"/>
      <c r="H140" s="244">
        <v>40.713999999999999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156</v>
      </c>
      <c r="AU140" s="250" t="s">
        <v>82</v>
      </c>
      <c r="AV140" s="13" t="s">
        <v>82</v>
      </c>
      <c r="AW140" s="13" t="s">
        <v>30</v>
      </c>
      <c r="AX140" s="13" t="s">
        <v>73</v>
      </c>
      <c r="AY140" s="250" t="s">
        <v>146</v>
      </c>
    </row>
    <row r="141" s="13" customFormat="1">
      <c r="A141" s="13"/>
      <c r="B141" s="239"/>
      <c r="C141" s="240"/>
      <c r="D141" s="241" t="s">
        <v>156</v>
      </c>
      <c r="E141" s="242" t="s">
        <v>1</v>
      </c>
      <c r="F141" s="243" t="s">
        <v>670</v>
      </c>
      <c r="G141" s="240"/>
      <c r="H141" s="244">
        <v>13.571999999999999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156</v>
      </c>
      <c r="AU141" s="250" t="s">
        <v>82</v>
      </c>
      <c r="AV141" s="13" t="s">
        <v>82</v>
      </c>
      <c r="AW141" s="13" t="s">
        <v>30</v>
      </c>
      <c r="AX141" s="13" t="s">
        <v>73</v>
      </c>
      <c r="AY141" s="250" t="s">
        <v>146</v>
      </c>
    </row>
    <row r="142" s="13" customFormat="1">
      <c r="A142" s="13"/>
      <c r="B142" s="239"/>
      <c r="C142" s="240"/>
      <c r="D142" s="241" t="s">
        <v>156</v>
      </c>
      <c r="E142" s="242" t="s">
        <v>1</v>
      </c>
      <c r="F142" s="243" t="s">
        <v>671</v>
      </c>
      <c r="G142" s="240"/>
      <c r="H142" s="244">
        <v>25.702000000000002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156</v>
      </c>
      <c r="AU142" s="250" t="s">
        <v>82</v>
      </c>
      <c r="AV142" s="13" t="s">
        <v>82</v>
      </c>
      <c r="AW142" s="13" t="s">
        <v>30</v>
      </c>
      <c r="AX142" s="13" t="s">
        <v>73</v>
      </c>
      <c r="AY142" s="250" t="s">
        <v>146</v>
      </c>
    </row>
    <row r="143" s="14" customFormat="1">
      <c r="A143" s="14"/>
      <c r="B143" s="251"/>
      <c r="C143" s="252"/>
      <c r="D143" s="241" t="s">
        <v>156</v>
      </c>
      <c r="E143" s="253" t="s">
        <v>1</v>
      </c>
      <c r="F143" s="254" t="s">
        <v>158</v>
      </c>
      <c r="G143" s="252"/>
      <c r="H143" s="255">
        <v>79.988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156</v>
      </c>
      <c r="AU143" s="261" t="s">
        <v>82</v>
      </c>
      <c r="AV143" s="14" t="s">
        <v>154</v>
      </c>
      <c r="AW143" s="14" t="s">
        <v>30</v>
      </c>
      <c r="AX143" s="14" t="s">
        <v>80</v>
      </c>
      <c r="AY143" s="261" t="s">
        <v>146</v>
      </c>
    </row>
    <row r="144" s="2" customFormat="1" ht="24.15" customHeight="1">
      <c r="A144" s="38"/>
      <c r="B144" s="39"/>
      <c r="C144" s="226" t="s">
        <v>214</v>
      </c>
      <c r="D144" s="226" t="s">
        <v>149</v>
      </c>
      <c r="E144" s="227" t="s">
        <v>672</v>
      </c>
      <c r="F144" s="228" t="s">
        <v>673</v>
      </c>
      <c r="G144" s="229" t="s">
        <v>152</v>
      </c>
      <c r="H144" s="230">
        <v>39.274000000000001</v>
      </c>
      <c r="I144" s="231"/>
      <c r="J144" s="232">
        <f>ROUND(I144*H144,2)</f>
        <v>0</v>
      </c>
      <c r="K144" s="228" t="s">
        <v>153</v>
      </c>
      <c r="L144" s="44"/>
      <c r="M144" s="233" t="s">
        <v>1</v>
      </c>
      <c r="N144" s="234" t="s">
        <v>38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154</v>
      </c>
      <c r="AT144" s="237" t="s">
        <v>149</v>
      </c>
      <c r="AU144" s="237" t="s">
        <v>82</v>
      </c>
      <c r="AY144" s="17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80</v>
      </c>
      <c r="BK144" s="238">
        <f>ROUND(I144*H144,2)</f>
        <v>0</v>
      </c>
      <c r="BL144" s="17" t="s">
        <v>154</v>
      </c>
      <c r="BM144" s="237" t="s">
        <v>674</v>
      </c>
    </row>
    <row r="145" s="13" customFormat="1">
      <c r="A145" s="13"/>
      <c r="B145" s="239"/>
      <c r="C145" s="240"/>
      <c r="D145" s="241" t="s">
        <v>156</v>
      </c>
      <c r="E145" s="242" t="s">
        <v>1</v>
      </c>
      <c r="F145" s="243" t="s">
        <v>675</v>
      </c>
      <c r="G145" s="240"/>
      <c r="H145" s="244">
        <v>13.571999999999999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156</v>
      </c>
      <c r="AU145" s="250" t="s">
        <v>82</v>
      </c>
      <c r="AV145" s="13" t="s">
        <v>82</v>
      </c>
      <c r="AW145" s="13" t="s">
        <v>30</v>
      </c>
      <c r="AX145" s="13" t="s">
        <v>73</v>
      </c>
      <c r="AY145" s="250" t="s">
        <v>146</v>
      </c>
    </row>
    <row r="146" s="13" customFormat="1">
      <c r="A146" s="13"/>
      <c r="B146" s="239"/>
      <c r="C146" s="240"/>
      <c r="D146" s="241" t="s">
        <v>156</v>
      </c>
      <c r="E146" s="242" t="s">
        <v>1</v>
      </c>
      <c r="F146" s="243" t="s">
        <v>676</v>
      </c>
      <c r="G146" s="240"/>
      <c r="H146" s="244">
        <v>25.702000000000002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156</v>
      </c>
      <c r="AU146" s="250" t="s">
        <v>82</v>
      </c>
      <c r="AV146" s="13" t="s">
        <v>82</v>
      </c>
      <c r="AW146" s="13" t="s">
        <v>30</v>
      </c>
      <c r="AX146" s="13" t="s">
        <v>73</v>
      </c>
      <c r="AY146" s="250" t="s">
        <v>146</v>
      </c>
    </row>
    <row r="147" s="14" customFormat="1">
      <c r="A147" s="14"/>
      <c r="B147" s="251"/>
      <c r="C147" s="252"/>
      <c r="D147" s="241" t="s">
        <v>156</v>
      </c>
      <c r="E147" s="253" t="s">
        <v>1</v>
      </c>
      <c r="F147" s="254" t="s">
        <v>158</v>
      </c>
      <c r="G147" s="252"/>
      <c r="H147" s="255">
        <v>39.274000000000001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156</v>
      </c>
      <c r="AU147" s="261" t="s">
        <v>82</v>
      </c>
      <c r="AV147" s="14" t="s">
        <v>154</v>
      </c>
      <c r="AW147" s="14" t="s">
        <v>30</v>
      </c>
      <c r="AX147" s="14" t="s">
        <v>80</v>
      </c>
      <c r="AY147" s="261" t="s">
        <v>146</v>
      </c>
    </row>
    <row r="148" s="2" customFormat="1" ht="24.15" customHeight="1">
      <c r="A148" s="38"/>
      <c r="B148" s="39"/>
      <c r="C148" s="226" t="s">
        <v>154</v>
      </c>
      <c r="D148" s="226" t="s">
        <v>149</v>
      </c>
      <c r="E148" s="227" t="s">
        <v>276</v>
      </c>
      <c r="F148" s="228" t="s">
        <v>277</v>
      </c>
      <c r="G148" s="229" t="s">
        <v>152</v>
      </c>
      <c r="H148" s="230">
        <v>13.571999999999999</v>
      </c>
      <c r="I148" s="231"/>
      <c r="J148" s="232">
        <f>ROUND(I148*H148,2)</f>
        <v>0</v>
      </c>
      <c r="K148" s="228" t="s">
        <v>153</v>
      </c>
      <c r="L148" s="44"/>
      <c r="M148" s="233" t="s">
        <v>1</v>
      </c>
      <c r="N148" s="234" t="s">
        <v>38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154</v>
      </c>
      <c r="AT148" s="237" t="s">
        <v>149</v>
      </c>
      <c r="AU148" s="237" t="s">
        <v>82</v>
      </c>
      <c r="AY148" s="17" t="s">
        <v>146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80</v>
      </c>
      <c r="BK148" s="238">
        <f>ROUND(I148*H148,2)</f>
        <v>0</v>
      </c>
      <c r="BL148" s="17" t="s">
        <v>154</v>
      </c>
      <c r="BM148" s="237" t="s">
        <v>677</v>
      </c>
    </row>
    <row r="149" s="15" customFormat="1">
      <c r="A149" s="15"/>
      <c r="B149" s="267"/>
      <c r="C149" s="268"/>
      <c r="D149" s="241" t="s">
        <v>156</v>
      </c>
      <c r="E149" s="269" t="s">
        <v>1</v>
      </c>
      <c r="F149" s="270" t="s">
        <v>678</v>
      </c>
      <c r="G149" s="268"/>
      <c r="H149" s="269" t="s">
        <v>1</v>
      </c>
      <c r="I149" s="271"/>
      <c r="J149" s="268"/>
      <c r="K149" s="268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156</v>
      </c>
      <c r="AU149" s="276" t="s">
        <v>82</v>
      </c>
      <c r="AV149" s="15" t="s">
        <v>80</v>
      </c>
      <c r="AW149" s="15" t="s">
        <v>30</v>
      </c>
      <c r="AX149" s="15" t="s">
        <v>73</v>
      </c>
      <c r="AY149" s="276" t="s">
        <v>146</v>
      </c>
    </row>
    <row r="150" s="13" customFormat="1">
      <c r="A150" s="13"/>
      <c r="B150" s="239"/>
      <c r="C150" s="240"/>
      <c r="D150" s="241" t="s">
        <v>156</v>
      </c>
      <c r="E150" s="242" t="s">
        <v>1</v>
      </c>
      <c r="F150" s="243" t="s">
        <v>679</v>
      </c>
      <c r="G150" s="240"/>
      <c r="H150" s="244">
        <v>1.7669999999999999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156</v>
      </c>
      <c r="AU150" s="250" t="s">
        <v>82</v>
      </c>
      <c r="AV150" s="13" t="s">
        <v>82</v>
      </c>
      <c r="AW150" s="13" t="s">
        <v>30</v>
      </c>
      <c r="AX150" s="13" t="s">
        <v>73</v>
      </c>
      <c r="AY150" s="250" t="s">
        <v>146</v>
      </c>
    </row>
    <row r="151" s="13" customFormat="1">
      <c r="A151" s="13"/>
      <c r="B151" s="239"/>
      <c r="C151" s="240"/>
      <c r="D151" s="241" t="s">
        <v>156</v>
      </c>
      <c r="E151" s="242" t="s">
        <v>1</v>
      </c>
      <c r="F151" s="243" t="s">
        <v>680</v>
      </c>
      <c r="G151" s="240"/>
      <c r="H151" s="244">
        <v>3.4750000000000001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156</v>
      </c>
      <c r="AU151" s="250" t="s">
        <v>82</v>
      </c>
      <c r="AV151" s="13" t="s">
        <v>82</v>
      </c>
      <c r="AW151" s="13" t="s">
        <v>30</v>
      </c>
      <c r="AX151" s="13" t="s">
        <v>73</v>
      </c>
      <c r="AY151" s="250" t="s">
        <v>146</v>
      </c>
    </row>
    <row r="152" s="13" customFormat="1">
      <c r="A152" s="13"/>
      <c r="B152" s="239"/>
      <c r="C152" s="240"/>
      <c r="D152" s="241" t="s">
        <v>156</v>
      </c>
      <c r="E152" s="242" t="s">
        <v>1</v>
      </c>
      <c r="F152" s="243" t="s">
        <v>681</v>
      </c>
      <c r="G152" s="240"/>
      <c r="H152" s="244">
        <v>6.4649999999999999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156</v>
      </c>
      <c r="AU152" s="250" t="s">
        <v>82</v>
      </c>
      <c r="AV152" s="13" t="s">
        <v>82</v>
      </c>
      <c r="AW152" s="13" t="s">
        <v>30</v>
      </c>
      <c r="AX152" s="13" t="s">
        <v>73</v>
      </c>
      <c r="AY152" s="250" t="s">
        <v>146</v>
      </c>
    </row>
    <row r="153" s="13" customFormat="1">
      <c r="A153" s="13"/>
      <c r="B153" s="239"/>
      <c r="C153" s="240"/>
      <c r="D153" s="241" t="s">
        <v>156</v>
      </c>
      <c r="E153" s="242" t="s">
        <v>1</v>
      </c>
      <c r="F153" s="243" t="s">
        <v>682</v>
      </c>
      <c r="G153" s="240"/>
      <c r="H153" s="244">
        <v>1.865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156</v>
      </c>
      <c r="AU153" s="250" t="s">
        <v>82</v>
      </c>
      <c r="AV153" s="13" t="s">
        <v>82</v>
      </c>
      <c r="AW153" s="13" t="s">
        <v>30</v>
      </c>
      <c r="AX153" s="13" t="s">
        <v>73</v>
      </c>
      <c r="AY153" s="250" t="s">
        <v>146</v>
      </c>
    </row>
    <row r="154" s="14" customFormat="1">
      <c r="A154" s="14"/>
      <c r="B154" s="251"/>
      <c r="C154" s="252"/>
      <c r="D154" s="241" t="s">
        <v>156</v>
      </c>
      <c r="E154" s="253" t="s">
        <v>1</v>
      </c>
      <c r="F154" s="254" t="s">
        <v>158</v>
      </c>
      <c r="G154" s="252"/>
      <c r="H154" s="255">
        <v>13.572000000000001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156</v>
      </c>
      <c r="AU154" s="261" t="s">
        <v>82</v>
      </c>
      <c r="AV154" s="14" t="s">
        <v>154</v>
      </c>
      <c r="AW154" s="14" t="s">
        <v>30</v>
      </c>
      <c r="AX154" s="14" t="s">
        <v>80</v>
      </c>
      <c r="AY154" s="261" t="s">
        <v>146</v>
      </c>
    </row>
    <row r="155" s="2" customFormat="1" ht="24.15" customHeight="1">
      <c r="A155" s="38"/>
      <c r="B155" s="39"/>
      <c r="C155" s="226" t="s">
        <v>218</v>
      </c>
      <c r="D155" s="226" t="s">
        <v>149</v>
      </c>
      <c r="E155" s="227" t="s">
        <v>683</v>
      </c>
      <c r="F155" s="228" t="s">
        <v>684</v>
      </c>
      <c r="G155" s="229" t="s">
        <v>152</v>
      </c>
      <c r="H155" s="230">
        <v>25.702000000000002</v>
      </c>
      <c r="I155" s="231"/>
      <c r="J155" s="232">
        <f>ROUND(I155*H155,2)</f>
        <v>0</v>
      </c>
      <c r="K155" s="228" t="s">
        <v>153</v>
      </c>
      <c r="L155" s="44"/>
      <c r="M155" s="233" t="s">
        <v>1</v>
      </c>
      <c r="N155" s="234" t="s">
        <v>38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154</v>
      </c>
      <c r="AT155" s="237" t="s">
        <v>149</v>
      </c>
      <c r="AU155" s="237" t="s">
        <v>82</v>
      </c>
      <c r="AY155" s="17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80</v>
      </c>
      <c r="BK155" s="238">
        <f>ROUND(I155*H155,2)</f>
        <v>0</v>
      </c>
      <c r="BL155" s="17" t="s">
        <v>154</v>
      </c>
      <c r="BM155" s="237" t="s">
        <v>685</v>
      </c>
    </row>
    <row r="156" s="15" customFormat="1">
      <c r="A156" s="15"/>
      <c r="B156" s="267"/>
      <c r="C156" s="268"/>
      <c r="D156" s="241" t="s">
        <v>156</v>
      </c>
      <c r="E156" s="269" t="s">
        <v>1</v>
      </c>
      <c r="F156" s="270" t="s">
        <v>686</v>
      </c>
      <c r="G156" s="268"/>
      <c r="H156" s="269" t="s">
        <v>1</v>
      </c>
      <c r="I156" s="271"/>
      <c r="J156" s="268"/>
      <c r="K156" s="268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156</v>
      </c>
      <c r="AU156" s="276" t="s">
        <v>82</v>
      </c>
      <c r="AV156" s="15" t="s">
        <v>80</v>
      </c>
      <c r="AW156" s="15" t="s">
        <v>30</v>
      </c>
      <c r="AX156" s="15" t="s">
        <v>73</v>
      </c>
      <c r="AY156" s="276" t="s">
        <v>146</v>
      </c>
    </row>
    <row r="157" s="13" customFormat="1">
      <c r="A157" s="13"/>
      <c r="B157" s="239"/>
      <c r="C157" s="240"/>
      <c r="D157" s="241" t="s">
        <v>156</v>
      </c>
      <c r="E157" s="242" t="s">
        <v>1</v>
      </c>
      <c r="F157" s="243" t="s">
        <v>687</v>
      </c>
      <c r="G157" s="240"/>
      <c r="H157" s="244">
        <v>8.4079999999999995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156</v>
      </c>
      <c r="AU157" s="250" t="s">
        <v>82</v>
      </c>
      <c r="AV157" s="13" t="s">
        <v>82</v>
      </c>
      <c r="AW157" s="13" t="s">
        <v>30</v>
      </c>
      <c r="AX157" s="13" t="s">
        <v>73</v>
      </c>
      <c r="AY157" s="250" t="s">
        <v>146</v>
      </c>
    </row>
    <row r="158" s="13" customFormat="1">
      <c r="A158" s="13"/>
      <c r="B158" s="239"/>
      <c r="C158" s="240"/>
      <c r="D158" s="241" t="s">
        <v>156</v>
      </c>
      <c r="E158" s="242" t="s">
        <v>1</v>
      </c>
      <c r="F158" s="243" t="s">
        <v>688</v>
      </c>
      <c r="G158" s="240"/>
      <c r="H158" s="244">
        <v>17.379999999999999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156</v>
      </c>
      <c r="AU158" s="250" t="s">
        <v>82</v>
      </c>
      <c r="AV158" s="13" t="s">
        <v>82</v>
      </c>
      <c r="AW158" s="13" t="s">
        <v>30</v>
      </c>
      <c r="AX158" s="13" t="s">
        <v>73</v>
      </c>
      <c r="AY158" s="250" t="s">
        <v>146</v>
      </c>
    </row>
    <row r="159" s="13" customFormat="1">
      <c r="A159" s="13"/>
      <c r="B159" s="239"/>
      <c r="C159" s="240"/>
      <c r="D159" s="241" t="s">
        <v>156</v>
      </c>
      <c r="E159" s="242" t="s">
        <v>1</v>
      </c>
      <c r="F159" s="243" t="s">
        <v>689</v>
      </c>
      <c r="G159" s="240"/>
      <c r="H159" s="244">
        <v>3.5779999999999998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156</v>
      </c>
      <c r="AU159" s="250" t="s">
        <v>82</v>
      </c>
      <c r="AV159" s="13" t="s">
        <v>82</v>
      </c>
      <c r="AW159" s="13" t="s">
        <v>30</v>
      </c>
      <c r="AX159" s="13" t="s">
        <v>73</v>
      </c>
      <c r="AY159" s="250" t="s">
        <v>146</v>
      </c>
    </row>
    <row r="160" s="13" customFormat="1">
      <c r="A160" s="13"/>
      <c r="B160" s="239"/>
      <c r="C160" s="240"/>
      <c r="D160" s="241" t="s">
        <v>156</v>
      </c>
      <c r="E160" s="242" t="s">
        <v>1</v>
      </c>
      <c r="F160" s="243" t="s">
        <v>690</v>
      </c>
      <c r="G160" s="240"/>
      <c r="H160" s="244">
        <v>-3.6640000000000001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156</v>
      </c>
      <c r="AU160" s="250" t="s">
        <v>82</v>
      </c>
      <c r="AV160" s="13" t="s">
        <v>82</v>
      </c>
      <c r="AW160" s="13" t="s">
        <v>30</v>
      </c>
      <c r="AX160" s="13" t="s">
        <v>73</v>
      </c>
      <c r="AY160" s="250" t="s">
        <v>146</v>
      </c>
    </row>
    <row r="161" s="14" customFormat="1">
      <c r="A161" s="14"/>
      <c r="B161" s="251"/>
      <c r="C161" s="252"/>
      <c r="D161" s="241" t="s">
        <v>156</v>
      </c>
      <c r="E161" s="253" t="s">
        <v>1</v>
      </c>
      <c r="F161" s="254" t="s">
        <v>158</v>
      </c>
      <c r="G161" s="252"/>
      <c r="H161" s="255">
        <v>25.701999999999995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156</v>
      </c>
      <c r="AU161" s="261" t="s">
        <v>82</v>
      </c>
      <c r="AV161" s="14" t="s">
        <v>154</v>
      </c>
      <c r="AW161" s="14" t="s">
        <v>30</v>
      </c>
      <c r="AX161" s="14" t="s">
        <v>80</v>
      </c>
      <c r="AY161" s="261" t="s">
        <v>146</v>
      </c>
    </row>
    <row r="162" s="2" customFormat="1" ht="24.15" customHeight="1">
      <c r="A162" s="38"/>
      <c r="B162" s="39"/>
      <c r="C162" s="226" t="s">
        <v>195</v>
      </c>
      <c r="D162" s="226" t="s">
        <v>149</v>
      </c>
      <c r="E162" s="227" t="s">
        <v>691</v>
      </c>
      <c r="F162" s="228" t="s">
        <v>692</v>
      </c>
      <c r="G162" s="229" t="s">
        <v>162</v>
      </c>
      <c r="H162" s="230">
        <v>82.415999999999997</v>
      </c>
      <c r="I162" s="231"/>
      <c r="J162" s="232">
        <f>ROUND(I162*H162,2)</f>
        <v>0</v>
      </c>
      <c r="K162" s="228" t="s">
        <v>153</v>
      </c>
      <c r="L162" s="44"/>
      <c r="M162" s="233" t="s">
        <v>1</v>
      </c>
      <c r="N162" s="234" t="s">
        <v>38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154</v>
      </c>
      <c r="AT162" s="237" t="s">
        <v>149</v>
      </c>
      <c r="AU162" s="237" t="s">
        <v>82</v>
      </c>
      <c r="AY162" s="17" t="s">
        <v>146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80</v>
      </c>
      <c r="BK162" s="238">
        <f>ROUND(I162*H162,2)</f>
        <v>0</v>
      </c>
      <c r="BL162" s="17" t="s">
        <v>154</v>
      </c>
      <c r="BM162" s="237" t="s">
        <v>693</v>
      </c>
    </row>
    <row r="163" s="13" customFormat="1">
      <c r="A163" s="13"/>
      <c r="B163" s="239"/>
      <c r="C163" s="240"/>
      <c r="D163" s="241" t="s">
        <v>156</v>
      </c>
      <c r="E163" s="242" t="s">
        <v>1</v>
      </c>
      <c r="F163" s="243" t="s">
        <v>694</v>
      </c>
      <c r="G163" s="240"/>
      <c r="H163" s="244">
        <v>10.096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156</v>
      </c>
      <c r="AU163" s="250" t="s">
        <v>82</v>
      </c>
      <c r="AV163" s="13" t="s">
        <v>82</v>
      </c>
      <c r="AW163" s="13" t="s">
        <v>30</v>
      </c>
      <c r="AX163" s="13" t="s">
        <v>73</v>
      </c>
      <c r="AY163" s="250" t="s">
        <v>146</v>
      </c>
    </row>
    <row r="164" s="13" customFormat="1">
      <c r="A164" s="13"/>
      <c r="B164" s="239"/>
      <c r="C164" s="240"/>
      <c r="D164" s="241" t="s">
        <v>156</v>
      </c>
      <c r="E164" s="242" t="s">
        <v>1</v>
      </c>
      <c r="F164" s="243" t="s">
        <v>695</v>
      </c>
      <c r="G164" s="240"/>
      <c r="H164" s="244">
        <v>20.82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156</v>
      </c>
      <c r="AU164" s="250" t="s">
        <v>82</v>
      </c>
      <c r="AV164" s="13" t="s">
        <v>82</v>
      </c>
      <c r="AW164" s="13" t="s">
        <v>30</v>
      </c>
      <c r="AX164" s="13" t="s">
        <v>73</v>
      </c>
      <c r="AY164" s="250" t="s">
        <v>146</v>
      </c>
    </row>
    <row r="165" s="13" customFormat="1">
      <c r="A165" s="13"/>
      <c r="B165" s="239"/>
      <c r="C165" s="240"/>
      <c r="D165" s="241" t="s">
        <v>156</v>
      </c>
      <c r="E165" s="242" t="s">
        <v>1</v>
      </c>
      <c r="F165" s="243" t="s">
        <v>696</v>
      </c>
      <c r="G165" s="240"/>
      <c r="H165" s="244">
        <v>42.18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156</v>
      </c>
      <c r="AU165" s="250" t="s">
        <v>82</v>
      </c>
      <c r="AV165" s="13" t="s">
        <v>82</v>
      </c>
      <c r="AW165" s="13" t="s">
        <v>30</v>
      </c>
      <c r="AX165" s="13" t="s">
        <v>73</v>
      </c>
      <c r="AY165" s="250" t="s">
        <v>146</v>
      </c>
    </row>
    <row r="166" s="13" customFormat="1">
      <c r="A166" s="13"/>
      <c r="B166" s="239"/>
      <c r="C166" s="240"/>
      <c r="D166" s="241" t="s">
        <v>156</v>
      </c>
      <c r="E166" s="242" t="s">
        <v>1</v>
      </c>
      <c r="F166" s="243" t="s">
        <v>697</v>
      </c>
      <c r="G166" s="240"/>
      <c r="H166" s="244">
        <v>9.3200000000000003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156</v>
      </c>
      <c r="AU166" s="250" t="s">
        <v>82</v>
      </c>
      <c r="AV166" s="13" t="s">
        <v>82</v>
      </c>
      <c r="AW166" s="13" t="s">
        <v>30</v>
      </c>
      <c r="AX166" s="13" t="s">
        <v>73</v>
      </c>
      <c r="AY166" s="250" t="s">
        <v>146</v>
      </c>
    </row>
    <row r="167" s="14" customFormat="1">
      <c r="A167" s="14"/>
      <c r="B167" s="251"/>
      <c r="C167" s="252"/>
      <c r="D167" s="241" t="s">
        <v>156</v>
      </c>
      <c r="E167" s="253" t="s">
        <v>1</v>
      </c>
      <c r="F167" s="254" t="s">
        <v>158</v>
      </c>
      <c r="G167" s="252"/>
      <c r="H167" s="255">
        <v>82.415999999999997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156</v>
      </c>
      <c r="AU167" s="261" t="s">
        <v>82</v>
      </c>
      <c r="AV167" s="14" t="s">
        <v>154</v>
      </c>
      <c r="AW167" s="14" t="s">
        <v>30</v>
      </c>
      <c r="AX167" s="14" t="s">
        <v>80</v>
      </c>
      <c r="AY167" s="261" t="s">
        <v>146</v>
      </c>
    </row>
    <row r="168" s="12" customFormat="1" ht="22.8" customHeight="1">
      <c r="A168" s="12"/>
      <c r="B168" s="210"/>
      <c r="C168" s="211"/>
      <c r="D168" s="212" t="s">
        <v>72</v>
      </c>
      <c r="E168" s="224" t="s">
        <v>82</v>
      </c>
      <c r="F168" s="224" t="s">
        <v>284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SUM(P169:P206)</f>
        <v>0</v>
      </c>
      <c r="Q168" s="218"/>
      <c r="R168" s="219">
        <f>SUM(R169:R206)</f>
        <v>68.706763243137004</v>
      </c>
      <c r="S168" s="218"/>
      <c r="T168" s="220">
        <f>SUM(T169:T206)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80</v>
      </c>
      <c r="AT168" s="222" t="s">
        <v>72</v>
      </c>
      <c r="AU168" s="222" t="s">
        <v>80</v>
      </c>
      <c r="AY168" s="221" t="s">
        <v>146</v>
      </c>
      <c r="BK168" s="223">
        <f>SUM(BK169:BK206)</f>
        <v>0</v>
      </c>
    </row>
    <row r="169" s="2" customFormat="1" ht="33" customHeight="1">
      <c r="A169" s="38"/>
      <c r="B169" s="39"/>
      <c r="C169" s="226" t="s">
        <v>207</v>
      </c>
      <c r="D169" s="226" t="s">
        <v>149</v>
      </c>
      <c r="E169" s="227" t="s">
        <v>698</v>
      </c>
      <c r="F169" s="228" t="s">
        <v>699</v>
      </c>
      <c r="G169" s="229" t="s">
        <v>152</v>
      </c>
      <c r="H169" s="230">
        <v>3.6640000000000001</v>
      </c>
      <c r="I169" s="231"/>
      <c r="J169" s="232">
        <f>ROUND(I169*H169,2)</f>
        <v>0</v>
      </c>
      <c r="K169" s="228" t="s">
        <v>153</v>
      </c>
      <c r="L169" s="44"/>
      <c r="M169" s="233" t="s">
        <v>1</v>
      </c>
      <c r="N169" s="234" t="s">
        <v>38</v>
      </c>
      <c r="O169" s="91"/>
      <c r="P169" s="235">
        <f>O169*H169</f>
        <v>0</v>
      </c>
      <c r="Q169" s="235">
        <v>1.665</v>
      </c>
      <c r="R169" s="235">
        <f>Q169*H169</f>
        <v>6.1005600000000006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154</v>
      </c>
      <c r="AT169" s="237" t="s">
        <v>149</v>
      </c>
      <c r="AU169" s="237" t="s">
        <v>82</v>
      </c>
      <c r="AY169" s="17" t="s">
        <v>146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80</v>
      </c>
      <c r="BK169" s="238">
        <f>ROUND(I169*H169,2)</f>
        <v>0</v>
      </c>
      <c r="BL169" s="17" t="s">
        <v>154</v>
      </c>
      <c r="BM169" s="237" t="s">
        <v>700</v>
      </c>
    </row>
    <row r="170" s="13" customFormat="1">
      <c r="A170" s="13"/>
      <c r="B170" s="239"/>
      <c r="C170" s="240"/>
      <c r="D170" s="241" t="s">
        <v>156</v>
      </c>
      <c r="E170" s="242" t="s">
        <v>1</v>
      </c>
      <c r="F170" s="243" t="s">
        <v>701</v>
      </c>
      <c r="G170" s="240"/>
      <c r="H170" s="244">
        <v>1.0629999999999999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156</v>
      </c>
      <c r="AU170" s="250" t="s">
        <v>82</v>
      </c>
      <c r="AV170" s="13" t="s">
        <v>82</v>
      </c>
      <c r="AW170" s="13" t="s">
        <v>30</v>
      </c>
      <c r="AX170" s="13" t="s">
        <v>73</v>
      </c>
      <c r="AY170" s="250" t="s">
        <v>146</v>
      </c>
    </row>
    <row r="171" s="13" customFormat="1">
      <c r="A171" s="13"/>
      <c r="B171" s="239"/>
      <c r="C171" s="240"/>
      <c r="D171" s="241" t="s">
        <v>156</v>
      </c>
      <c r="E171" s="242" t="s">
        <v>1</v>
      </c>
      <c r="F171" s="243" t="s">
        <v>702</v>
      </c>
      <c r="G171" s="240"/>
      <c r="H171" s="244">
        <v>2.1819999999999999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156</v>
      </c>
      <c r="AU171" s="250" t="s">
        <v>82</v>
      </c>
      <c r="AV171" s="13" t="s">
        <v>82</v>
      </c>
      <c r="AW171" s="13" t="s">
        <v>30</v>
      </c>
      <c r="AX171" s="13" t="s">
        <v>73</v>
      </c>
      <c r="AY171" s="250" t="s">
        <v>146</v>
      </c>
    </row>
    <row r="172" s="13" customFormat="1">
      <c r="A172" s="13"/>
      <c r="B172" s="239"/>
      <c r="C172" s="240"/>
      <c r="D172" s="241" t="s">
        <v>156</v>
      </c>
      <c r="E172" s="242" t="s">
        <v>1</v>
      </c>
      <c r="F172" s="243" t="s">
        <v>703</v>
      </c>
      <c r="G172" s="240"/>
      <c r="H172" s="244">
        <v>0.41899999999999998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156</v>
      </c>
      <c r="AU172" s="250" t="s">
        <v>82</v>
      </c>
      <c r="AV172" s="13" t="s">
        <v>82</v>
      </c>
      <c r="AW172" s="13" t="s">
        <v>30</v>
      </c>
      <c r="AX172" s="13" t="s">
        <v>73</v>
      </c>
      <c r="AY172" s="250" t="s">
        <v>146</v>
      </c>
    </row>
    <row r="173" s="14" customFormat="1">
      <c r="A173" s="14"/>
      <c r="B173" s="251"/>
      <c r="C173" s="252"/>
      <c r="D173" s="241" t="s">
        <v>156</v>
      </c>
      <c r="E173" s="253" t="s">
        <v>1</v>
      </c>
      <c r="F173" s="254" t="s">
        <v>158</v>
      </c>
      <c r="G173" s="252"/>
      <c r="H173" s="255">
        <v>3.6640000000000001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156</v>
      </c>
      <c r="AU173" s="261" t="s">
        <v>82</v>
      </c>
      <c r="AV173" s="14" t="s">
        <v>154</v>
      </c>
      <c r="AW173" s="14" t="s">
        <v>30</v>
      </c>
      <c r="AX173" s="14" t="s">
        <v>80</v>
      </c>
      <c r="AY173" s="261" t="s">
        <v>146</v>
      </c>
    </row>
    <row r="174" s="2" customFormat="1" ht="24.15" customHeight="1">
      <c r="A174" s="38"/>
      <c r="B174" s="39"/>
      <c r="C174" s="226" t="s">
        <v>201</v>
      </c>
      <c r="D174" s="226" t="s">
        <v>149</v>
      </c>
      <c r="E174" s="227" t="s">
        <v>704</v>
      </c>
      <c r="F174" s="228" t="s">
        <v>705</v>
      </c>
      <c r="G174" s="229" t="s">
        <v>162</v>
      </c>
      <c r="H174" s="230">
        <v>44.938000000000002</v>
      </c>
      <c r="I174" s="231"/>
      <c r="J174" s="232">
        <f>ROUND(I174*H174,2)</f>
        <v>0</v>
      </c>
      <c r="K174" s="228" t="s">
        <v>153</v>
      </c>
      <c r="L174" s="44"/>
      <c r="M174" s="233" t="s">
        <v>1</v>
      </c>
      <c r="N174" s="234" t="s">
        <v>38</v>
      </c>
      <c r="O174" s="91"/>
      <c r="P174" s="235">
        <f>O174*H174</f>
        <v>0</v>
      </c>
      <c r="Q174" s="235">
        <v>0.00017000000000000001</v>
      </c>
      <c r="R174" s="235">
        <f>Q174*H174</f>
        <v>0.0076394600000000007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154</v>
      </c>
      <c r="AT174" s="237" t="s">
        <v>149</v>
      </c>
      <c r="AU174" s="237" t="s">
        <v>82</v>
      </c>
      <c r="AY174" s="17" t="s">
        <v>146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80</v>
      </c>
      <c r="BK174" s="238">
        <f>ROUND(I174*H174,2)</f>
        <v>0</v>
      </c>
      <c r="BL174" s="17" t="s">
        <v>154</v>
      </c>
      <c r="BM174" s="237" t="s">
        <v>706</v>
      </c>
    </row>
    <row r="175" s="13" customFormat="1">
      <c r="A175" s="13"/>
      <c r="B175" s="239"/>
      <c r="C175" s="240"/>
      <c r="D175" s="241" t="s">
        <v>156</v>
      </c>
      <c r="E175" s="242" t="s">
        <v>1</v>
      </c>
      <c r="F175" s="243" t="s">
        <v>707</v>
      </c>
      <c r="G175" s="240"/>
      <c r="H175" s="244">
        <v>14.172000000000001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156</v>
      </c>
      <c r="AU175" s="250" t="s">
        <v>82</v>
      </c>
      <c r="AV175" s="13" t="s">
        <v>82</v>
      </c>
      <c r="AW175" s="13" t="s">
        <v>30</v>
      </c>
      <c r="AX175" s="13" t="s">
        <v>73</v>
      </c>
      <c r="AY175" s="250" t="s">
        <v>146</v>
      </c>
    </row>
    <row r="176" s="13" customFormat="1">
      <c r="A176" s="13"/>
      <c r="B176" s="239"/>
      <c r="C176" s="240"/>
      <c r="D176" s="241" t="s">
        <v>156</v>
      </c>
      <c r="E176" s="242" t="s">
        <v>1</v>
      </c>
      <c r="F176" s="243" t="s">
        <v>708</v>
      </c>
      <c r="G176" s="240"/>
      <c r="H176" s="244">
        <v>29.088000000000001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156</v>
      </c>
      <c r="AU176" s="250" t="s">
        <v>82</v>
      </c>
      <c r="AV176" s="13" t="s">
        <v>82</v>
      </c>
      <c r="AW176" s="13" t="s">
        <v>30</v>
      </c>
      <c r="AX176" s="13" t="s">
        <v>73</v>
      </c>
      <c r="AY176" s="250" t="s">
        <v>146</v>
      </c>
    </row>
    <row r="177" s="13" customFormat="1">
      <c r="A177" s="13"/>
      <c r="B177" s="239"/>
      <c r="C177" s="240"/>
      <c r="D177" s="241" t="s">
        <v>156</v>
      </c>
      <c r="E177" s="242" t="s">
        <v>1</v>
      </c>
      <c r="F177" s="243" t="s">
        <v>709</v>
      </c>
      <c r="G177" s="240"/>
      <c r="H177" s="244">
        <v>1.6779999999999999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156</v>
      </c>
      <c r="AU177" s="250" t="s">
        <v>82</v>
      </c>
      <c r="AV177" s="13" t="s">
        <v>82</v>
      </c>
      <c r="AW177" s="13" t="s">
        <v>30</v>
      </c>
      <c r="AX177" s="13" t="s">
        <v>73</v>
      </c>
      <c r="AY177" s="250" t="s">
        <v>146</v>
      </c>
    </row>
    <row r="178" s="14" customFormat="1">
      <c r="A178" s="14"/>
      <c r="B178" s="251"/>
      <c r="C178" s="252"/>
      <c r="D178" s="241" t="s">
        <v>156</v>
      </c>
      <c r="E178" s="253" t="s">
        <v>1</v>
      </c>
      <c r="F178" s="254" t="s">
        <v>158</v>
      </c>
      <c r="G178" s="252"/>
      <c r="H178" s="255">
        <v>44.938000000000002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156</v>
      </c>
      <c r="AU178" s="261" t="s">
        <v>82</v>
      </c>
      <c r="AV178" s="14" t="s">
        <v>154</v>
      </c>
      <c r="AW178" s="14" t="s">
        <v>30</v>
      </c>
      <c r="AX178" s="14" t="s">
        <v>80</v>
      </c>
      <c r="AY178" s="261" t="s">
        <v>146</v>
      </c>
    </row>
    <row r="179" s="2" customFormat="1" ht="24.15" customHeight="1">
      <c r="A179" s="38"/>
      <c r="B179" s="39"/>
      <c r="C179" s="277" t="s">
        <v>165</v>
      </c>
      <c r="D179" s="277" t="s">
        <v>295</v>
      </c>
      <c r="E179" s="278" t="s">
        <v>305</v>
      </c>
      <c r="F179" s="279" t="s">
        <v>306</v>
      </c>
      <c r="G179" s="280" t="s">
        <v>162</v>
      </c>
      <c r="H179" s="281">
        <v>53.228999999999999</v>
      </c>
      <c r="I179" s="282"/>
      <c r="J179" s="283">
        <f>ROUND(I179*H179,2)</f>
        <v>0</v>
      </c>
      <c r="K179" s="279" t="s">
        <v>153</v>
      </c>
      <c r="L179" s="284"/>
      <c r="M179" s="285" t="s">
        <v>1</v>
      </c>
      <c r="N179" s="286" t="s">
        <v>38</v>
      </c>
      <c r="O179" s="91"/>
      <c r="P179" s="235">
        <f>O179*H179</f>
        <v>0</v>
      </c>
      <c r="Q179" s="235">
        <v>0.00029999999999999997</v>
      </c>
      <c r="R179" s="235">
        <f>Q179*H179</f>
        <v>0.015968699999999999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201</v>
      </c>
      <c r="AT179" s="237" t="s">
        <v>295</v>
      </c>
      <c r="AU179" s="237" t="s">
        <v>82</v>
      </c>
      <c r="AY179" s="17" t="s">
        <v>146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80</v>
      </c>
      <c r="BK179" s="238">
        <f>ROUND(I179*H179,2)</f>
        <v>0</v>
      </c>
      <c r="BL179" s="17" t="s">
        <v>154</v>
      </c>
      <c r="BM179" s="237" t="s">
        <v>710</v>
      </c>
    </row>
    <row r="180" s="13" customFormat="1">
      <c r="A180" s="13"/>
      <c r="B180" s="239"/>
      <c r="C180" s="240"/>
      <c r="D180" s="241" t="s">
        <v>156</v>
      </c>
      <c r="E180" s="242" t="s">
        <v>1</v>
      </c>
      <c r="F180" s="243" t="s">
        <v>711</v>
      </c>
      <c r="G180" s="240"/>
      <c r="H180" s="244">
        <v>53.228999999999999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156</v>
      </c>
      <c r="AU180" s="250" t="s">
        <v>82</v>
      </c>
      <c r="AV180" s="13" t="s">
        <v>82</v>
      </c>
      <c r="AW180" s="13" t="s">
        <v>30</v>
      </c>
      <c r="AX180" s="13" t="s">
        <v>80</v>
      </c>
      <c r="AY180" s="250" t="s">
        <v>146</v>
      </c>
    </row>
    <row r="181" s="2" customFormat="1" ht="24.15" customHeight="1">
      <c r="A181" s="38"/>
      <c r="B181" s="39"/>
      <c r="C181" s="226" t="s">
        <v>172</v>
      </c>
      <c r="D181" s="226" t="s">
        <v>149</v>
      </c>
      <c r="E181" s="227" t="s">
        <v>712</v>
      </c>
      <c r="F181" s="228" t="s">
        <v>713</v>
      </c>
      <c r="G181" s="229" t="s">
        <v>204</v>
      </c>
      <c r="H181" s="230">
        <v>40.710000000000001</v>
      </c>
      <c r="I181" s="231"/>
      <c r="J181" s="232">
        <f>ROUND(I181*H181,2)</f>
        <v>0</v>
      </c>
      <c r="K181" s="228" t="s">
        <v>153</v>
      </c>
      <c r="L181" s="44"/>
      <c r="M181" s="233" t="s">
        <v>1</v>
      </c>
      <c r="N181" s="234" t="s">
        <v>38</v>
      </c>
      <c r="O181" s="91"/>
      <c r="P181" s="235">
        <f>O181*H181</f>
        <v>0</v>
      </c>
      <c r="Q181" s="235">
        <v>0.00048999999999999998</v>
      </c>
      <c r="R181" s="235">
        <f>Q181*H181</f>
        <v>0.019947900000000001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154</v>
      </c>
      <c r="AT181" s="237" t="s">
        <v>149</v>
      </c>
      <c r="AU181" s="237" t="s">
        <v>82</v>
      </c>
      <c r="AY181" s="17" t="s">
        <v>146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80</v>
      </c>
      <c r="BK181" s="238">
        <f>ROUND(I181*H181,2)</f>
        <v>0</v>
      </c>
      <c r="BL181" s="17" t="s">
        <v>154</v>
      </c>
      <c r="BM181" s="237" t="s">
        <v>714</v>
      </c>
    </row>
    <row r="182" s="13" customFormat="1">
      <c r="A182" s="13"/>
      <c r="B182" s="239"/>
      <c r="C182" s="240"/>
      <c r="D182" s="241" t="s">
        <v>156</v>
      </c>
      <c r="E182" s="242" t="s">
        <v>1</v>
      </c>
      <c r="F182" s="243" t="s">
        <v>715</v>
      </c>
      <c r="G182" s="240"/>
      <c r="H182" s="244">
        <v>11.810000000000001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156</v>
      </c>
      <c r="AU182" s="250" t="s">
        <v>82</v>
      </c>
      <c r="AV182" s="13" t="s">
        <v>82</v>
      </c>
      <c r="AW182" s="13" t="s">
        <v>30</v>
      </c>
      <c r="AX182" s="13" t="s">
        <v>73</v>
      </c>
      <c r="AY182" s="250" t="s">
        <v>146</v>
      </c>
    </row>
    <row r="183" s="13" customFormat="1">
      <c r="A183" s="13"/>
      <c r="B183" s="239"/>
      <c r="C183" s="240"/>
      <c r="D183" s="241" t="s">
        <v>156</v>
      </c>
      <c r="E183" s="242" t="s">
        <v>1</v>
      </c>
      <c r="F183" s="243" t="s">
        <v>716</v>
      </c>
      <c r="G183" s="240"/>
      <c r="H183" s="244">
        <v>24.239999999999998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156</v>
      </c>
      <c r="AU183" s="250" t="s">
        <v>82</v>
      </c>
      <c r="AV183" s="13" t="s">
        <v>82</v>
      </c>
      <c r="AW183" s="13" t="s">
        <v>30</v>
      </c>
      <c r="AX183" s="13" t="s">
        <v>73</v>
      </c>
      <c r="AY183" s="250" t="s">
        <v>146</v>
      </c>
    </row>
    <row r="184" s="13" customFormat="1">
      <c r="A184" s="13"/>
      <c r="B184" s="239"/>
      <c r="C184" s="240"/>
      <c r="D184" s="241" t="s">
        <v>156</v>
      </c>
      <c r="E184" s="242" t="s">
        <v>1</v>
      </c>
      <c r="F184" s="243" t="s">
        <v>717</v>
      </c>
      <c r="G184" s="240"/>
      <c r="H184" s="244">
        <v>4.6600000000000001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156</v>
      </c>
      <c r="AU184" s="250" t="s">
        <v>82</v>
      </c>
      <c r="AV184" s="13" t="s">
        <v>82</v>
      </c>
      <c r="AW184" s="13" t="s">
        <v>30</v>
      </c>
      <c r="AX184" s="13" t="s">
        <v>73</v>
      </c>
      <c r="AY184" s="250" t="s">
        <v>146</v>
      </c>
    </row>
    <row r="185" s="14" customFormat="1">
      <c r="A185" s="14"/>
      <c r="B185" s="251"/>
      <c r="C185" s="252"/>
      <c r="D185" s="241" t="s">
        <v>156</v>
      </c>
      <c r="E185" s="253" t="s">
        <v>1</v>
      </c>
      <c r="F185" s="254" t="s">
        <v>158</v>
      </c>
      <c r="G185" s="252"/>
      <c r="H185" s="255">
        <v>40.709999999999994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156</v>
      </c>
      <c r="AU185" s="261" t="s">
        <v>82</v>
      </c>
      <c r="AV185" s="14" t="s">
        <v>154</v>
      </c>
      <c r="AW185" s="14" t="s">
        <v>30</v>
      </c>
      <c r="AX185" s="14" t="s">
        <v>80</v>
      </c>
      <c r="AY185" s="261" t="s">
        <v>146</v>
      </c>
    </row>
    <row r="186" s="2" customFormat="1" ht="24.15" customHeight="1">
      <c r="A186" s="38"/>
      <c r="B186" s="39"/>
      <c r="C186" s="226" t="s">
        <v>167</v>
      </c>
      <c r="D186" s="226" t="s">
        <v>149</v>
      </c>
      <c r="E186" s="227" t="s">
        <v>309</v>
      </c>
      <c r="F186" s="228" t="s">
        <v>310</v>
      </c>
      <c r="G186" s="229" t="s">
        <v>152</v>
      </c>
      <c r="H186" s="230">
        <v>0.17999999999999999</v>
      </c>
      <c r="I186" s="231"/>
      <c r="J186" s="232">
        <f>ROUND(I186*H186,2)</f>
        <v>0</v>
      </c>
      <c r="K186" s="228" t="s">
        <v>153</v>
      </c>
      <c r="L186" s="44"/>
      <c r="M186" s="233" t="s">
        <v>1</v>
      </c>
      <c r="N186" s="234" t="s">
        <v>38</v>
      </c>
      <c r="O186" s="91"/>
      <c r="P186" s="235">
        <f>O186*H186</f>
        <v>0</v>
      </c>
      <c r="Q186" s="235">
        <v>2.1600000000000001</v>
      </c>
      <c r="R186" s="235">
        <f>Q186*H186</f>
        <v>0.38880000000000003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154</v>
      </c>
      <c r="AT186" s="237" t="s">
        <v>149</v>
      </c>
      <c r="AU186" s="237" t="s">
        <v>82</v>
      </c>
      <c r="AY186" s="17" t="s">
        <v>146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80</v>
      </c>
      <c r="BK186" s="238">
        <f>ROUND(I186*H186,2)</f>
        <v>0</v>
      </c>
      <c r="BL186" s="17" t="s">
        <v>154</v>
      </c>
      <c r="BM186" s="237" t="s">
        <v>718</v>
      </c>
    </row>
    <row r="187" s="13" customFormat="1">
      <c r="A187" s="13"/>
      <c r="B187" s="239"/>
      <c r="C187" s="240"/>
      <c r="D187" s="241" t="s">
        <v>156</v>
      </c>
      <c r="E187" s="242" t="s">
        <v>1</v>
      </c>
      <c r="F187" s="243" t="s">
        <v>719</v>
      </c>
      <c r="G187" s="240"/>
      <c r="H187" s="244">
        <v>0.17999999999999999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156</v>
      </c>
      <c r="AU187" s="250" t="s">
        <v>82</v>
      </c>
      <c r="AV187" s="13" t="s">
        <v>82</v>
      </c>
      <c r="AW187" s="13" t="s">
        <v>30</v>
      </c>
      <c r="AX187" s="13" t="s">
        <v>73</v>
      </c>
      <c r="AY187" s="250" t="s">
        <v>146</v>
      </c>
    </row>
    <row r="188" s="14" customFormat="1">
      <c r="A188" s="14"/>
      <c r="B188" s="251"/>
      <c r="C188" s="252"/>
      <c r="D188" s="241" t="s">
        <v>156</v>
      </c>
      <c r="E188" s="253" t="s">
        <v>1</v>
      </c>
      <c r="F188" s="254" t="s">
        <v>158</v>
      </c>
      <c r="G188" s="252"/>
      <c r="H188" s="255">
        <v>0.17999999999999999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156</v>
      </c>
      <c r="AU188" s="261" t="s">
        <v>82</v>
      </c>
      <c r="AV188" s="14" t="s">
        <v>154</v>
      </c>
      <c r="AW188" s="14" t="s">
        <v>30</v>
      </c>
      <c r="AX188" s="14" t="s">
        <v>80</v>
      </c>
      <c r="AY188" s="261" t="s">
        <v>146</v>
      </c>
    </row>
    <row r="189" s="2" customFormat="1" ht="16.5" customHeight="1">
      <c r="A189" s="38"/>
      <c r="B189" s="39"/>
      <c r="C189" s="226" t="s">
        <v>159</v>
      </c>
      <c r="D189" s="226" t="s">
        <v>149</v>
      </c>
      <c r="E189" s="227" t="s">
        <v>720</v>
      </c>
      <c r="F189" s="228" t="s">
        <v>721</v>
      </c>
      <c r="G189" s="229" t="s">
        <v>152</v>
      </c>
      <c r="H189" s="230">
        <v>23.75</v>
      </c>
      <c r="I189" s="231"/>
      <c r="J189" s="232">
        <f>ROUND(I189*H189,2)</f>
        <v>0</v>
      </c>
      <c r="K189" s="228" t="s">
        <v>153</v>
      </c>
      <c r="L189" s="44"/>
      <c r="M189" s="233" t="s">
        <v>1</v>
      </c>
      <c r="N189" s="234" t="s">
        <v>38</v>
      </c>
      <c r="O189" s="91"/>
      <c r="P189" s="235">
        <f>O189*H189</f>
        <v>0</v>
      </c>
      <c r="Q189" s="235">
        <v>2.5018699999999998</v>
      </c>
      <c r="R189" s="235">
        <f>Q189*H189</f>
        <v>59.419412499999993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154</v>
      </c>
      <c r="AT189" s="237" t="s">
        <v>149</v>
      </c>
      <c r="AU189" s="237" t="s">
        <v>82</v>
      </c>
      <c r="AY189" s="17" t="s">
        <v>146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80</v>
      </c>
      <c r="BK189" s="238">
        <f>ROUND(I189*H189,2)</f>
        <v>0</v>
      </c>
      <c r="BL189" s="17" t="s">
        <v>154</v>
      </c>
      <c r="BM189" s="237" t="s">
        <v>722</v>
      </c>
    </row>
    <row r="190" s="13" customFormat="1">
      <c r="A190" s="13"/>
      <c r="B190" s="239"/>
      <c r="C190" s="240"/>
      <c r="D190" s="241" t="s">
        <v>156</v>
      </c>
      <c r="E190" s="242" t="s">
        <v>1</v>
      </c>
      <c r="F190" s="243" t="s">
        <v>723</v>
      </c>
      <c r="G190" s="240"/>
      <c r="H190" s="244">
        <v>3.0920000000000001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156</v>
      </c>
      <c r="AU190" s="250" t="s">
        <v>82</v>
      </c>
      <c r="AV190" s="13" t="s">
        <v>82</v>
      </c>
      <c r="AW190" s="13" t="s">
        <v>30</v>
      </c>
      <c r="AX190" s="13" t="s">
        <v>73</v>
      </c>
      <c r="AY190" s="250" t="s">
        <v>146</v>
      </c>
    </row>
    <row r="191" s="13" customFormat="1">
      <c r="A191" s="13"/>
      <c r="B191" s="239"/>
      <c r="C191" s="240"/>
      <c r="D191" s="241" t="s">
        <v>156</v>
      </c>
      <c r="E191" s="242" t="s">
        <v>1</v>
      </c>
      <c r="F191" s="243" t="s">
        <v>724</v>
      </c>
      <c r="G191" s="240"/>
      <c r="H191" s="244">
        <v>6.0810000000000004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156</v>
      </c>
      <c r="AU191" s="250" t="s">
        <v>82</v>
      </c>
      <c r="AV191" s="13" t="s">
        <v>82</v>
      </c>
      <c r="AW191" s="13" t="s">
        <v>30</v>
      </c>
      <c r="AX191" s="13" t="s">
        <v>73</v>
      </c>
      <c r="AY191" s="250" t="s">
        <v>146</v>
      </c>
    </row>
    <row r="192" s="13" customFormat="1">
      <c r="A192" s="13"/>
      <c r="B192" s="239"/>
      <c r="C192" s="240"/>
      <c r="D192" s="241" t="s">
        <v>156</v>
      </c>
      <c r="E192" s="242" t="s">
        <v>1</v>
      </c>
      <c r="F192" s="243" t="s">
        <v>725</v>
      </c>
      <c r="G192" s="240"/>
      <c r="H192" s="244">
        <v>11.314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156</v>
      </c>
      <c r="AU192" s="250" t="s">
        <v>82</v>
      </c>
      <c r="AV192" s="13" t="s">
        <v>82</v>
      </c>
      <c r="AW192" s="13" t="s">
        <v>30</v>
      </c>
      <c r="AX192" s="13" t="s">
        <v>73</v>
      </c>
      <c r="AY192" s="250" t="s">
        <v>146</v>
      </c>
    </row>
    <row r="193" s="13" customFormat="1">
      <c r="A193" s="13"/>
      <c r="B193" s="239"/>
      <c r="C193" s="240"/>
      <c r="D193" s="241" t="s">
        <v>156</v>
      </c>
      <c r="E193" s="242" t="s">
        <v>1</v>
      </c>
      <c r="F193" s="243" t="s">
        <v>726</v>
      </c>
      <c r="G193" s="240"/>
      <c r="H193" s="244">
        <v>3.2629999999999999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156</v>
      </c>
      <c r="AU193" s="250" t="s">
        <v>82</v>
      </c>
      <c r="AV193" s="13" t="s">
        <v>82</v>
      </c>
      <c r="AW193" s="13" t="s">
        <v>30</v>
      </c>
      <c r="AX193" s="13" t="s">
        <v>73</v>
      </c>
      <c r="AY193" s="250" t="s">
        <v>146</v>
      </c>
    </row>
    <row r="194" s="14" customFormat="1">
      <c r="A194" s="14"/>
      <c r="B194" s="251"/>
      <c r="C194" s="252"/>
      <c r="D194" s="241" t="s">
        <v>156</v>
      </c>
      <c r="E194" s="253" t="s">
        <v>1</v>
      </c>
      <c r="F194" s="254" t="s">
        <v>158</v>
      </c>
      <c r="G194" s="252"/>
      <c r="H194" s="255">
        <v>23.75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156</v>
      </c>
      <c r="AU194" s="261" t="s">
        <v>82</v>
      </c>
      <c r="AV194" s="14" t="s">
        <v>154</v>
      </c>
      <c r="AW194" s="14" t="s">
        <v>30</v>
      </c>
      <c r="AX194" s="14" t="s">
        <v>80</v>
      </c>
      <c r="AY194" s="261" t="s">
        <v>146</v>
      </c>
    </row>
    <row r="195" s="2" customFormat="1" ht="16.5" customHeight="1">
      <c r="A195" s="38"/>
      <c r="B195" s="39"/>
      <c r="C195" s="226" t="s">
        <v>148</v>
      </c>
      <c r="D195" s="226" t="s">
        <v>149</v>
      </c>
      <c r="E195" s="227" t="s">
        <v>727</v>
      </c>
      <c r="F195" s="228" t="s">
        <v>728</v>
      </c>
      <c r="G195" s="229" t="s">
        <v>162</v>
      </c>
      <c r="H195" s="230">
        <v>116.368</v>
      </c>
      <c r="I195" s="231"/>
      <c r="J195" s="232">
        <f>ROUND(I195*H195,2)</f>
        <v>0</v>
      </c>
      <c r="K195" s="228" t="s">
        <v>153</v>
      </c>
      <c r="L195" s="44"/>
      <c r="M195" s="233" t="s">
        <v>1</v>
      </c>
      <c r="N195" s="234" t="s">
        <v>38</v>
      </c>
      <c r="O195" s="91"/>
      <c r="P195" s="235">
        <f>O195*H195</f>
        <v>0</v>
      </c>
      <c r="Q195" s="235">
        <v>0.0026900000000000001</v>
      </c>
      <c r="R195" s="235">
        <f>Q195*H195</f>
        <v>0.31302992000000002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154</v>
      </c>
      <c r="AT195" s="237" t="s">
        <v>149</v>
      </c>
      <c r="AU195" s="237" t="s">
        <v>82</v>
      </c>
      <c r="AY195" s="17" t="s">
        <v>146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80</v>
      </c>
      <c r="BK195" s="238">
        <f>ROUND(I195*H195,2)</f>
        <v>0</v>
      </c>
      <c r="BL195" s="17" t="s">
        <v>154</v>
      </c>
      <c r="BM195" s="237" t="s">
        <v>729</v>
      </c>
    </row>
    <row r="196" s="13" customFormat="1">
      <c r="A196" s="13"/>
      <c r="B196" s="239"/>
      <c r="C196" s="240"/>
      <c r="D196" s="241" t="s">
        <v>156</v>
      </c>
      <c r="E196" s="242" t="s">
        <v>1</v>
      </c>
      <c r="F196" s="243" t="s">
        <v>730</v>
      </c>
      <c r="G196" s="240"/>
      <c r="H196" s="244">
        <v>17.667999999999999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156</v>
      </c>
      <c r="AU196" s="250" t="s">
        <v>82</v>
      </c>
      <c r="AV196" s="13" t="s">
        <v>82</v>
      </c>
      <c r="AW196" s="13" t="s">
        <v>30</v>
      </c>
      <c r="AX196" s="13" t="s">
        <v>73</v>
      </c>
      <c r="AY196" s="250" t="s">
        <v>146</v>
      </c>
    </row>
    <row r="197" s="13" customFormat="1">
      <c r="A197" s="13"/>
      <c r="B197" s="239"/>
      <c r="C197" s="240"/>
      <c r="D197" s="241" t="s">
        <v>156</v>
      </c>
      <c r="E197" s="242" t="s">
        <v>1</v>
      </c>
      <c r="F197" s="243" t="s">
        <v>731</v>
      </c>
      <c r="G197" s="240"/>
      <c r="H197" s="244">
        <v>34.747999999999998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156</v>
      </c>
      <c r="AU197" s="250" t="s">
        <v>82</v>
      </c>
      <c r="AV197" s="13" t="s">
        <v>82</v>
      </c>
      <c r="AW197" s="13" t="s">
        <v>30</v>
      </c>
      <c r="AX197" s="13" t="s">
        <v>73</v>
      </c>
      <c r="AY197" s="250" t="s">
        <v>146</v>
      </c>
    </row>
    <row r="198" s="13" customFormat="1">
      <c r="A198" s="13"/>
      <c r="B198" s="239"/>
      <c r="C198" s="240"/>
      <c r="D198" s="241" t="s">
        <v>156</v>
      </c>
      <c r="E198" s="242" t="s">
        <v>1</v>
      </c>
      <c r="F198" s="243" t="s">
        <v>732</v>
      </c>
      <c r="G198" s="240"/>
      <c r="H198" s="244">
        <v>45.304000000000002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156</v>
      </c>
      <c r="AU198" s="250" t="s">
        <v>82</v>
      </c>
      <c r="AV198" s="13" t="s">
        <v>82</v>
      </c>
      <c r="AW198" s="13" t="s">
        <v>30</v>
      </c>
      <c r="AX198" s="13" t="s">
        <v>73</v>
      </c>
      <c r="AY198" s="250" t="s">
        <v>146</v>
      </c>
    </row>
    <row r="199" s="13" customFormat="1">
      <c r="A199" s="13"/>
      <c r="B199" s="239"/>
      <c r="C199" s="240"/>
      <c r="D199" s="241" t="s">
        <v>156</v>
      </c>
      <c r="E199" s="242" t="s">
        <v>1</v>
      </c>
      <c r="F199" s="243" t="s">
        <v>733</v>
      </c>
      <c r="G199" s="240"/>
      <c r="H199" s="244">
        <v>18.648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156</v>
      </c>
      <c r="AU199" s="250" t="s">
        <v>82</v>
      </c>
      <c r="AV199" s="13" t="s">
        <v>82</v>
      </c>
      <c r="AW199" s="13" t="s">
        <v>30</v>
      </c>
      <c r="AX199" s="13" t="s">
        <v>73</v>
      </c>
      <c r="AY199" s="250" t="s">
        <v>146</v>
      </c>
    </row>
    <row r="200" s="14" customFormat="1">
      <c r="A200" s="14"/>
      <c r="B200" s="251"/>
      <c r="C200" s="252"/>
      <c r="D200" s="241" t="s">
        <v>156</v>
      </c>
      <c r="E200" s="253" t="s">
        <v>1</v>
      </c>
      <c r="F200" s="254" t="s">
        <v>158</v>
      </c>
      <c r="G200" s="252"/>
      <c r="H200" s="255">
        <v>116.368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156</v>
      </c>
      <c r="AU200" s="261" t="s">
        <v>82</v>
      </c>
      <c r="AV200" s="14" t="s">
        <v>154</v>
      </c>
      <c r="AW200" s="14" t="s">
        <v>30</v>
      </c>
      <c r="AX200" s="14" t="s">
        <v>80</v>
      </c>
      <c r="AY200" s="261" t="s">
        <v>146</v>
      </c>
    </row>
    <row r="201" s="2" customFormat="1" ht="16.5" customHeight="1">
      <c r="A201" s="38"/>
      <c r="B201" s="39"/>
      <c r="C201" s="226" t="s">
        <v>224</v>
      </c>
      <c r="D201" s="226" t="s">
        <v>149</v>
      </c>
      <c r="E201" s="227" t="s">
        <v>734</v>
      </c>
      <c r="F201" s="228" t="s">
        <v>735</v>
      </c>
      <c r="G201" s="229" t="s">
        <v>162</v>
      </c>
      <c r="H201" s="230">
        <v>116.368</v>
      </c>
      <c r="I201" s="231"/>
      <c r="J201" s="232">
        <f>ROUND(I201*H201,2)</f>
        <v>0</v>
      </c>
      <c r="K201" s="228" t="s">
        <v>153</v>
      </c>
      <c r="L201" s="44"/>
      <c r="M201" s="233" t="s">
        <v>1</v>
      </c>
      <c r="N201" s="234" t="s">
        <v>38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154</v>
      </c>
      <c r="AT201" s="237" t="s">
        <v>149</v>
      </c>
      <c r="AU201" s="237" t="s">
        <v>82</v>
      </c>
      <c r="AY201" s="17" t="s">
        <v>146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80</v>
      </c>
      <c r="BK201" s="238">
        <f>ROUND(I201*H201,2)</f>
        <v>0</v>
      </c>
      <c r="BL201" s="17" t="s">
        <v>154</v>
      </c>
      <c r="BM201" s="237" t="s">
        <v>736</v>
      </c>
    </row>
    <row r="202" s="2" customFormat="1" ht="21.75" customHeight="1">
      <c r="A202" s="38"/>
      <c r="B202" s="39"/>
      <c r="C202" s="226" t="s">
        <v>8</v>
      </c>
      <c r="D202" s="226" t="s">
        <v>149</v>
      </c>
      <c r="E202" s="227" t="s">
        <v>737</v>
      </c>
      <c r="F202" s="228" t="s">
        <v>738</v>
      </c>
      <c r="G202" s="229" t="s">
        <v>162</v>
      </c>
      <c r="H202" s="230">
        <v>19.347999999999999</v>
      </c>
      <c r="I202" s="231"/>
      <c r="J202" s="232">
        <f>ROUND(I202*H202,2)</f>
        <v>0</v>
      </c>
      <c r="K202" s="228" t="s">
        <v>153</v>
      </c>
      <c r="L202" s="44"/>
      <c r="M202" s="233" t="s">
        <v>1</v>
      </c>
      <c r="N202" s="234" t="s">
        <v>38</v>
      </c>
      <c r="O202" s="91"/>
      <c r="P202" s="235">
        <f>O202*H202</f>
        <v>0</v>
      </c>
      <c r="Q202" s="235">
        <v>0.00479</v>
      </c>
      <c r="R202" s="235">
        <f>Q202*H202</f>
        <v>0.092676919999999996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154</v>
      </c>
      <c r="AT202" s="237" t="s">
        <v>149</v>
      </c>
      <c r="AU202" s="237" t="s">
        <v>82</v>
      </c>
      <c r="AY202" s="17" t="s">
        <v>146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80</v>
      </c>
      <c r="BK202" s="238">
        <f>ROUND(I202*H202,2)</f>
        <v>0</v>
      </c>
      <c r="BL202" s="17" t="s">
        <v>154</v>
      </c>
      <c r="BM202" s="237" t="s">
        <v>739</v>
      </c>
    </row>
    <row r="203" s="13" customFormat="1">
      <c r="A203" s="13"/>
      <c r="B203" s="239"/>
      <c r="C203" s="240"/>
      <c r="D203" s="241" t="s">
        <v>156</v>
      </c>
      <c r="E203" s="242" t="s">
        <v>1</v>
      </c>
      <c r="F203" s="243" t="s">
        <v>740</v>
      </c>
      <c r="G203" s="240"/>
      <c r="H203" s="244">
        <v>19.347999999999999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156</v>
      </c>
      <c r="AU203" s="250" t="s">
        <v>82</v>
      </c>
      <c r="AV203" s="13" t="s">
        <v>82</v>
      </c>
      <c r="AW203" s="13" t="s">
        <v>30</v>
      </c>
      <c r="AX203" s="13" t="s">
        <v>73</v>
      </c>
      <c r="AY203" s="250" t="s">
        <v>146</v>
      </c>
    </row>
    <row r="204" s="14" customFormat="1">
      <c r="A204" s="14"/>
      <c r="B204" s="251"/>
      <c r="C204" s="252"/>
      <c r="D204" s="241" t="s">
        <v>156</v>
      </c>
      <c r="E204" s="253" t="s">
        <v>1</v>
      </c>
      <c r="F204" s="254" t="s">
        <v>158</v>
      </c>
      <c r="G204" s="252"/>
      <c r="H204" s="255">
        <v>19.347999999999999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156</v>
      </c>
      <c r="AU204" s="261" t="s">
        <v>82</v>
      </c>
      <c r="AV204" s="14" t="s">
        <v>154</v>
      </c>
      <c r="AW204" s="14" t="s">
        <v>30</v>
      </c>
      <c r="AX204" s="14" t="s">
        <v>80</v>
      </c>
      <c r="AY204" s="261" t="s">
        <v>146</v>
      </c>
    </row>
    <row r="205" s="2" customFormat="1" ht="24.15" customHeight="1">
      <c r="A205" s="38"/>
      <c r="B205" s="39"/>
      <c r="C205" s="226" t="s">
        <v>232</v>
      </c>
      <c r="D205" s="226" t="s">
        <v>149</v>
      </c>
      <c r="E205" s="227" t="s">
        <v>741</v>
      </c>
      <c r="F205" s="228" t="s">
        <v>742</v>
      </c>
      <c r="G205" s="229" t="s">
        <v>162</v>
      </c>
      <c r="H205" s="230">
        <v>19.347999999999999</v>
      </c>
      <c r="I205" s="231"/>
      <c r="J205" s="232">
        <f>ROUND(I205*H205,2)</f>
        <v>0</v>
      </c>
      <c r="K205" s="228" t="s">
        <v>153</v>
      </c>
      <c r="L205" s="44"/>
      <c r="M205" s="233" t="s">
        <v>1</v>
      </c>
      <c r="N205" s="234" t="s">
        <v>38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154</v>
      </c>
      <c r="AT205" s="237" t="s">
        <v>149</v>
      </c>
      <c r="AU205" s="237" t="s">
        <v>82</v>
      </c>
      <c r="AY205" s="17" t="s">
        <v>146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80</v>
      </c>
      <c r="BK205" s="238">
        <f>ROUND(I205*H205,2)</f>
        <v>0</v>
      </c>
      <c r="BL205" s="17" t="s">
        <v>154</v>
      </c>
      <c r="BM205" s="237" t="s">
        <v>743</v>
      </c>
    </row>
    <row r="206" s="2" customFormat="1" ht="16.5" customHeight="1">
      <c r="A206" s="38"/>
      <c r="B206" s="39"/>
      <c r="C206" s="226" t="s">
        <v>237</v>
      </c>
      <c r="D206" s="226" t="s">
        <v>149</v>
      </c>
      <c r="E206" s="227" t="s">
        <v>744</v>
      </c>
      <c r="F206" s="228" t="s">
        <v>745</v>
      </c>
      <c r="G206" s="229" t="s">
        <v>227</v>
      </c>
      <c r="H206" s="230">
        <v>2.21</v>
      </c>
      <c r="I206" s="231"/>
      <c r="J206" s="232">
        <f>ROUND(I206*H206,2)</f>
        <v>0</v>
      </c>
      <c r="K206" s="228" t="s">
        <v>153</v>
      </c>
      <c r="L206" s="44"/>
      <c r="M206" s="233" t="s">
        <v>1</v>
      </c>
      <c r="N206" s="234" t="s">
        <v>38</v>
      </c>
      <c r="O206" s="91"/>
      <c r="P206" s="235">
        <f>O206*H206</f>
        <v>0</v>
      </c>
      <c r="Q206" s="235">
        <v>1.0627727797</v>
      </c>
      <c r="R206" s="235">
        <f>Q206*H206</f>
        <v>2.348727843137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154</v>
      </c>
      <c r="AT206" s="237" t="s">
        <v>149</v>
      </c>
      <c r="AU206" s="237" t="s">
        <v>82</v>
      </c>
      <c r="AY206" s="17" t="s">
        <v>146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80</v>
      </c>
      <c r="BK206" s="238">
        <f>ROUND(I206*H206,2)</f>
        <v>0</v>
      </c>
      <c r="BL206" s="17" t="s">
        <v>154</v>
      </c>
      <c r="BM206" s="237" t="s">
        <v>746</v>
      </c>
    </row>
    <row r="207" s="12" customFormat="1" ht="22.8" customHeight="1">
      <c r="A207" s="12"/>
      <c r="B207" s="210"/>
      <c r="C207" s="211"/>
      <c r="D207" s="212" t="s">
        <v>72</v>
      </c>
      <c r="E207" s="224" t="s">
        <v>214</v>
      </c>
      <c r="F207" s="224" t="s">
        <v>333</v>
      </c>
      <c r="G207" s="211"/>
      <c r="H207" s="211"/>
      <c r="I207" s="214"/>
      <c r="J207" s="225">
        <f>BK207</f>
        <v>0</v>
      </c>
      <c r="K207" s="211"/>
      <c r="L207" s="216"/>
      <c r="M207" s="217"/>
      <c r="N207" s="218"/>
      <c r="O207" s="218"/>
      <c r="P207" s="219">
        <f>SUM(P208:P228)</f>
        <v>0</v>
      </c>
      <c r="Q207" s="218"/>
      <c r="R207" s="219">
        <f>SUM(R208:R228)</f>
        <v>53.730430250223009</v>
      </c>
      <c r="S207" s="218"/>
      <c r="T207" s="220">
        <f>SUM(T208:T228)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1" t="s">
        <v>80</v>
      </c>
      <c r="AT207" s="222" t="s">
        <v>72</v>
      </c>
      <c r="AU207" s="222" t="s">
        <v>80</v>
      </c>
      <c r="AY207" s="221" t="s">
        <v>146</v>
      </c>
      <c r="BK207" s="223">
        <f>SUM(BK208:BK228)</f>
        <v>0</v>
      </c>
    </row>
    <row r="208" s="2" customFormat="1" ht="37.8" customHeight="1">
      <c r="A208" s="38"/>
      <c r="B208" s="39"/>
      <c r="C208" s="226" t="s">
        <v>242</v>
      </c>
      <c r="D208" s="226" t="s">
        <v>149</v>
      </c>
      <c r="E208" s="227" t="s">
        <v>747</v>
      </c>
      <c r="F208" s="228" t="s">
        <v>748</v>
      </c>
      <c r="G208" s="229" t="s">
        <v>152</v>
      </c>
      <c r="H208" s="230">
        <v>15.371</v>
      </c>
      <c r="I208" s="231"/>
      <c r="J208" s="232">
        <f>ROUND(I208*H208,2)</f>
        <v>0</v>
      </c>
      <c r="K208" s="228" t="s">
        <v>153</v>
      </c>
      <c r="L208" s="44"/>
      <c r="M208" s="233" t="s">
        <v>1</v>
      </c>
      <c r="N208" s="234" t="s">
        <v>38</v>
      </c>
      <c r="O208" s="91"/>
      <c r="P208" s="235">
        <f>O208*H208</f>
        <v>0</v>
      </c>
      <c r="Q208" s="235">
        <v>2.5018722040000001</v>
      </c>
      <c r="R208" s="235">
        <f>Q208*H208</f>
        <v>38.456277647684004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154</v>
      </c>
      <c r="AT208" s="237" t="s">
        <v>149</v>
      </c>
      <c r="AU208" s="237" t="s">
        <v>82</v>
      </c>
      <c r="AY208" s="17" t="s">
        <v>146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80</v>
      </c>
      <c r="BK208" s="238">
        <f>ROUND(I208*H208,2)</f>
        <v>0</v>
      </c>
      <c r="BL208" s="17" t="s">
        <v>154</v>
      </c>
      <c r="BM208" s="237" t="s">
        <v>749</v>
      </c>
    </row>
    <row r="209" s="13" customFormat="1">
      <c r="A209" s="13"/>
      <c r="B209" s="239"/>
      <c r="C209" s="240"/>
      <c r="D209" s="241" t="s">
        <v>156</v>
      </c>
      <c r="E209" s="242" t="s">
        <v>1</v>
      </c>
      <c r="F209" s="243" t="s">
        <v>750</v>
      </c>
      <c r="G209" s="240"/>
      <c r="H209" s="244">
        <v>2.903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156</v>
      </c>
      <c r="AU209" s="250" t="s">
        <v>82</v>
      </c>
      <c r="AV209" s="13" t="s">
        <v>82</v>
      </c>
      <c r="AW209" s="13" t="s">
        <v>30</v>
      </c>
      <c r="AX209" s="13" t="s">
        <v>73</v>
      </c>
      <c r="AY209" s="250" t="s">
        <v>146</v>
      </c>
    </row>
    <row r="210" s="13" customFormat="1">
      <c r="A210" s="13"/>
      <c r="B210" s="239"/>
      <c r="C210" s="240"/>
      <c r="D210" s="241" t="s">
        <v>156</v>
      </c>
      <c r="E210" s="242" t="s">
        <v>1</v>
      </c>
      <c r="F210" s="243" t="s">
        <v>751</v>
      </c>
      <c r="G210" s="240"/>
      <c r="H210" s="244">
        <v>3.6629999999999998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156</v>
      </c>
      <c r="AU210" s="250" t="s">
        <v>82</v>
      </c>
      <c r="AV210" s="13" t="s">
        <v>82</v>
      </c>
      <c r="AW210" s="13" t="s">
        <v>30</v>
      </c>
      <c r="AX210" s="13" t="s">
        <v>73</v>
      </c>
      <c r="AY210" s="250" t="s">
        <v>146</v>
      </c>
    </row>
    <row r="211" s="13" customFormat="1">
      <c r="A211" s="13"/>
      <c r="B211" s="239"/>
      <c r="C211" s="240"/>
      <c r="D211" s="241" t="s">
        <v>156</v>
      </c>
      <c r="E211" s="242" t="s">
        <v>1</v>
      </c>
      <c r="F211" s="243" t="s">
        <v>752</v>
      </c>
      <c r="G211" s="240"/>
      <c r="H211" s="244">
        <v>6.867</v>
      </c>
      <c r="I211" s="245"/>
      <c r="J211" s="240"/>
      <c r="K211" s="240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156</v>
      </c>
      <c r="AU211" s="250" t="s">
        <v>82</v>
      </c>
      <c r="AV211" s="13" t="s">
        <v>82</v>
      </c>
      <c r="AW211" s="13" t="s">
        <v>30</v>
      </c>
      <c r="AX211" s="13" t="s">
        <v>73</v>
      </c>
      <c r="AY211" s="250" t="s">
        <v>146</v>
      </c>
    </row>
    <row r="212" s="13" customFormat="1">
      <c r="A212" s="13"/>
      <c r="B212" s="239"/>
      <c r="C212" s="240"/>
      <c r="D212" s="241" t="s">
        <v>156</v>
      </c>
      <c r="E212" s="242" t="s">
        <v>1</v>
      </c>
      <c r="F212" s="243" t="s">
        <v>753</v>
      </c>
      <c r="G212" s="240"/>
      <c r="H212" s="244">
        <v>1.9379999999999999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156</v>
      </c>
      <c r="AU212" s="250" t="s">
        <v>82</v>
      </c>
      <c r="AV212" s="13" t="s">
        <v>82</v>
      </c>
      <c r="AW212" s="13" t="s">
        <v>30</v>
      </c>
      <c r="AX212" s="13" t="s">
        <v>73</v>
      </c>
      <c r="AY212" s="250" t="s">
        <v>146</v>
      </c>
    </row>
    <row r="213" s="14" customFormat="1">
      <c r="A213" s="14"/>
      <c r="B213" s="251"/>
      <c r="C213" s="252"/>
      <c r="D213" s="241" t="s">
        <v>156</v>
      </c>
      <c r="E213" s="253" t="s">
        <v>1</v>
      </c>
      <c r="F213" s="254" t="s">
        <v>158</v>
      </c>
      <c r="G213" s="252"/>
      <c r="H213" s="255">
        <v>15.371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156</v>
      </c>
      <c r="AU213" s="261" t="s">
        <v>82</v>
      </c>
      <c r="AV213" s="14" t="s">
        <v>154</v>
      </c>
      <c r="AW213" s="14" t="s">
        <v>30</v>
      </c>
      <c r="AX213" s="14" t="s">
        <v>80</v>
      </c>
      <c r="AY213" s="261" t="s">
        <v>146</v>
      </c>
    </row>
    <row r="214" s="2" customFormat="1" ht="24.15" customHeight="1">
      <c r="A214" s="38"/>
      <c r="B214" s="39"/>
      <c r="C214" s="226" t="s">
        <v>247</v>
      </c>
      <c r="D214" s="226" t="s">
        <v>149</v>
      </c>
      <c r="E214" s="227" t="s">
        <v>754</v>
      </c>
      <c r="F214" s="228" t="s">
        <v>755</v>
      </c>
      <c r="G214" s="229" t="s">
        <v>152</v>
      </c>
      <c r="H214" s="230">
        <v>4.7119999999999997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38</v>
      </c>
      <c r="O214" s="91"/>
      <c r="P214" s="235">
        <f>O214*H214</f>
        <v>0</v>
      </c>
      <c r="Q214" s="235">
        <v>2.5018699999999998</v>
      </c>
      <c r="R214" s="235">
        <f>Q214*H214</f>
        <v>11.788811439999998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154</v>
      </c>
      <c r="AT214" s="237" t="s">
        <v>149</v>
      </c>
      <c r="AU214" s="237" t="s">
        <v>82</v>
      </c>
      <c r="AY214" s="17" t="s">
        <v>146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80</v>
      </c>
      <c r="BK214" s="238">
        <f>ROUND(I214*H214,2)</f>
        <v>0</v>
      </c>
      <c r="BL214" s="17" t="s">
        <v>154</v>
      </c>
      <c r="BM214" s="237" t="s">
        <v>756</v>
      </c>
    </row>
    <row r="215" s="13" customFormat="1">
      <c r="A215" s="13"/>
      <c r="B215" s="239"/>
      <c r="C215" s="240"/>
      <c r="D215" s="241" t="s">
        <v>156</v>
      </c>
      <c r="E215" s="242" t="s">
        <v>1</v>
      </c>
      <c r="F215" s="243" t="s">
        <v>757</v>
      </c>
      <c r="G215" s="240"/>
      <c r="H215" s="244">
        <v>4.7119999999999997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156</v>
      </c>
      <c r="AU215" s="250" t="s">
        <v>82</v>
      </c>
      <c r="AV215" s="13" t="s">
        <v>82</v>
      </c>
      <c r="AW215" s="13" t="s">
        <v>30</v>
      </c>
      <c r="AX215" s="13" t="s">
        <v>73</v>
      </c>
      <c r="AY215" s="250" t="s">
        <v>146</v>
      </c>
    </row>
    <row r="216" s="14" customFormat="1">
      <c r="A216" s="14"/>
      <c r="B216" s="251"/>
      <c r="C216" s="252"/>
      <c r="D216" s="241" t="s">
        <v>156</v>
      </c>
      <c r="E216" s="253" t="s">
        <v>1</v>
      </c>
      <c r="F216" s="254" t="s">
        <v>158</v>
      </c>
      <c r="G216" s="252"/>
      <c r="H216" s="255">
        <v>4.7119999999999997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156</v>
      </c>
      <c r="AU216" s="261" t="s">
        <v>82</v>
      </c>
      <c r="AV216" s="14" t="s">
        <v>154</v>
      </c>
      <c r="AW216" s="14" t="s">
        <v>30</v>
      </c>
      <c r="AX216" s="14" t="s">
        <v>80</v>
      </c>
      <c r="AY216" s="261" t="s">
        <v>146</v>
      </c>
    </row>
    <row r="217" s="2" customFormat="1" ht="24.15" customHeight="1">
      <c r="A217" s="38"/>
      <c r="B217" s="39"/>
      <c r="C217" s="226" t="s">
        <v>347</v>
      </c>
      <c r="D217" s="226" t="s">
        <v>149</v>
      </c>
      <c r="E217" s="227" t="s">
        <v>758</v>
      </c>
      <c r="F217" s="228" t="s">
        <v>759</v>
      </c>
      <c r="G217" s="229" t="s">
        <v>162</v>
      </c>
      <c r="H217" s="230">
        <v>132.976</v>
      </c>
      <c r="I217" s="231"/>
      <c r="J217" s="232">
        <f>ROUND(I217*H217,2)</f>
        <v>0</v>
      </c>
      <c r="K217" s="228" t="s">
        <v>153</v>
      </c>
      <c r="L217" s="44"/>
      <c r="M217" s="233" t="s">
        <v>1</v>
      </c>
      <c r="N217" s="234" t="s">
        <v>38</v>
      </c>
      <c r="O217" s="91"/>
      <c r="P217" s="235">
        <f>O217*H217</f>
        <v>0</v>
      </c>
      <c r="Q217" s="235">
        <v>0.0027469</v>
      </c>
      <c r="R217" s="235">
        <f>Q217*H217</f>
        <v>0.36527177440000003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154</v>
      </c>
      <c r="AT217" s="237" t="s">
        <v>149</v>
      </c>
      <c r="AU217" s="237" t="s">
        <v>82</v>
      </c>
      <c r="AY217" s="17" t="s">
        <v>146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80</v>
      </c>
      <c r="BK217" s="238">
        <f>ROUND(I217*H217,2)</f>
        <v>0</v>
      </c>
      <c r="BL217" s="17" t="s">
        <v>154</v>
      </c>
      <c r="BM217" s="237" t="s">
        <v>760</v>
      </c>
    </row>
    <row r="218" s="13" customFormat="1">
      <c r="A218" s="13"/>
      <c r="B218" s="239"/>
      <c r="C218" s="240"/>
      <c r="D218" s="241" t="s">
        <v>156</v>
      </c>
      <c r="E218" s="242" t="s">
        <v>1</v>
      </c>
      <c r="F218" s="243" t="s">
        <v>761</v>
      </c>
      <c r="G218" s="240"/>
      <c r="H218" s="244">
        <v>29.026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156</v>
      </c>
      <c r="AU218" s="250" t="s">
        <v>82</v>
      </c>
      <c r="AV218" s="13" t="s">
        <v>82</v>
      </c>
      <c r="AW218" s="13" t="s">
        <v>30</v>
      </c>
      <c r="AX218" s="13" t="s">
        <v>73</v>
      </c>
      <c r="AY218" s="250" t="s">
        <v>146</v>
      </c>
    </row>
    <row r="219" s="13" customFormat="1">
      <c r="A219" s="13"/>
      <c r="B219" s="239"/>
      <c r="C219" s="240"/>
      <c r="D219" s="241" t="s">
        <v>156</v>
      </c>
      <c r="E219" s="242" t="s">
        <v>1</v>
      </c>
      <c r="F219" s="243" t="s">
        <v>762</v>
      </c>
      <c r="G219" s="240"/>
      <c r="H219" s="244">
        <v>36.630000000000003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156</v>
      </c>
      <c r="AU219" s="250" t="s">
        <v>82</v>
      </c>
      <c r="AV219" s="13" t="s">
        <v>82</v>
      </c>
      <c r="AW219" s="13" t="s">
        <v>30</v>
      </c>
      <c r="AX219" s="13" t="s">
        <v>73</v>
      </c>
      <c r="AY219" s="250" t="s">
        <v>146</v>
      </c>
    </row>
    <row r="220" s="13" customFormat="1">
      <c r="A220" s="13"/>
      <c r="B220" s="239"/>
      <c r="C220" s="240"/>
      <c r="D220" s="241" t="s">
        <v>156</v>
      </c>
      <c r="E220" s="242" t="s">
        <v>1</v>
      </c>
      <c r="F220" s="243" t="s">
        <v>763</v>
      </c>
      <c r="G220" s="240"/>
      <c r="H220" s="244">
        <v>47.939999999999998</v>
      </c>
      <c r="I220" s="245"/>
      <c r="J220" s="240"/>
      <c r="K220" s="240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156</v>
      </c>
      <c r="AU220" s="250" t="s">
        <v>82</v>
      </c>
      <c r="AV220" s="13" t="s">
        <v>82</v>
      </c>
      <c r="AW220" s="13" t="s">
        <v>30</v>
      </c>
      <c r="AX220" s="13" t="s">
        <v>73</v>
      </c>
      <c r="AY220" s="250" t="s">
        <v>146</v>
      </c>
    </row>
    <row r="221" s="13" customFormat="1">
      <c r="A221" s="13"/>
      <c r="B221" s="239"/>
      <c r="C221" s="240"/>
      <c r="D221" s="241" t="s">
        <v>156</v>
      </c>
      <c r="E221" s="242" t="s">
        <v>1</v>
      </c>
      <c r="F221" s="243" t="s">
        <v>764</v>
      </c>
      <c r="G221" s="240"/>
      <c r="H221" s="244">
        <v>19.379999999999999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156</v>
      </c>
      <c r="AU221" s="250" t="s">
        <v>82</v>
      </c>
      <c r="AV221" s="13" t="s">
        <v>82</v>
      </c>
      <c r="AW221" s="13" t="s">
        <v>30</v>
      </c>
      <c r="AX221" s="13" t="s">
        <v>73</v>
      </c>
      <c r="AY221" s="250" t="s">
        <v>146</v>
      </c>
    </row>
    <row r="222" s="14" customFormat="1">
      <c r="A222" s="14"/>
      <c r="B222" s="251"/>
      <c r="C222" s="252"/>
      <c r="D222" s="241" t="s">
        <v>156</v>
      </c>
      <c r="E222" s="253" t="s">
        <v>1</v>
      </c>
      <c r="F222" s="254" t="s">
        <v>158</v>
      </c>
      <c r="G222" s="252"/>
      <c r="H222" s="255">
        <v>132.976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156</v>
      </c>
      <c r="AU222" s="261" t="s">
        <v>82</v>
      </c>
      <c r="AV222" s="14" t="s">
        <v>154</v>
      </c>
      <c r="AW222" s="14" t="s">
        <v>30</v>
      </c>
      <c r="AX222" s="14" t="s">
        <v>80</v>
      </c>
      <c r="AY222" s="261" t="s">
        <v>146</v>
      </c>
    </row>
    <row r="223" s="2" customFormat="1" ht="24.15" customHeight="1">
      <c r="A223" s="38"/>
      <c r="B223" s="39"/>
      <c r="C223" s="226" t="s">
        <v>7</v>
      </c>
      <c r="D223" s="226" t="s">
        <v>149</v>
      </c>
      <c r="E223" s="227" t="s">
        <v>765</v>
      </c>
      <c r="F223" s="228" t="s">
        <v>766</v>
      </c>
      <c r="G223" s="229" t="s">
        <v>162</v>
      </c>
      <c r="H223" s="230">
        <v>132.97499999999999</v>
      </c>
      <c r="I223" s="231"/>
      <c r="J223" s="232">
        <f>ROUND(I223*H223,2)</f>
        <v>0</v>
      </c>
      <c r="K223" s="228" t="s">
        <v>153</v>
      </c>
      <c r="L223" s="44"/>
      <c r="M223" s="233" t="s">
        <v>1</v>
      </c>
      <c r="N223" s="234" t="s">
        <v>38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154</v>
      </c>
      <c r="AT223" s="237" t="s">
        <v>149</v>
      </c>
      <c r="AU223" s="237" t="s">
        <v>82</v>
      </c>
      <c r="AY223" s="17" t="s">
        <v>146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80</v>
      </c>
      <c r="BK223" s="238">
        <f>ROUND(I223*H223,2)</f>
        <v>0</v>
      </c>
      <c r="BL223" s="17" t="s">
        <v>154</v>
      </c>
      <c r="BM223" s="237" t="s">
        <v>767</v>
      </c>
    </row>
    <row r="224" s="2" customFormat="1" ht="24.15" customHeight="1">
      <c r="A224" s="38"/>
      <c r="B224" s="39"/>
      <c r="C224" s="226" t="s">
        <v>355</v>
      </c>
      <c r="D224" s="226" t="s">
        <v>149</v>
      </c>
      <c r="E224" s="227" t="s">
        <v>768</v>
      </c>
      <c r="F224" s="228" t="s">
        <v>769</v>
      </c>
      <c r="G224" s="229" t="s">
        <v>162</v>
      </c>
      <c r="H224" s="230">
        <v>18.657</v>
      </c>
      <c r="I224" s="231"/>
      <c r="J224" s="232">
        <f>ROUND(I224*H224,2)</f>
        <v>0</v>
      </c>
      <c r="K224" s="228" t="s">
        <v>153</v>
      </c>
      <c r="L224" s="44"/>
      <c r="M224" s="233" t="s">
        <v>1</v>
      </c>
      <c r="N224" s="234" t="s">
        <v>38</v>
      </c>
      <c r="O224" s="91"/>
      <c r="P224" s="235">
        <f>O224*H224</f>
        <v>0</v>
      </c>
      <c r="Q224" s="235">
        <v>0.0037472</v>
      </c>
      <c r="R224" s="235">
        <f>Q224*H224</f>
        <v>0.069911510400000001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154</v>
      </c>
      <c r="AT224" s="237" t="s">
        <v>149</v>
      </c>
      <c r="AU224" s="237" t="s">
        <v>82</v>
      </c>
      <c r="AY224" s="17" t="s">
        <v>146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80</v>
      </c>
      <c r="BK224" s="238">
        <f>ROUND(I224*H224,2)</f>
        <v>0</v>
      </c>
      <c r="BL224" s="17" t="s">
        <v>154</v>
      </c>
      <c r="BM224" s="237" t="s">
        <v>770</v>
      </c>
    </row>
    <row r="225" s="13" customFormat="1">
      <c r="A225" s="13"/>
      <c r="B225" s="239"/>
      <c r="C225" s="240"/>
      <c r="D225" s="241" t="s">
        <v>156</v>
      </c>
      <c r="E225" s="242" t="s">
        <v>1</v>
      </c>
      <c r="F225" s="243" t="s">
        <v>771</v>
      </c>
      <c r="G225" s="240"/>
      <c r="H225" s="244">
        <v>18.657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156</v>
      </c>
      <c r="AU225" s="250" t="s">
        <v>82</v>
      </c>
      <c r="AV225" s="13" t="s">
        <v>82</v>
      </c>
      <c r="AW225" s="13" t="s">
        <v>30</v>
      </c>
      <c r="AX225" s="13" t="s">
        <v>73</v>
      </c>
      <c r="AY225" s="250" t="s">
        <v>146</v>
      </c>
    </row>
    <row r="226" s="14" customFormat="1">
      <c r="A226" s="14"/>
      <c r="B226" s="251"/>
      <c r="C226" s="252"/>
      <c r="D226" s="241" t="s">
        <v>156</v>
      </c>
      <c r="E226" s="253" t="s">
        <v>1</v>
      </c>
      <c r="F226" s="254" t="s">
        <v>158</v>
      </c>
      <c r="G226" s="252"/>
      <c r="H226" s="255">
        <v>18.657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156</v>
      </c>
      <c r="AU226" s="261" t="s">
        <v>82</v>
      </c>
      <c r="AV226" s="14" t="s">
        <v>154</v>
      </c>
      <c r="AW226" s="14" t="s">
        <v>30</v>
      </c>
      <c r="AX226" s="14" t="s">
        <v>80</v>
      </c>
      <c r="AY226" s="261" t="s">
        <v>146</v>
      </c>
    </row>
    <row r="227" s="2" customFormat="1" ht="24.15" customHeight="1">
      <c r="A227" s="38"/>
      <c r="B227" s="39"/>
      <c r="C227" s="226" t="s">
        <v>360</v>
      </c>
      <c r="D227" s="226" t="s">
        <v>149</v>
      </c>
      <c r="E227" s="227" t="s">
        <v>772</v>
      </c>
      <c r="F227" s="228" t="s">
        <v>773</v>
      </c>
      <c r="G227" s="229" t="s">
        <v>162</v>
      </c>
      <c r="H227" s="230">
        <v>18.657</v>
      </c>
      <c r="I227" s="231"/>
      <c r="J227" s="232">
        <f>ROUND(I227*H227,2)</f>
        <v>0</v>
      </c>
      <c r="K227" s="228" t="s">
        <v>153</v>
      </c>
      <c r="L227" s="44"/>
      <c r="M227" s="233" t="s">
        <v>1</v>
      </c>
      <c r="N227" s="234" t="s">
        <v>38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154</v>
      </c>
      <c r="AT227" s="237" t="s">
        <v>149</v>
      </c>
      <c r="AU227" s="237" t="s">
        <v>82</v>
      </c>
      <c r="AY227" s="17" t="s">
        <v>146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80</v>
      </c>
      <c r="BK227" s="238">
        <f>ROUND(I227*H227,2)</f>
        <v>0</v>
      </c>
      <c r="BL227" s="17" t="s">
        <v>154</v>
      </c>
      <c r="BM227" s="237" t="s">
        <v>774</v>
      </c>
    </row>
    <row r="228" s="2" customFormat="1" ht="16.5" customHeight="1">
      <c r="A228" s="38"/>
      <c r="B228" s="39"/>
      <c r="C228" s="226" t="s">
        <v>365</v>
      </c>
      <c r="D228" s="226" t="s">
        <v>149</v>
      </c>
      <c r="E228" s="227" t="s">
        <v>775</v>
      </c>
      <c r="F228" s="228" t="s">
        <v>776</v>
      </c>
      <c r="G228" s="229" t="s">
        <v>227</v>
      </c>
      <c r="H228" s="230">
        <v>2.8700000000000001</v>
      </c>
      <c r="I228" s="231"/>
      <c r="J228" s="232">
        <f>ROUND(I228*H228,2)</f>
        <v>0</v>
      </c>
      <c r="K228" s="228" t="s">
        <v>153</v>
      </c>
      <c r="L228" s="44"/>
      <c r="M228" s="233" t="s">
        <v>1</v>
      </c>
      <c r="N228" s="234" t="s">
        <v>38</v>
      </c>
      <c r="O228" s="91"/>
      <c r="P228" s="235">
        <f>O228*H228</f>
        <v>0</v>
      </c>
      <c r="Q228" s="235">
        <v>1.0627727797</v>
      </c>
      <c r="R228" s="235">
        <f>Q228*H228</f>
        <v>3.0501578777390002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154</v>
      </c>
      <c r="AT228" s="237" t="s">
        <v>149</v>
      </c>
      <c r="AU228" s="237" t="s">
        <v>82</v>
      </c>
      <c r="AY228" s="17" t="s">
        <v>146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80</v>
      </c>
      <c r="BK228" s="238">
        <f>ROUND(I228*H228,2)</f>
        <v>0</v>
      </c>
      <c r="BL228" s="17" t="s">
        <v>154</v>
      </c>
      <c r="BM228" s="237" t="s">
        <v>777</v>
      </c>
    </row>
    <row r="229" s="12" customFormat="1" ht="22.8" customHeight="1">
      <c r="A229" s="12"/>
      <c r="B229" s="210"/>
      <c r="C229" s="211"/>
      <c r="D229" s="212" t="s">
        <v>72</v>
      </c>
      <c r="E229" s="224" t="s">
        <v>218</v>
      </c>
      <c r="F229" s="224" t="s">
        <v>547</v>
      </c>
      <c r="G229" s="211"/>
      <c r="H229" s="211"/>
      <c r="I229" s="214"/>
      <c r="J229" s="225">
        <f>BK229</f>
        <v>0</v>
      </c>
      <c r="K229" s="211"/>
      <c r="L229" s="216"/>
      <c r="M229" s="217"/>
      <c r="N229" s="218"/>
      <c r="O229" s="218"/>
      <c r="P229" s="219">
        <f>SUM(P230:P233)</f>
        <v>0</v>
      </c>
      <c r="Q229" s="218"/>
      <c r="R229" s="219">
        <f>SUM(R230:R233)</f>
        <v>45.155595519999999</v>
      </c>
      <c r="S229" s="218"/>
      <c r="T229" s="220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1" t="s">
        <v>80</v>
      </c>
      <c r="AT229" s="222" t="s">
        <v>72</v>
      </c>
      <c r="AU229" s="222" t="s">
        <v>80</v>
      </c>
      <c r="AY229" s="221" t="s">
        <v>146</v>
      </c>
      <c r="BK229" s="223">
        <f>SUM(BK230:BK233)</f>
        <v>0</v>
      </c>
    </row>
    <row r="230" s="2" customFormat="1" ht="55.5" customHeight="1">
      <c r="A230" s="38"/>
      <c r="B230" s="39"/>
      <c r="C230" s="226" t="s">
        <v>369</v>
      </c>
      <c r="D230" s="226" t="s">
        <v>149</v>
      </c>
      <c r="E230" s="227" t="s">
        <v>563</v>
      </c>
      <c r="F230" s="228" t="s">
        <v>778</v>
      </c>
      <c r="G230" s="229" t="s">
        <v>162</v>
      </c>
      <c r="H230" s="230">
        <v>36.159999999999997</v>
      </c>
      <c r="I230" s="231"/>
      <c r="J230" s="232">
        <f>ROUND(I230*H230,2)</f>
        <v>0</v>
      </c>
      <c r="K230" s="228" t="s">
        <v>153</v>
      </c>
      <c r="L230" s="44"/>
      <c r="M230" s="233" t="s">
        <v>1</v>
      </c>
      <c r="N230" s="234" t="s">
        <v>38</v>
      </c>
      <c r="O230" s="91"/>
      <c r="P230" s="235">
        <f>O230*H230</f>
        <v>0</v>
      </c>
      <c r="Q230" s="235">
        <v>1.248772</v>
      </c>
      <c r="R230" s="235">
        <f>Q230*H230</f>
        <v>45.155595519999999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154</v>
      </c>
      <c r="AT230" s="237" t="s">
        <v>149</v>
      </c>
      <c r="AU230" s="237" t="s">
        <v>82</v>
      </c>
      <c r="AY230" s="17" t="s">
        <v>146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80</v>
      </c>
      <c r="BK230" s="238">
        <f>ROUND(I230*H230,2)</f>
        <v>0</v>
      </c>
      <c r="BL230" s="17" t="s">
        <v>154</v>
      </c>
      <c r="BM230" s="237" t="s">
        <v>779</v>
      </c>
    </row>
    <row r="231" s="15" customFormat="1">
      <c r="A231" s="15"/>
      <c r="B231" s="267"/>
      <c r="C231" s="268"/>
      <c r="D231" s="241" t="s">
        <v>156</v>
      </c>
      <c r="E231" s="269" t="s">
        <v>1</v>
      </c>
      <c r="F231" s="270" t="s">
        <v>566</v>
      </c>
      <c r="G231" s="268"/>
      <c r="H231" s="269" t="s">
        <v>1</v>
      </c>
      <c r="I231" s="271"/>
      <c r="J231" s="268"/>
      <c r="K231" s="268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156</v>
      </c>
      <c r="AU231" s="276" t="s">
        <v>82</v>
      </c>
      <c r="AV231" s="15" t="s">
        <v>80</v>
      </c>
      <c r="AW231" s="15" t="s">
        <v>30</v>
      </c>
      <c r="AX231" s="15" t="s">
        <v>73</v>
      </c>
      <c r="AY231" s="276" t="s">
        <v>146</v>
      </c>
    </row>
    <row r="232" s="13" customFormat="1">
      <c r="A232" s="13"/>
      <c r="B232" s="239"/>
      <c r="C232" s="240"/>
      <c r="D232" s="241" t="s">
        <v>156</v>
      </c>
      <c r="E232" s="242" t="s">
        <v>1</v>
      </c>
      <c r="F232" s="243" t="s">
        <v>780</v>
      </c>
      <c r="G232" s="240"/>
      <c r="H232" s="244">
        <v>36.159999999999997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156</v>
      </c>
      <c r="AU232" s="250" t="s">
        <v>82</v>
      </c>
      <c r="AV232" s="13" t="s">
        <v>82</v>
      </c>
      <c r="AW232" s="13" t="s">
        <v>30</v>
      </c>
      <c r="AX232" s="13" t="s">
        <v>73</v>
      </c>
      <c r="AY232" s="250" t="s">
        <v>146</v>
      </c>
    </row>
    <row r="233" s="14" customFormat="1">
      <c r="A233" s="14"/>
      <c r="B233" s="251"/>
      <c r="C233" s="252"/>
      <c r="D233" s="241" t="s">
        <v>156</v>
      </c>
      <c r="E233" s="253" t="s">
        <v>1</v>
      </c>
      <c r="F233" s="254" t="s">
        <v>158</v>
      </c>
      <c r="G233" s="252"/>
      <c r="H233" s="255">
        <v>36.159999999999997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156</v>
      </c>
      <c r="AU233" s="261" t="s">
        <v>82</v>
      </c>
      <c r="AV233" s="14" t="s">
        <v>154</v>
      </c>
      <c r="AW233" s="14" t="s">
        <v>30</v>
      </c>
      <c r="AX233" s="14" t="s">
        <v>80</v>
      </c>
      <c r="AY233" s="261" t="s">
        <v>146</v>
      </c>
    </row>
    <row r="234" s="12" customFormat="1" ht="22.8" customHeight="1">
      <c r="A234" s="12"/>
      <c r="B234" s="210"/>
      <c r="C234" s="211"/>
      <c r="D234" s="212" t="s">
        <v>72</v>
      </c>
      <c r="E234" s="224" t="s">
        <v>201</v>
      </c>
      <c r="F234" s="224" t="s">
        <v>781</v>
      </c>
      <c r="G234" s="211"/>
      <c r="H234" s="211"/>
      <c r="I234" s="214"/>
      <c r="J234" s="225">
        <f>BK234</f>
        <v>0</v>
      </c>
      <c r="K234" s="211"/>
      <c r="L234" s="216"/>
      <c r="M234" s="217"/>
      <c r="N234" s="218"/>
      <c r="O234" s="218"/>
      <c r="P234" s="219">
        <f>SUM(P235:P242)</f>
        <v>0</v>
      </c>
      <c r="Q234" s="218"/>
      <c r="R234" s="219">
        <f>SUM(R235:R242)</f>
        <v>0.93237999999999999</v>
      </c>
      <c r="S234" s="218"/>
      <c r="T234" s="220">
        <f>SUM(T235:T242)</f>
        <v>2.0083199999999999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1" t="s">
        <v>80</v>
      </c>
      <c r="AT234" s="222" t="s">
        <v>72</v>
      </c>
      <c r="AU234" s="222" t="s">
        <v>80</v>
      </c>
      <c r="AY234" s="221" t="s">
        <v>146</v>
      </c>
      <c r="BK234" s="223">
        <f>SUM(BK235:BK242)</f>
        <v>0</v>
      </c>
    </row>
    <row r="235" s="2" customFormat="1" ht="24.15" customHeight="1">
      <c r="A235" s="38"/>
      <c r="B235" s="39"/>
      <c r="C235" s="226" t="s">
        <v>377</v>
      </c>
      <c r="D235" s="226" t="s">
        <v>149</v>
      </c>
      <c r="E235" s="227" t="s">
        <v>782</v>
      </c>
      <c r="F235" s="228" t="s">
        <v>783</v>
      </c>
      <c r="G235" s="229" t="s">
        <v>152</v>
      </c>
      <c r="H235" s="230">
        <v>1.046</v>
      </c>
      <c r="I235" s="231"/>
      <c r="J235" s="232">
        <f>ROUND(I235*H235,2)</f>
        <v>0</v>
      </c>
      <c r="K235" s="228" t="s">
        <v>153</v>
      </c>
      <c r="L235" s="44"/>
      <c r="M235" s="233" t="s">
        <v>1</v>
      </c>
      <c r="N235" s="234" t="s">
        <v>38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1.9199999999999999</v>
      </c>
      <c r="T235" s="236">
        <f>S235*H235</f>
        <v>2.0083199999999999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154</v>
      </c>
      <c r="AT235" s="237" t="s">
        <v>149</v>
      </c>
      <c r="AU235" s="237" t="s">
        <v>82</v>
      </c>
      <c r="AY235" s="17" t="s">
        <v>146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80</v>
      </c>
      <c r="BK235" s="238">
        <f>ROUND(I235*H235,2)</f>
        <v>0</v>
      </c>
      <c r="BL235" s="17" t="s">
        <v>154</v>
      </c>
      <c r="BM235" s="237" t="s">
        <v>784</v>
      </c>
    </row>
    <row r="236" s="15" customFormat="1">
      <c r="A236" s="15"/>
      <c r="B236" s="267"/>
      <c r="C236" s="268"/>
      <c r="D236" s="241" t="s">
        <v>156</v>
      </c>
      <c r="E236" s="269" t="s">
        <v>1</v>
      </c>
      <c r="F236" s="270" t="s">
        <v>785</v>
      </c>
      <c r="G236" s="268"/>
      <c r="H236" s="269" t="s">
        <v>1</v>
      </c>
      <c r="I236" s="271"/>
      <c r="J236" s="268"/>
      <c r="K236" s="268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156</v>
      </c>
      <c r="AU236" s="276" t="s">
        <v>82</v>
      </c>
      <c r="AV236" s="15" t="s">
        <v>80</v>
      </c>
      <c r="AW236" s="15" t="s">
        <v>30</v>
      </c>
      <c r="AX236" s="15" t="s">
        <v>73</v>
      </c>
      <c r="AY236" s="276" t="s">
        <v>146</v>
      </c>
    </row>
    <row r="237" s="13" customFormat="1">
      <c r="A237" s="13"/>
      <c r="B237" s="239"/>
      <c r="C237" s="240"/>
      <c r="D237" s="241" t="s">
        <v>156</v>
      </c>
      <c r="E237" s="242" t="s">
        <v>1</v>
      </c>
      <c r="F237" s="243" t="s">
        <v>786</v>
      </c>
      <c r="G237" s="240"/>
      <c r="H237" s="244">
        <v>1.046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156</v>
      </c>
      <c r="AU237" s="250" t="s">
        <v>82</v>
      </c>
      <c r="AV237" s="13" t="s">
        <v>82</v>
      </c>
      <c r="AW237" s="13" t="s">
        <v>30</v>
      </c>
      <c r="AX237" s="13" t="s">
        <v>73</v>
      </c>
      <c r="AY237" s="250" t="s">
        <v>146</v>
      </c>
    </row>
    <row r="238" s="14" customFormat="1">
      <c r="A238" s="14"/>
      <c r="B238" s="251"/>
      <c r="C238" s="252"/>
      <c r="D238" s="241" t="s">
        <v>156</v>
      </c>
      <c r="E238" s="253" t="s">
        <v>1</v>
      </c>
      <c r="F238" s="254" t="s">
        <v>158</v>
      </c>
      <c r="G238" s="252"/>
      <c r="H238" s="255">
        <v>1.046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156</v>
      </c>
      <c r="AU238" s="261" t="s">
        <v>82</v>
      </c>
      <c r="AV238" s="14" t="s">
        <v>154</v>
      </c>
      <c r="AW238" s="14" t="s">
        <v>30</v>
      </c>
      <c r="AX238" s="14" t="s">
        <v>80</v>
      </c>
      <c r="AY238" s="261" t="s">
        <v>146</v>
      </c>
    </row>
    <row r="239" s="2" customFormat="1" ht="24.15" customHeight="1">
      <c r="A239" s="38"/>
      <c r="B239" s="39"/>
      <c r="C239" s="226" t="s">
        <v>385</v>
      </c>
      <c r="D239" s="226" t="s">
        <v>149</v>
      </c>
      <c r="E239" s="227" t="s">
        <v>787</v>
      </c>
      <c r="F239" s="228" t="s">
        <v>788</v>
      </c>
      <c r="G239" s="229" t="s">
        <v>198</v>
      </c>
      <c r="H239" s="230">
        <v>1</v>
      </c>
      <c r="I239" s="231"/>
      <c r="J239" s="232">
        <f>ROUND(I239*H239,2)</f>
        <v>0</v>
      </c>
      <c r="K239" s="228" t="s">
        <v>153</v>
      </c>
      <c r="L239" s="44"/>
      <c r="M239" s="233" t="s">
        <v>1</v>
      </c>
      <c r="N239" s="234" t="s">
        <v>38</v>
      </c>
      <c r="O239" s="91"/>
      <c r="P239" s="235">
        <f>O239*H239</f>
        <v>0</v>
      </c>
      <c r="Q239" s="235">
        <v>0.01018</v>
      </c>
      <c r="R239" s="235">
        <f>Q239*H239</f>
        <v>0.01018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154</v>
      </c>
      <c r="AT239" s="237" t="s">
        <v>149</v>
      </c>
      <c r="AU239" s="237" t="s">
        <v>82</v>
      </c>
      <c r="AY239" s="17" t="s">
        <v>146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80</v>
      </c>
      <c r="BK239" s="238">
        <f>ROUND(I239*H239,2)</f>
        <v>0</v>
      </c>
      <c r="BL239" s="17" t="s">
        <v>154</v>
      </c>
      <c r="BM239" s="237" t="s">
        <v>789</v>
      </c>
    </row>
    <row r="240" s="2" customFormat="1" ht="24.15" customHeight="1">
      <c r="A240" s="38"/>
      <c r="B240" s="39"/>
      <c r="C240" s="277" t="s">
        <v>391</v>
      </c>
      <c r="D240" s="277" t="s">
        <v>295</v>
      </c>
      <c r="E240" s="278" t="s">
        <v>790</v>
      </c>
      <c r="F240" s="279" t="s">
        <v>791</v>
      </c>
      <c r="G240" s="280" t="s">
        <v>198</v>
      </c>
      <c r="H240" s="281">
        <v>1</v>
      </c>
      <c r="I240" s="282"/>
      <c r="J240" s="283">
        <f>ROUND(I240*H240,2)</f>
        <v>0</v>
      </c>
      <c r="K240" s="279" t="s">
        <v>153</v>
      </c>
      <c r="L240" s="284"/>
      <c r="M240" s="285" t="s">
        <v>1</v>
      </c>
      <c r="N240" s="286" t="s">
        <v>38</v>
      </c>
      <c r="O240" s="91"/>
      <c r="P240" s="235">
        <f>O240*H240</f>
        <v>0</v>
      </c>
      <c r="Q240" s="235">
        <v>0.69999999999999996</v>
      </c>
      <c r="R240" s="235">
        <f>Q240*H240</f>
        <v>0.69999999999999996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201</v>
      </c>
      <c r="AT240" s="237" t="s">
        <v>295</v>
      </c>
      <c r="AU240" s="237" t="s">
        <v>82</v>
      </c>
      <c r="AY240" s="17" t="s">
        <v>146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80</v>
      </c>
      <c r="BK240" s="238">
        <f>ROUND(I240*H240,2)</f>
        <v>0</v>
      </c>
      <c r="BL240" s="17" t="s">
        <v>154</v>
      </c>
      <c r="BM240" s="237" t="s">
        <v>792</v>
      </c>
    </row>
    <row r="241" s="2" customFormat="1" ht="24.15" customHeight="1">
      <c r="A241" s="38"/>
      <c r="B241" s="39"/>
      <c r="C241" s="226" t="s">
        <v>397</v>
      </c>
      <c r="D241" s="226" t="s">
        <v>149</v>
      </c>
      <c r="E241" s="227" t="s">
        <v>793</v>
      </c>
      <c r="F241" s="228" t="s">
        <v>794</v>
      </c>
      <c r="G241" s="229" t="s">
        <v>198</v>
      </c>
      <c r="H241" s="230">
        <v>1</v>
      </c>
      <c r="I241" s="231"/>
      <c r="J241" s="232">
        <f>ROUND(I241*H241,2)</f>
        <v>0</v>
      </c>
      <c r="K241" s="228" t="s">
        <v>153</v>
      </c>
      <c r="L241" s="44"/>
      <c r="M241" s="233" t="s">
        <v>1</v>
      </c>
      <c r="N241" s="234" t="s">
        <v>38</v>
      </c>
      <c r="O241" s="91"/>
      <c r="P241" s="235">
        <f>O241*H241</f>
        <v>0</v>
      </c>
      <c r="Q241" s="235">
        <v>0.012120000000000001</v>
      </c>
      <c r="R241" s="235">
        <f>Q241*H241</f>
        <v>0.012120000000000001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154</v>
      </c>
      <c r="AT241" s="237" t="s">
        <v>149</v>
      </c>
      <c r="AU241" s="237" t="s">
        <v>82</v>
      </c>
      <c r="AY241" s="17" t="s">
        <v>146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80</v>
      </c>
      <c r="BK241" s="238">
        <f>ROUND(I241*H241,2)</f>
        <v>0</v>
      </c>
      <c r="BL241" s="17" t="s">
        <v>154</v>
      </c>
      <c r="BM241" s="237" t="s">
        <v>795</v>
      </c>
    </row>
    <row r="242" s="2" customFormat="1" ht="33" customHeight="1">
      <c r="A242" s="38"/>
      <c r="B242" s="39"/>
      <c r="C242" s="226" t="s">
        <v>403</v>
      </c>
      <c r="D242" s="226" t="s">
        <v>149</v>
      </c>
      <c r="E242" s="227" t="s">
        <v>796</v>
      </c>
      <c r="F242" s="228" t="s">
        <v>797</v>
      </c>
      <c r="G242" s="229" t="s">
        <v>198</v>
      </c>
      <c r="H242" s="230">
        <v>1</v>
      </c>
      <c r="I242" s="231"/>
      <c r="J242" s="232">
        <f>ROUND(I242*H242,2)</f>
        <v>0</v>
      </c>
      <c r="K242" s="228" t="s">
        <v>153</v>
      </c>
      <c r="L242" s="44"/>
      <c r="M242" s="233" t="s">
        <v>1</v>
      </c>
      <c r="N242" s="234" t="s">
        <v>38</v>
      </c>
      <c r="O242" s="91"/>
      <c r="P242" s="235">
        <f>O242*H242</f>
        <v>0</v>
      </c>
      <c r="Q242" s="235">
        <v>0.21007999999999999</v>
      </c>
      <c r="R242" s="235">
        <f>Q242*H242</f>
        <v>0.21007999999999999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154</v>
      </c>
      <c r="AT242" s="237" t="s">
        <v>149</v>
      </c>
      <c r="AU242" s="237" t="s">
        <v>82</v>
      </c>
      <c r="AY242" s="17" t="s">
        <v>146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80</v>
      </c>
      <c r="BK242" s="238">
        <f>ROUND(I242*H242,2)</f>
        <v>0</v>
      </c>
      <c r="BL242" s="17" t="s">
        <v>154</v>
      </c>
      <c r="BM242" s="237" t="s">
        <v>798</v>
      </c>
    </row>
    <row r="243" s="12" customFormat="1" ht="22.8" customHeight="1">
      <c r="A243" s="12"/>
      <c r="B243" s="210"/>
      <c r="C243" s="211"/>
      <c r="D243" s="212" t="s">
        <v>72</v>
      </c>
      <c r="E243" s="224" t="s">
        <v>375</v>
      </c>
      <c r="F243" s="224" t="s">
        <v>376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P244</f>
        <v>0</v>
      </c>
      <c r="Q243" s="218"/>
      <c r="R243" s="219">
        <f>R244</f>
        <v>0</v>
      </c>
      <c r="S243" s="218"/>
      <c r="T243" s="220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80</v>
      </c>
      <c r="AT243" s="222" t="s">
        <v>72</v>
      </c>
      <c r="AU243" s="222" t="s">
        <v>80</v>
      </c>
      <c r="AY243" s="221" t="s">
        <v>146</v>
      </c>
      <c r="BK243" s="223">
        <f>BK244</f>
        <v>0</v>
      </c>
    </row>
    <row r="244" s="2" customFormat="1" ht="33" customHeight="1">
      <c r="A244" s="38"/>
      <c r="B244" s="39"/>
      <c r="C244" s="226" t="s">
        <v>410</v>
      </c>
      <c r="D244" s="226" t="s">
        <v>149</v>
      </c>
      <c r="E244" s="227" t="s">
        <v>799</v>
      </c>
      <c r="F244" s="228" t="s">
        <v>800</v>
      </c>
      <c r="G244" s="229" t="s">
        <v>227</v>
      </c>
      <c r="H244" s="230">
        <v>213.43799999999999</v>
      </c>
      <c r="I244" s="231"/>
      <c r="J244" s="232">
        <f>ROUND(I244*H244,2)</f>
        <v>0</v>
      </c>
      <c r="K244" s="228" t="s">
        <v>153</v>
      </c>
      <c r="L244" s="44"/>
      <c r="M244" s="233" t="s">
        <v>1</v>
      </c>
      <c r="N244" s="234" t="s">
        <v>38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154</v>
      </c>
      <c r="AT244" s="237" t="s">
        <v>149</v>
      </c>
      <c r="AU244" s="237" t="s">
        <v>82</v>
      </c>
      <c r="AY244" s="17" t="s">
        <v>146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80</v>
      </c>
      <c r="BK244" s="238">
        <f>ROUND(I244*H244,2)</f>
        <v>0</v>
      </c>
      <c r="BL244" s="17" t="s">
        <v>154</v>
      </c>
      <c r="BM244" s="237" t="s">
        <v>801</v>
      </c>
    </row>
    <row r="245" s="12" customFormat="1" ht="25.92" customHeight="1">
      <c r="A245" s="12"/>
      <c r="B245" s="210"/>
      <c r="C245" s="211"/>
      <c r="D245" s="212" t="s">
        <v>72</v>
      </c>
      <c r="E245" s="213" t="s">
        <v>381</v>
      </c>
      <c r="F245" s="213" t="s">
        <v>382</v>
      </c>
      <c r="G245" s="211"/>
      <c r="H245" s="211"/>
      <c r="I245" s="214"/>
      <c r="J245" s="215">
        <f>BK245</f>
        <v>0</v>
      </c>
      <c r="K245" s="211"/>
      <c r="L245" s="216"/>
      <c r="M245" s="217"/>
      <c r="N245" s="218"/>
      <c r="O245" s="218"/>
      <c r="P245" s="219">
        <f>P246+P257</f>
        <v>0</v>
      </c>
      <c r="Q245" s="218"/>
      <c r="R245" s="219">
        <f>R246+R257</f>
        <v>0.072704469999999993</v>
      </c>
      <c r="S245" s="218"/>
      <c r="T245" s="220">
        <f>T246+T257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1" t="s">
        <v>82</v>
      </c>
      <c r="AT245" s="222" t="s">
        <v>72</v>
      </c>
      <c r="AU245" s="222" t="s">
        <v>73</v>
      </c>
      <c r="AY245" s="221" t="s">
        <v>146</v>
      </c>
      <c r="BK245" s="223">
        <f>BK246+BK257</f>
        <v>0</v>
      </c>
    </row>
    <row r="246" s="12" customFormat="1" ht="22.8" customHeight="1">
      <c r="A246" s="12"/>
      <c r="B246" s="210"/>
      <c r="C246" s="211"/>
      <c r="D246" s="212" t="s">
        <v>72</v>
      </c>
      <c r="E246" s="224" t="s">
        <v>383</v>
      </c>
      <c r="F246" s="224" t="s">
        <v>384</v>
      </c>
      <c r="G246" s="211"/>
      <c r="H246" s="211"/>
      <c r="I246" s="214"/>
      <c r="J246" s="225">
        <f>BK246</f>
        <v>0</v>
      </c>
      <c r="K246" s="211"/>
      <c r="L246" s="216"/>
      <c r="M246" s="217"/>
      <c r="N246" s="218"/>
      <c r="O246" s="218"/>
      <c r="P246" s="219">
        <f>SUM(P247:P256)</f>
        <v>0</v>
      </c>
      <c r="Q246" s="218"/>
      <c r="R246" s="219">
        <f>SUM(R247:R256)</f>
        <v>0.035592550000000001</v>
      </c>
      <c r="S246" s="218"/>
      <c r="T246" s="220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1" t="s">
        <v>82</v>
      </c>
      <c r="AT246" s="222" t="s">
        <v>72</v>
      </c>
      <c r="AU246" s="222" t="s">
        <v>80</v>
      </c>
      <c r="AY246" s="221" t="s">
        <v>146</v>
      </c>
      <c r="BK246" s="223">
        <f>SUM(BK247:BK256)</f>
        <v>0</v>
      </c>
    </row>
    <row r="247" s="2" customFormat="1" ht="24.15" customHeight="1">
      <c r="A247" s="38"/>
      <c r="B247" s="39"/>
      <c r="C247" s="226" t="s">
        <v>394</v>
      </c>
      <c r="D247" s="226" t="s">
        <v>149</v>
      </c>
      <c r="E247" s="227" t="s">
        <v>802</v>
      </c>
      <c r="F247" s="228" t="s">
        <v>803</v>
      </c>
      <c r="G247" s="229" t="s">
        <v>162</v>
      </c>
      <c r="H247" s="230">
        <v>101.693</v>
      </c>
      <c r="I247" s="231"/>
      <c r="J247" s="232">
        <f>ROUND(I247*H247,2)</f>
        <v>0</v>
      </c>
      <c r="K247" s="228" t="s">
        <v>153</v>
      </c>
      <c r="L247" s="44"/>
      <c r="M247" s="233" t="s">
        <v>1</v>
      </c>
      <c r="N247" s="234" t="s">
        <v>38</v>
      </c>
      <c r="O247" s="91"/>
      <c r="P247" s="235">
        <f>O247*H247</f>
        <v>0</v>
      </c>
      <c r="Q247" s="235">
        <v>0.00035</v>
      </c>
      <c r="R247" s="235">
        <f>Q247*H247</f>
        <v>0.035592550000000001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232</v>
      </c>
      <c r="AT247" s="237" t="s">
        <v>149</v>
      </c>
      <c r="AU247" s="237" t="s">
        <v>82</v>
      </c>
      <c r="AY247" s="17" t="s">
        <v>146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80</v>
      </c>
      <c r="BK247" s="238">
        <f>ROUND(I247*H247,2)</f>
        <v>0</v>
      </c>
      <c r="BL247" s="17" t="s">
        <v>232</v>
      </c>
      <c r="BM247" s="237" t="s">
        <v>804</v>
      </c>
    </row>
    <row r="248" s="15" customFormat="1">
      <c r="A248" s="15"/>
      <c r="B248" s="267"/>
      <c r="C248" s="268"/>
      <c r="D248" s="241" t="s">
        <v>156</v>
      </c>
      <c r="E248" s="269" t="s">
        <v>1</v>
      </c>
      <c r="F248" s="270" t="s">
        <v>805</v>
      </c>
      <c r="G248" s="268"/>
      <c r="H248" s="269" t="s">
        <v>1</v>
      </c>
      <c r="I248" s="271"/>
      <c r="J248" s="268"/>
      <c r="K248" s="268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156</v>
      </c>
      <c r="AU248" s="276" t="s">
        <v>82</v>
      </c>
      <c r="AV248" s="15" t="s">
        <v>80</v>
      </c>
      <c r="AW248" s="15" t="s">
        <v>30</v>
      </c>
      <c r="AX248" s="15" t="s">
        <v>73</v>
      </c>
      <c r="AY248" s="276" t="s">
        <v>146</v>
      </c>
    </row>
    <row r="249" s="13" customFormat="1">
      <c r="A249" s="13"/>
      <c r="B249" s="239"/>
      <c r="C249" s="240"/>
      <c r="D249" s="241" t="s">
        <v>156</v>
      </c>
      <c r="E249" s="242" t="s">
        <v>1</v>
      </c>
      <c r="F249" s="243" t="s">
        <v>806</v>
      </c>
      <c r="G249" s="240"/>
      <c r="H249" s="244">
        <v>14.855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156</v>
      </c>
      <c r="AU249" s="250" t="s">
        <v>82</v>
      </c>
      <c r="AV249" s="13" t="s">
        <v>82</v>
      </c>
      <c r="AW249" s="13" t="s">
        <v>30</v>
      </c>
      <c r="AX249" s="13" t="s">
        <v>73</v>
      </c>
      <c r="AY249" s="250" t="s">
        <v>146</v>
      </c>
    </row>
    <row r="250" s="13" customFormat="1">
      <c r="A250" s="13"/>
      <c r="B250" s="239"/>
      <c r="C250" s="240"/>
      <c r="D250" s="241" t="s">
        <v>156</v>
      </c>
      <c r="E250" s="242" t="s">
        <v>1</v>
      </c>
      <c r="F250" s="243" t="s">
        <v>807</v>
      </c>
      <c r="G250" s="240"/>
      <c r="H250" s="244">
        <v>30.704000000000001</v>
      </c>
      <c r="I250" s="245"/>
      <c r="J250" s="240"/>
      <c r="K250" s="240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156</v>
      </c>
      <c r="AU250" s="250" t="s">
        <v>82</v>
      </c>
      <c r="AV250" s="13" t="s">
        <v>82</v>
      </c>
      <c r="AW250" s="13" t="s">
        <v>30</v>
      </c>
      <c r="AX250" s="13" t="s">
        <v>73</v>
      </c>
      <c r="AY250" s="250" t="s">
        <v>146</v>
      </c>
    </row>
    <row r="251" s="13" customFormat="1">
      <c r="A251" s="13"/>
      <c r="B251" s="239"/>
      <c r="C251" s="240"/>
      <c r="D251" s="241" t="s">
        <v>156</v>
      </c>
      <c r="E251" s="242" t="s">
        <v>1</v>
      </c>
      <c r="F251" s="243" t="s">
        <v>808</v>
      </c>
      <c r="G251" s="240"/>
      <c r="H251" s="244">
        <v>6.3220000000000001</v>
      </c>
      <c r="I251" s="245"/>
      <c r="J251" s="240"/>
      <c r="K251" s="240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156</v>
      </c>
      <c r="AU251" s="250" t="s">
        <v>82</v>
      </c>
      <c r="AV251" s="13" t="s">
        <v>82</v>
      </c>
      <c r="AW251" s="13" t="s">
        <v>30</v>
      </c>
      <c r="AX251" s="13" t="s">
        <v>73</v>
      </c>
      <c r="AY251" s="250" t="s">
        <v>146</v>
      </c>
    </row>
    <row r="252" s="13" customFormat="1">
      <c r="A252" s="13"/>
      <c r="B252" s="239"/>
      <c r="C252" s="240"/>
      <c r="D252" s="241" t="s">
        <v>156</v>
      </c>
      <c r="E252" s="242" t="s">
        <v>1</v>
      </c>
      <c r="F252" s="243" t="s">
        <v>809</v>
      </c>
      <c r="G252" s="240"/>
      <c r="H252" s="244">
        <v>14.513999999999999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156</v>
      </c>
      <c r="AU252" s="250" t="s">
        <v>82</v>
      </c>
      <c r="AV252" s="13" t="s">
        <v>82</v>
      </c>
      <c r="AW252" s="13" t="s">
        <v>30</v>
      </c>
      <c r="AX252" s="13" t="s">
        <v>73</v>
      </c>
      <c r="AY252" s="250" t="s">
        <v>146</v>
      </c>
    </row>
    <row r="253" s="13" customFormat="1">
      <c r="A253" s="13"/>
      <c r="B253" s="239"/>
      <c r="C253" s="240"/>
      <c r="D253" s="241" t="s">
        <v>156</v>
      </c>
      <c r="E253" s="242" t="s">
        <v>1</v>
      </c>
      <c r="F253" s="243" t="s">
        <v>810</v>
      </c>
      <c r="G253" s="240"/>
      <c r="H253" s="244">
        <v>28.097999999999999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156</v>
      </c>
      <c r="AU253" s="250" t="s">
        <v>82</v>
      </c>
      <c r="AV253" s="13" t="s">
        <v>82</v>
      </c>
      <c r="AW253" s="13" t="s">
        <v>30</v>
      </c>
      <c r="AX253" s="13" t="s">
        <v>73</v>
      </c>
      <c r="AY253" s="250" t="s">
        <v>146</v>
      </c>
    </row>
    <row r="254" s="13" customFormat="1">
      <c r="A254" s="13"/>
      <c r="B254" s="239"/>
      <c r="C254" s="240"/>
      <c r="D254" s="241" t="s">
        <v>156</v>
      </c>
      <c r="E254" s="242" t="s">
        <v>1</v>
      </c>
      <c r="F254" s="243" t="s">
        <v>811</v>
      </c>
      <c r="G254" s="240"/>
      <c r="H254" s="244">
        <v>7.2000000000000002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156</v>
      </c>
      <c r="AU254" s="250" t="s">
        <v>82</v>
      </c>
      <c r="AV254" s="13" t="s">
        <v>82</v>
      </c>
      <c r="AW254" s="13" t="s">
        <v>30</v>
      </c>
      <c r="AX254" s="13" t="s">
        <v>73</v>
      </c>
      <c r="AY254" s="250" t="s">
        <v>146</v>
      </c>
    </row>
    <row r="255" s="14" customFormat="1">
      <c r="A255" s="14"/>
      <c r="B255" s="251"/>
      <c r="C255" s="252"/>
      <c r="D255" s="241" t="s">
        <v>156</v>
      </c>
      <c r="E255" s="253" t="s">
        <v>1</v>
      </c>
      <c r="F255" s="254" t="s">
        <v>158</v>
      </c>
      <c r="G255" s="252"/>
      <c r="H255" s="255">
        <v>101.693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156</v>
      </c>
      <c r="AU255" s="261" t="s">
        <v>82</v>
      </c>
      <c r="AV255" s="14" t="s">
        <v>154</v>
      </c>
      <c r="AW255" s="14" t="s">
        <v>30</v>
      </c>
      <c r="AX255" s="14" t="s">
        <v>80</v>
      </c>
      <c r="AY255" s="261" t="s">
        <v>146</v>
      </c>
    </row>
    <row r="256" s="2" customFormat="1" ht="24.15" customHeight="1">
      <c r="A256" s="38"/>
      <c r="B256" s="39"/>
      <c r="C256" s="226" t="s">
        <v>420</v>
      </c>
      <c r="D256" s="226" t="s">
        <v>149</v>
      </c>
      <c r="E256" s="227" t="s">
        <v>404</v>
      </c>
      <c r="F256" s="228" t="s">
        <v>405</v>
      </c>
      <c r="G256" s="229" t="s">
        <v>406</v>
      </c>
      <c r="H256" s="287"/>
      <c r="I256" s="231"/>
      <c r="J256" s="232">
        <f>ROUND(I256*H256,2)</f>
        <v>0</v>
      </c>
      <c r="K256" s="228" t="s">
        <v>153</v>
      </c>
      <c r="L256" s="44"/>
      <c r="M256" s="233" t="s">
        <v>1</v>
      </c>
      <c r="N256" s="234" t="s">
        <v>38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232</v>
      </c>
      <c r="AT256" s="237" t="s">
        <v>149</v>
      </c>
      <c r="AU256" s="237" t="s">
        <v>82</v>
      </c>
      <c r="AY256" s="17" t="s">
        <v>146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80</v>
      </c>
      <c r="BK256" s="238">
        <f>ROUND(I256*H256,2)</f>
        <v>0</v>
      </c>
      <c r="BL256" s="17" t="s">
        <v>232</v>
      </c>
      <c r="BM256" s="237" t="s">
        <v>812</v>
      </c>
    </row>
    <row r="257" s="12" customFormat="1" ht="22.8" customHeight="1">
      <c r="A257" s="12"/>
      <c r="B257" s="210"/>
      <c r="C257" s="211"/>
      <c r="D257" s="212" t="s">
        <v>72</v>
      </c>
      <c r="E257" s="224" t="s">
        <v>813</v>
      </c>
      <c r="F257" s="224" t="s">
        <v>814</v>
      </c>
      <c r="G257" s="211"/>
      <c r="H257" s="211"/>
      <c r="I257" s="214"/>
      <c r="J257" s="225">
        <f>BK257</f>
        <v>0</v>
      </c>
      <c r="K257" s="211"/>
      <c r="L257" s="216"/>
      <c r="M257" s="217"/>
      <c r="N257" s="218"/>
      <c r="O257" s="218"/>
      <c r="P257" s="219">
        <f>SUM(P258:P260)</f>
        <v>0</v>
      </c>
      <c r="Q257" s="218"/>
      <c r="R257" s="219">
        <f>SUM(R258:R260)</f>
        <v>0.03711192</v>
      </c>
      <c r="S257" s="218"/>
      <c r="T257" s="220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1" t="s">
        <v>82</v>
      </c>
      <c r="AT257" s="222" t="s">
        <v>72</v>
      </c>
      <c r="AU257" s="222" t="s">
        <v>80</v>
      </c>
      <c r="AY257" s="221" t="s">
        <v>146</v>
      </c>
      <c r="BK257" s="223">
        <f>SUM(BK258:BK260)</f>
        <v>0</v>
      </c>
    </row>
    <row r="258" s="2" customFormat="1" ht="16.5" customHeight="1">
      <c r="A258" s="38"/>
      <c r="B258" s="39"/>
      <c r="C258" s="226" t="s">
        <v>424</v>
      </c>
      <c r="D258" s="226" t="s">
        <v>149</v>
      </c>
      <c r="E258" s="227" t="s">
        <v>815</v>
      </c>
      <c r="F258" s="228" t="s">
        <v>816</v>
      </c>
      <c r="G258" s="229" t="s">
        <v>162</v>
      </c>
      <c r="H258" s="230">
        <v>154.63300000000001</v>
      </c>
      <c r="I258" s="231"/>
      <c r="J258" s="232">
        <f>ROUND(I258*H258,2)</f>
        <v>0</v>
      </c>
      <c r="K258" s="228" t="s">
        <v>153</v>
      </c>
      <c r="L258" s="44"/>
      <c r="M258" s="233" t="s">
        <v>1</v>
      </c>
      <c r="N258" s="234" t="s">
        <v>38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232</v>
      </c>
      <c r="AT258" s="237" t="s">
        <v>149</v>
      </c>
      <c r="AU258" s="237" t="s">
        <v>82</v>
      </c>
      <c r="AY258" s="17" t="s">
        <v>146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80</v>
      </c>
      <c r="BK258" s="238">
        <f>ROUND(I258*H258,2)</f>
        <v>0</v>
      </c>
      <c r="BL258" s="17" t="s">
        <v>232</v>
      </c>
      <c r="BM258" s="237" t="s">
        <v>817</v>
      </c>
    </row>
    <row r="259" s="2" customFormat="1" ht="16.5" customHeight="1">
      <c r="A259" s="38"/>
      <c r="B259" s="39"/>
      <c r="C259" s="226" t="s">
        <v>429</v>
      </c>
      <c r="D259" s="226" t="s">
        <v>149</v>
      </c>
      <c r="E259" s="227" t="s">
        <v>818</v>
      </c>
      <c r="F259" s="228" t="s">
        <v>819</v>
      </c>
      <c r="G259" s="229" t="s">
        <v>162</v>
      </c>
      <c r="H259" s="230">
        <v>154.63300000000001</v>
      </c>
      <c r="I259" s="231"/>
      <c r="J259" s="232">
        <f>ROUND(I259*H259,2)</f>
        <v>0</v>
      </c>
      <c r="K259" s="228" t="s">
        <v>153</v>
      </c>
      <c r="L259" s="44"/>
      <c r="M259" s="233" t="s">
        <v>1</v>
      </c>
      <c r="N259" s="234" t="s">
        <v>38</v>
      </c>
      <c r="O259" s="91"/>
      <c r="P259" s="235">
        <f>O259*H259</f>
        <v>0</v>
      </c>
      <c r="Q259" s="235">
        <v>0.00013999999999999999</v>
      </c>
      <c r="R259" s="235">
        <f>Q259*H259</f>
        <v>0.02164862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232</v>
      </c>
      <c r="AT259" s="237" t="s">
        <v>149</v>
      </c>
      <c r="AU259" s="237" t="s">
        <v>82</v>
      </c>
      <c r="AY259" s="17" t="s">
        <v>146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80</v>
      </c>
      <c r="BK259" s="238">
        <f>ROUND(I259*H259,2)</f>
        <v>0</v>
      </c>
      <c r="BL259" s="17" t="s">
        <v>232</v>
      </c>
      <c r="BM259" s="237" t="s">
        <v>820</v>
      </c>
    </row>
    <row r="260" s="2" customFormat="1" ht="24.15" customHeight="1">
      <c r="A260" s="38"/>
      <c r="B260" s="39"/>
      <c r="C260" s="226" t="s">
        <v>434</v>
      </c>
      <c r="D260" s="226" t="s">
        <v>149</v>
      </c>
      <c r="E260" s="227" t="s">
        <v>821</v>
      </c>
      <c r="F260" s="228" t="s">
        <v>822</v>
      </c>
      <c r="G260" s="229" t="s">
        <v>162</v>
      </c>
      <c r="H260" s="230">
        <v>154.63300000000001</v>
      </c>
      <c r="I260" s="231"/>
      <c r="J260" s="232">
        <f>ROUND(I260*H260,2)</f>
        <v>0</v>
      </c>
      <c r="K260" s="228" t="s">
        <v>153</v>
      </c>
      <c r="L260" s="44"/>
      <c r="M260" s="262" t="s">
        <v>1</v>
      </c>
      <c r="N260" s="263" t="s">
        <v>38</v>
      </c>
      <c r="O260" s="264"/>
      <c r="P260" s="265">
        <f>O260*H260</f>
        <v>0</v>
      </c>
      <c r="Q260" s="265">
        <v>0.00010000000000000001</v>
      </c>
      <c r="R260" s="265">
        <f>Q260*H260</f>
        <v>0.015463300000000001</v>
      </c>
      <c r="S260" s="265">
        <v>0</v>
      </c>
      <c r="T260" s="26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232</v>
      </c>
      <c r="AT260" s="237" t="s">
        <v>149</v>
      </c>
      <c r="AU260" s="237" t="s">
        <v>82</v>
      </c>
      <c r="AY260" s="17" t="s">
        <v>146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80</v>
      </c>
      <c r="BK260" s="238">
        <f>ROUND(I260*H260,2)</f>
        <v>0</v>
      </c>
      <c r="BL260" s="17" t="s">
        <v>232</v>
      </c>
      <c r="BM260" s="237" t="s">
        <v>823</v>
      </c>
    </row>
    <row r="261" s="2" customFormat="1" ht="6.96" customHeight="1">
      <c r="A261" s="38"/>
      <c r="B261" s="66"/>
      <c r="C261" s="67"/>
      <c r="D261" s="67"/>
      <c r="E261" s="67"/>
      <c r="F261" s="67"/>
      <c r="G261" s="67"/>
      <c r="H261" s="67"/>
      <c r="I261" s="67"/>
      <c r="J261" s="67"/>
      <c r="K261" s="67"/>
      <c r="L261" s="44"/>
      <c r="M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</sheetData>
  <sheetProtection sheet="1" autoFilter="0" formatColumns="0" formatRows="0" objects="1" scenarios="1" spinCount="100000" saltValue="hbzbdXsFtZJhMejy62JLt3t+Z0mVRM1WnkXoVbdweFBt04y5H0scdNYxxDIF3kOMNdLhOKWZt1F+UGwGuG6JEA==" hashValue="fdOEY1iXM/beqwtwBgICP8xcC7RHovCGvuOX/X4fjPs1Sf3nd8nSkX86gO7zrRSizXlO5dnO3xyD1D2hxsCw2A==" algorithmName="SHA-512" password="CC35"/>
  <autoFilter ref="C129:K2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Komunitní centrum Jahodnice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824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117</v>
      </c>
      <c r="G14" s="38"/>
      <c r="H14" s="38"/>
      <c r="I14" s="150" t="s">
        <v>22</v>
      </c>
      <c r="J14" s="153" t="str">
        <f>'Rekapitulace stavby'!AN8</f>
        <v>2.5.2022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118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119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120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121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ROUND((SUM(BE125:BE162)),  2)</f>
        <v>0</v>
      </c>
      <c r="G35" s="38"/>
      <c r="H35" s="38"/>
      <c r="I35" s="164">
        <v>0.20999999999999999</v>
      </c>
      <c r="J35" s="163">
        <f>ROUND(((SUM(BE125:BE162))*I35),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ROUND((SUM(BF125:BF162)),  2)</f>
        <v>0</v>
      </c>
      <c r="G36" s="38"/>
      <c r="H36" s="38"/>
      <c r="I36" s="164">
        <v>0.14999999999999999</v>
      </c>
      <c r="J36" s="163">
        <f>ROUND(((SUM(BF125:BF162))*I36),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ROUND((SUM(BG125:BG162)),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ROUND((SUM(BH125:BH162)),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ROUND((SUM(BI125:BI162)),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Komunitní centrum Jahodnice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3.6 - Nový jihozápadní plot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Baštířská 67/2, Praha 14</v>
      </c>
      <c r="G91" s="40"/>
      <c r="H91" s="40"/>
      <c r="I91" s="32" t="s">
        <v>22</v>
      </c>
      <c r="J91" s="79" t="str">
        <f>IF(J14="","",J14)</f>
        <v>2.5.2022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Městská část Praha 14</v>
      </c>
      <c r="G93" s="40"/>
      <c r="H93" s="40"/>
      <c r="I93" s="32" t="s">
        <v>29</v>
      </c>
      <c r="J93" s="36" t="str">
        <f>E23</f>
        <v>a3atelier,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123</v>
      </c>
      <c r="D96" s="185"/>
      <c r="E96" s="185"/>
      <c r="F96" s="185"/>
      <c r="G96" s="185"/>
      <c r="H96" s="185"/>
      <c r="I96" s="185"/>
      <c r="J96" s="186" t="s">
        <v>124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125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126</v>
      </c>
    </row>
    <row r="99" s="9" customFormat="1" ht="24.96" customHeight="1">
      <c r="A99" s="9"/>
      <c r="B99" s="188"/>
      <c r="C99" s="189"/>
      <c r="D99" s="190" t="s">
        <v>127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128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252</v>
      </c>
      <c r="E101" s="196"/>
      <c r="F101" s="196"/>
      <c r="G101" s="196"/>
      <c r="H101" s="196"/>
      <c r="I101" s="196"/>
      <c r="J101" s="197">
        <f>J135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253</v>
      </c>
      <c r="E102" s="196"/>
      <c r="F102" s="196"/>
      <c r="G102" s="196"/>
      <c r="H102" s="196"/>
      <c r="I102" s="196"/>
      <c r="J102" s="197">
        <f>J144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254</v>
      </c>
      <c r="E103" s="196"/>
      <c r="F103" s="196"/>
      <c r="G103" s="196"/>
      <c r="H103" s="196"/>
      <c r="I103" s="196"/>
      <c r="J103" s="197">
        <f>J161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Komunitní centrum Jahodnice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113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114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3.6 - Nový jihozápadní plot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Baštířská 67/2, Praha 14</v>
      </c>
      <c r="G119" s="40"/>
      <c r="H119" s="40"/>
      <c r="I119" s="32" t="s">
        <v>22</v>
      </c>
      <c r="J119" s="79" t="str">
        <f>IF(J14="","",J14)</f>
        <v>2.5.2022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>Městská část Praha 14</v>
      </c>
      <c r="G121" s="40"/>
      <c r="H121" s="40"/>
      <c r="I121" s="32" t="s">
        <v>29</v>
      </c>
      <c r="J121" s="36" t="str">
        <f>E23</f>
        <v>a3atelier,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>Zdeněk Drda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132</v>
      </c>
      <c r="D124" s="202" t="s">
        <v>58</v>
      </c>
      <c r="E124" s="202" t="s">
        <v>54</v>
      </c>
      <c r="F124" s="202" t="s">
        <v>55</v>
      </c>
      <c r="G124" s="202" t="s">
        <v>133</v>
      </c>
      <c r="H124" s="202" t="s">
        <v>134</v>
      </c>
      <c r="I124" s="202" t="s">
        <v>135</v>
      </c>
      <c r="J124" s="202" t="s">
        <v>124</v>
      </c>
      <c r="K124" s="203" t="s">
        <v>136</v>
      </c>
      <c r="L124" s="204"/>
      <c r="M124" s="100" t="s">
        <v>1</v>
      </c>
      <c r="N124" s="101" t="s">
        <v>37</v>
      </c>
      <c r="O124" s="101" t="s">
        <v>137</v>
      </c>
      <c r="P124" s="101" t="s">
        <v>138</v>
      </c>
      <c r="Q124" s="101" t="s">
        <v>139</v>
      </c>
      <c r="R124" s="101" t="s">
        <v>140</v>
      </c>
      <c r="S124" s="101" t="s">
        <v>141</v>
      </c>
      <c r="T124" s="102" t="s">
        <v>142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143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</f>
        <v>0</v>
      </c>
      <c r="Q125" s="104"/>
      <c r="R125" s="207">
        <f>R126</f>
        <v>5.10217046</v>
      </c>
      <c r="S125" s="104"/>
      <c r="T125" s="208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126</v>
      </c>
      <c r="BK125" s="209">
        <f>BK126</f>
        <v>0</v>
      </c>
    </row>
    <row r="126" s="12" customFormat="1" ht="25.92" customHeight="1">
      <c r="A126" s="12"/>
      <c r="B126" s="210"/>
      <c r="C126" s="211"/>
      <c r="D126" s="212" t="s">
        <v>72</v>
      </c>
      <c r="E126" s="213" t="s">
        <v>144</v>
      </c>
      <c r="F126" s="213" t="s">
        <v>145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P127+P135+P144+P161</f>
        <v>0</v>
      </c>
      <c r="Q126" s="218"/>
      <c r="R126" s="219">
        <f>R127+R135+R144+R161</f>
        <v>5.10217046</v>
      </c>
      <c r="S126" s="218"/>
      <c r="T126" s="220">
        <f>T127+T135+T144+T161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80</v>
      </c>
      <c r="AT126" s="222" t="s">
        <v>72</v>
      </c>
      <c r="AU126" s="222" t="s">
        <v>73</v>
      </c>
      <c r="AY126" s="221" t="s">
        <v>146</v>
      </c>
      <c r="BK126" s="223">
        <f>BK127+BK135+BK144+BK161</f>
        <v>0</v>
      </c>
    </row>
    <row r="127" s="12" customFormat="1" ht="22.8" customHeight="1">
      <c r="A127" s="12"/>
      <c r="B127" s="210"/>
      <c r="C127" s="211"/>
      <c r="D127" s="212" t="s">
        <v>72</v>
      </c>
      <c r="E127" s="224" t="s">
        <v>80</v>
      </c>
      <c r="F127" s="224" t="s">
        <v>147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SUM(P128:P134)</f>
        <v>0</v>
      </c>
      <c r="Q127" s="218"/>
      <c r="R127" s="219">
        <f>SUM(R128:R134)</f>
        <v>0</v>
      </c>
      <c r="S127" s="218"/>
      <c r="T127" s="220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80</v>
      </c>
      <c r="AT127" s="222" t="s">
        <v>72</v>
      </c>
      <c r="AU127" s="222" t="s">
        <v>80</v>
      </c>
      <c r="AY127" s="221" t="s">
        <v>146</v>
      </c>
      <c r="BK127" s="223">
        <f>SUM(BK128:BK134)</f>
        <v>0</v>
      </c>
    </row>
    <row r="128" s="2" customFormat="1" ht="24.15" customHeight="1">
      <c r="A128" s="38"/>
      <c r="B128" s="39"/>
      <c r="C128" s="226" t="s">
        <v>80</v>
      </c>
      <c r="D128" s="226" t="s">
        <v>149</v>
      </c>
      <c r="E128" s="227" t="s">
        <v>261</v>
      </c>
      <c r="F128" s="228" t="s">
        <v>262</v>
      </c>
      <c r="G128" s="229" t="s">
        <v>204</v>
      </c>
      <c r="H128" s="230">
        <v>1.6000000000000001</v>
      </c>
      <c r="I128" s="231"/>
      <c r="J128" s="232">
        <f>ROUND(I128*H128,2)</f>
        <v>0</v>
      </c>
      <c r="K128" s="228" t="s">
        <v>153</v>
      </c>
      <c r="L128" s="44"/>
      <c r="M128" s="233" t="s">
        <v>1</v>
      </c>
      <c r="N128" s="234" t="s">
        <v>38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154</v>
      </c>
      <c r="AT128" s="237" t="s">
        <v>149</v>
      </c>
      <c r="AU128" s="237" t="s">
        <v>82</v>
      </c>
      <c r="AY128" s="17" t="s">
        <v>146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80</v>
      </c>
      <c r="BK128" s="238">
        <f>ROUND(I128*H128,2)</f>
        <v>0</v>
      </c>
      <c r="BL128" s="17" t="s">
        <v>154</v>
      </c>
      <c r="BM128" s="237" t="s">
        <v>825</v>
      </c>
    </row>
    <row r="129" s="15" customFormat="1">
      <c r="A129" s="15"/>
      <c r="B129" s="267"/>
      <c r="C129" s="268"/>
      <c r="D129" s="241" t="s">
        <v>156</v>
      </c>
      <c r="E129" s="269" t="s">
        <v>1</v>
      </c>
      <c r="F129" s="270" t="s">
        <v>474</v>
      </c>
      <c r="G129" s="268"/>
      <c r="H129" s="269" t="s">
        <v>1</v>
      </c>
      <c r="I129" s="271"/>
      <c r="J129" s="268"/>
      <c r="K129" s="268"/>
      <c r="L129" s="272"/>
      <c r="M129" s="273"/>
      <c r="N129" s="274"/>
      <c r="O129" s="274"/>
      <c r="P129" s="274"/>
      <c r="Q129" s="274"/>
      <c r="R129" s="274"/>
      <c r="S129" s="274"/>
      <c r="T129" s="27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6" t="s">
        <v>156</v>
      </c>
      <c r="AU129" s="276" t="s">
        <v>82</v>
      </c>
      <c r="AV129" s="15" t="s">
        <v>80</v>
      </c>
      <c r="AW129" s="15" t="s">
        <v>30</v>
      </c>
      <c r="AX129" s="15" t="s">
        <v>73</v>
      </c>
      <c r="AY129" s="276" t="s">
        <v>146</v>
      </c>
    </row>
    <row r="130" s="13" customFormat="1">
      <c r="A130" s="13"/>
      <c r="B130" s="239"/>
      <c r="C130" s="240"/>
      <c r="D130" s="241" t="s">
        <v>156</v>
      </c>
      <c r="E130" s="242" t="s">
        <v>1</v>
      </c>
      <c r="F130" s="243" t="s">
        <v>826</v>
      </c>
      <c r="G130" s="240"/>
      <c r="H130" s="244">
        <v>1.6000000000000001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156</v>
      </c>
      <c r="AU130" s="250" t="s">
        <v>82</v>
      </c>
      <c r="AV130" s="13" t="s">
        <v>82</v>
      </c>
      <c r="AW130" s="13" t="s">
        <v>30</v>
      </c>
      <c r="AX130" s="13" t="s">
        <v>73</v>
      </c>
      <c r="AY130" s="250" t="s">
        <v>146</v>
      </c>
    </row>
    <row r="131" s="14" customFormat="1">
      <c r="A131" s="14"/>
      <c r="B131" s="251"/>
      <c r="C131" s="252"/>
      <c r="D131" s="241" t="s">
        <v>156</v>
      </c>
      <c r="E131" s="253" t="s">
        <v>1</v>
      </c>
      <c r="F131" s="254" t="s">
        <v>158</v>
      </c>
      <c r="G131" s="252"/>
      <c r="H131" s="255">
        <v>1.6000000000000001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156</v>
      </c>
      <c r="AU131" s="261" t="s">
        <v>82</v>
      </c>
      <c r="AV131" s="14" t="s">
        <v>154</v>
      </c>
      <c r="AW131" s="14" t="s">
        <v>30</v>
      </c>
      <c r="AX131" s="14" t="s">
        <v>80</v>
      </c>
      <c r="AY131" s="261" t="s">
        <v>146</v>
      </c>
    </row>
    <row r="132" s="2" customFormat="1" ht="37.8" customHeight="1">
      <c r="A132" s="38"/>
      <c r="B132" s="39"/>
      <c r="C132" s="226" t="s">
        <v>82</v>
      </c>
      <c r="D132" s="226" t="s">
        <v>149</v>
      </c>
      <c r="E132" s="227" t="s">
        <v>827</v>
      </c>
      <c r="F132" s="228" t="s">
        <v>828</v>
      </c>
      <c r="G132" s="229" t="s">
        <v>152</v>
      </c>
      <c r="H132" s="230">
        <v>0.22400000000000001</v>
      </c>
      <c r="I132" s="231"/>
      <c r="J132" s="232">
        <f>ROUND(I132*H132,2)</f>
        <v>0</v>
      </c>
      <c r="K132" s="228" t="s">
        <v>153</v>
      </c>
      <c r="L132" s="44"/>
      <c r="M132" s="233" t="s">
        <v>1</v>
      </c>
      <c r="N132" s="234" t="s">
        <v>38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154</v>
      </c>
      <c r="AT132" s="237" t="s">
        <v>149</v>
      </c>
      <c r="AU132" s="237" t="s">
        <v>82</v>
      </c>
      <c r="AY132" s="17" t="s">
        <v>146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80</v>
      </c>
      <c r="BK132" s="238">
        <f>ROUND(I132*H132,2)</f>
        <v>0</v>
      </c>
      <c r="BL132" s="17" t="s">
        <v>154</v>
      </c>
      <c r="BM132" s="237" t="s">
        <v>829</v>
      </c>
    </row>
    <row r="133" s="13" customFormat="1">
      <c r="A133" s="13"/>
      <c r="B133" s="239"/>
      <c r="C133" s="240"/>
      <c r="D133" s="241" t="s">
        <v>156</v>
      </c>
      <c r="E133" s="242" t="s">
        <v>1</v>
      </c>
      <c r="F133" s="243" t="s">
        <v>830</v>
      </c>
      <c r="G133" s="240"/>
      <c r="H133" s="244">
        <v>0.22400000000000001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156</v>
      </c>
      <c r="AU133" s="250" t="s">
        <v>82</v>
      </c>
      <c r="AV133" s="13" t="s">
        <v>82</v>
      </c>
      <c r="AW133" s="13" t="s">
        <v>30</v>
      </c>
      <c r="AX133" s="13" t="s">
        <v>73</v>
      </c>
      <c r="AY133" s="250" t="s">
        <v>146</v>
      </c>
    </row>
    <row r="134" s="14" customFormat="1">
      <c r="A134" s="14"/>
      <c r="B134" s="251"/>
      <c r="C134" s="252"/>
      <c r="D134" s="241" t="s">
        <v>156</v>
      </c>
      <c r="E134" s="253" t="s">
        <v>1</v>
      </c>
      <c r="F134" s="254" t="s">
        <v>158</v>
      </c>
      <c r="G134" s="252"/>
      <c r="H134" s="255">
        <v>0.22400000000000001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156</v>
      </c>
      <c r="AU134" s="261" t="s">
        <v>82</v>
      </c>
      <c r="AV134" s="14" t="s">
        <v>154</v>
      </c>
      <c r="AW134" s="14" t="s">
        <v>30</v>
      </c>
      <c r="AX134" s="14" t="s">
        <v>80</v>
      </c>
      <c r="AY134" s="261" t="s">
        <v>146</v>
      </c>
    </row>
    <row r="135" s="12" customFormat="1" ht="22.8" customHeight="1">
      <c r="A135" s="12"/>
      <c r="B135" s="210"/>
      <c r="C135" s="211"/>
      <c r="D135" s="212" t="s">
        <v>72</v>
      </c>
      <c r="E135" s="224" t="s">
        <v>82</v>
      </c>
      <c r="F135" s="224" t="s">
        <v>284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SUM(P136:P143)</f>
        <v>0</v>
      </c>
      <c r="Q135" s="218"/>
      <c r="R135" s="219">
        <f>SUM(R136:R143)</f>
        <v>0.99009526000000003</v>
      </c>
      <c r="S135" s="218"/>
      <c r="T135" s="220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72</v>
      </c>
      <c r="AU135" s="222" t="s">
        <v>80</v>
      </c>
      <c r="AY135" s="221" t="s">
        <v>146</v>
      </c>
      <c r="BK135" s="223">
        <f>SUM(BK136:BK143)</f>
        <v>0</v>
      </c>
    </row>
    <row r="136" s="2" customFormat="1" ht="24.15" customHeight="1">
      <c r="A136" s="38"/>
      <c r="B136" s="39"/>
      <c r="C136" s="226" t="s">
        <v>214</v>
      </c>
      <c r="D136" s="226" t="s">
        <v>149</v>
      </c>
      <c r="E136" s="227" t="s">
        <v>309</v>
      </c>
      <c r="F136" s="228" t="s">
        <v>310</v>
      </c>
      <c r="G136" s="229" t="s">
        <v>152</v>
      </c>
      <c r="H136" s="230">
        <v>0.33800000000000002</v>
      </c>
      <c r="I136" s="231"/>
      <c r="J136" s="232">
        <f>ROUND(I136*H136,2)</f>
        <v>0</v>
      </c>
      <c r="K136" s="228" t="s">
        <v>153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2.1600000000000001</v>
      </c>
      <c r="R136" s="235">
        <f>Q136*H136</f>
        <v>0.73008000000000006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154</v>
      </c>
      <c r="AT136" s="237" t="s">
        <v>149</v>
      </c>
      <c r="AU136" s="237" t="s">
        <v>82</v>
      </c>
      <c r="AY136" s="17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154</v>
      </c>
      <c r="BM136" s="237" t="s">
        <v>831</v>
      </c>
    </row>
    <row r="137" s="15" customFormat="1">
      <c r="A137" s="15"/>
      <c r="B137" s="267"/>
      <c r="C137" s="268"/>
      <c r="D137" s="241" t="s">
        <v>156</v>
      </c>
      <c r="E137" s="269" t="s">
        <v>1</v>
      </c>
      <c r="F137" s="270" t="s">
        <v>509</v>
      </c>
      <c r="G137" s="268"/>
      <c r="H137" s="269" t="s">
        <v>1</v>
      </c>
      <c r="I137" s="271"/>
      <c r="J137" s="268"/>
      <c r="K137" s="268"/>
      <c r="L137" s="272"/>
      <c r="M137" s="273"/>
      <c r="N137" s="274"/>
      <c r="O137" s="274"/>
      <c r="P137" s="274"/>
      <c r="Q137" s="274"/>
      <c r="R137" s="274"/>
      <c r="S137" s="274"/>
      <c r="T137" s="27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6" t="s">
        <v>156</v>
      </c>
      <c r="AU137" s="276" t="s">
        <v>82</v>
      </c>
      <c r="AV137" s="15" t="s">
        <v>80</v>
      </c>
      <c r="AW137" s="15" t="s">
        <v>30</v>
      </c>
      <c r="AX137" s="15" t="s">
        <v>73</v>
      </c>
      <c r="AY137" s="276" t="s">
        <v>146</v>
      </c>
    </row>
    <row r="138" s="13" customFormat="1">
      <c r="A138" s="13"/>
      <c r="B138" s="239"/>
      <c r="C138" s="240"/>
      <c r="D138" s="241" t="s">
        <v>156</v>
      </c>
      <c r="E138" s="242" t="s">
        <v>1</v>
      </c>
      <c r="F138" s="243" t="s">
        <v>832</v>
      </c>
      <c r="G138" s="240"/>
      <c r="H138" s="244">
        <v>0.33800000000000002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156</v>
      </c>
      <c r="AU138" s="250" t="s">
        <v>82</v>
      </c>
      <c r="AV138" s="13" t="s">
        <v>82</v>
      </c>
      <c r="AW138" s="13" t="s">
        <v>30</v>
      </c>
      <c r="AX138" s="13" t="s">
        <v>73</v>
      </c>
      <c r="AY138" s="250" t="s">
        <v>146</v>
      </c>
    </row>
    <row r="139" s="14" customFormat="1">
      <c r="A139" s="14"/>
      <c r="B139" s="251"/>
      <c r="C139" s="252"/>
      <c r="D139" s="241" t="s">
        <v>156</v>
      </c>
      <c r="E139" s="253" t="s">
        <v>1</v>
      </c>
      <c r="F139" s="254" t="s">
        <v>158</v>
      </c>
      <c r="G139" s="252"/>
      <c r="H139" s="255">
        <v>0.33800000000000002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156</v>
      </c>
      <c r="AU139" s="261" t="s">
        <v>82</v>
      </c>
      <c r="AV139" s="14" t="s">
        <v>154</v>
      </c>
      <c r="AW139" s="14" t="s">
        <v>30</v>
      </c>
      <c r="AX139" s="14" t="s">
        <v>80</v>
      </c>
      <c r="AY139" s="261" t="s">
        <v>146</v>
      </c>
    </row>
    <row r="140" s="2" customFormat="1" ht="16.5" customHeight="1">
      <c r="A140" s="38"/>
      <c r="B140" s="39"/>
      <c r="C140" s="226" t="s">
        <v>154</v>
      </c>
      <c r="D140" s="226" t="s">
        <v>149</v>
      </c>
      <c r="E140" s="227" t="s">
        <v>316</v>
      </c>
      <c r="F140" s="228" t="s">
        <v>317</v>
      </c>
      <c r="G140" s="229" t="s">
        <v>152</v>
      </c>
      <c r="H140" s="230">
        <v>0.113</v>
      </c>
      <c r="I140" s="231"/>
      <c r="J140" s="232">
        <f>ROUND(I140*H140,2)</f>
        <v>0</v>
      </c>
      <c r="K140" s="228" t="s">
        <v>153</v>
      </c>
      <c r="L140" s="44"/>
      <c r="M140" s="233" t="s">
        <v>1</v>
      </c>
      <c r="N140" s="234" t="s">
        <v>38</v>
      </c>
      <c r="O140" s="91"/>
      <c r="P140" s="235">
        <f>O140*H140</f>
        <v>0</v>
      </c>
      <c r="Q140" s="235">
        <v>2.3010199999999998</v>
      </c>
      <c r="R140" s="235">
        <f>Q140*H140</f>
        <v>0.26001525999999997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154</v>
      </c>
      <c r="AT140" s="237" t="s">
        <v>149</v>
      </c>
      <c r="AU140" s="237" t="s">
        <v>82</v>
      </c>
      <c r="AY140" s="17" t="s">
        <v>146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80</v>
      </c>
      <c r="BK140" s="238">
        <f>ROUND(I140*H140,2)</f>
        <v>0</v>
      </c>
      <c r="BL140" s="17" t="s">
        <v>154</v>
      </c>
      <c r="BM140" s="237" t="s">
        <v>833</v>
      </c>
    </row>
    <row r="141" s="15" customFormat="1">
      <c r="A141" s="15"/>
      <c r="B141" s="267"/>
      <c r="C141" s="268"/>
      <c r="D141" s="241" t="s">
        <v>156</v>
      </c>
      <c r="E141" s="269" t="s">
        <v>1</v>
      </c>
      <c r="F141" s="270" t="s">
        <v>474</v>
      </c>
      <c r="G141" s="268"/>
      <c r="H141" s="269" t="s">
        <v>1</v>
      </c>
      <c r="I141" s="271"/>
      <c r="J141" s="268"/>
      <c r="K141" s="268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156</v>
      </c>
      <c r="AU141" s="276" t="s">
        <v>82</v>
      </c>
      <c r="AV141" s="15" t="s">
        <v>80</v>
      </c>
      <c r="AW141" s="15" t="s">
        <v>30</v>
      </c>
      <c r="AX141" s="15" t="s">
        <v>73</v>
      </c>
      <c r="AY141" s="276" t="s">
        <v>146</v>
      </c>
    </row>
    <row r="142" s="13" customFormat="1">
      <c r="A142" s="13"/>
      <c r="B142" s="239"/>
      <c r="C142" s="240"/>
      <c r="D142" s="241" t="s">
        <v>156</v>
      </c>
      <c r="E142" s="242" t="s">
        <v>1</v>
      </c>
      <c r="F142" s="243" t="s">
        <v>834</v>
      </c>
      <c r="G142" s="240"/>
      <c r="H142" s="244">
        <v>0.113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156</v>
      </c>
      <c r="AU142" s="250" t="s">
        <v>82</v>
      </c>
      <c r="AV142" s="13" t="s">
        <v>82</v>
      </c>
      <c r="AW142" s="13" t="s">
        <v>30</v>
      </c>
      <c r="AX142" s="13" t="s">
        <v>73</v>
      </c>
      <c r="AY142" s="250" t="s">
        <v>146</v>
      </c>
    </row>
    <row r="143" s="14" customFormat="1">
      <c r="A143" s="14"/>
      <c r="B143" s="251"/>
      <c r="C143" s="252"/>
      <c r="D143" s="241" t="s">
        <v>156</v>
      </c>
      <c r="E143" s="253" t="s">
        <v>1</v>
      </c>
      <c r="F143" s="254" t="s">
        <v>158</v>
      </c>
      <c r="G143" s="252"/>
      <c r="H143" s="255">
        <v>0.113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156</v>
      </c>
      <c r="AU143" s="261" t="s">
        <v>82</v>
      </c>
      <c r="AV143" s="14" t="s">
        <v>154</v>
      </c>
      <c r="AW143" s="14" t="s">
        <v>30</v>
      </c>
      <c r="AX143" s="14" t="s">
        <v>80</v>
      </c>
      <c r="AY143" s="261" t="s">
        <v>146</v>
      </c>
    </row>
    <row r="144" s="12" customFormat="1" ht="22.8" customHeight="1">
      <c r="A144" s="12"/>
      <c r="B144" s="210"/>
      <c r="C144" s="211"/>
      <c r="D144" s="212" t="s">
        <v>72</v>
      </c>
      <c r="E144" s="224" t="s">
        <v>214</v>
      </c>
      <c r="F144" s="224" t="s">
        <v>333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SUM(P145:P160)</f>
        <v>0</v>
      </c>
      <c r="Q144" s="218"/>
      <c r="R144" s="219">
        <f>SUM(R145:R160)</f>
        <v>4.1120751999999996</v>
      </c>
      <c r="S144" s="218"/>
      <c r="T144" s="220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80</v>
      </c>
      <c r="AT144" s="222" t="s">
        <v>72</v>
      </c>
      <c r="AU144" s="222" t="s">
        <v>80</v>
      </c>
      <c r="AY144" s="221" t="s">
        <v>146</v>
      </c>
      <c r="BK144" s="223">
        <f>SUM(BK145:BK160)</f>
        <v>0</v>
      </c>
    </row>
    <row r="145" s="2" customFormat="1" ht="37.8" customHeight="1">
      <c r="A145" s="38"/>
      <c r="B145" s="39"/>
      <c r="C145" s="226" t="s">
        <v>218</v>
      </c>
      <c r="D145" s="226" t="s">
        <v>149</v>
      </c>
      <c r="E145" s="227" t="s">
        <v>334</v>
      </c>
      <c r="F145" s="228" t="s">
        <v>520</v>
      </c>
      <c r="G145" s="229" t="s">
        <v>198</v>
      </c>
      <c r="H145" s="230">
        <v>2</v>
      </c>
      <c r="I145" s="231"/>
      <c r="J145" s="232">
        <f>ROUND(I145*H145,2)</f>
        <v>0</v>
      </c>
      <c r="K145" s="228" t="s">
        <v>153</v>
      </c>
      <c r="L145" s="44"/>
      <c r="M145" s="233" t="s">
        <v>1</v>
      </c>
      <c r="N145" s="234" t="s">
        <v>38</v>
      </c>
      <c r="O145" s="91"/>
      <c r="P145" s="235">
        <f>O145*H145</f>
        <v>0</v>
      </c>
      <c r="Q145" s="235">
        <v>0.0070200000000000002</v>
      </c>
      <c r="R145" s="235">
        <f>Q145*H145</f>
        <v>0.01404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154</v>
      </c>
      <c r="AT145" s="237" t="s">
        <v>149</v>
      </c>
      <c r="AU145" s="237" t="s">
        <v>82</v>
      </c>
      <c r="AY145" s="17" t="s">
        <v>146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80</v>
      </c>
      <c r="BK145" s="238">
        <f>ROUND(I145*H145,2)</f>
        <v>0</v>
      </c>
      <c r="BL145" s="17" t="s">
        <v>154</v>
      </c>
      <c r="BM145" s="237" t="s">
        <v>835</v>
      </c>
    </row>
    <row r="146" s="15" customFormat="1">
      <c r="A146" s="15"/>
      <c r="B146" s="267"/>
      <c r="C146" s="268"/>
      <c r="D146" s="241" t="s">
        <v>156</v>
      </c>
      <c r="E146" s="269" t="s">
        <v>1</v>
      </c>
      <c r="F146" s="270" t="s">
        <v>474</v>
      </c>
      <c r="G146" s="268"/>
      <c r="H146" s="269" t="s">
        <v>1</v>
      </c>
      <c r="I146" s="271"/>
      <c r="J146" s="268"/>
      <c r="K146" s="268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156</v>
      </c>
      <c r="AU146" s="276" t="s">
        <v>82</v>
      </c>
      <c r="AV146" s="15" t="s">
        <v>80</v>
      </c>
      <c r="AW146" s="15" t="s">
        <v>30</v>
      </c>
      <c r="AX146" s="15" t="s">
        <v>73</v>
      </c>
      <c r="AY146" s="276" t="s">
        <v>146</v>
      </c>
    </row>
    <row r="147" s="13" customFormat="1">
      <c r="A147" s="13"/>
      <c r="B147" s="239"/>
      <c r="C147" s="240"/>
      <c r="D147" s="241" t="s">
        <v>156</v>
      </c>
      <c r="E147" s="242" t="s">
        <v>1</v>
      </c>
      <c r="F147" s="243" t="s">
        <v>82</v>
      </c>
      <c r="G147" s="240"/>
      <c r="H147" s="244">
        <v>2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156</v>
      </c>
      <c r="AU147" s="250" t="s">
        <v>82</v>
      </c>
      <c r="AV147" s="13" t="s">
        <v>82</v>
      </c>
      <c r="AW147" s="13" t="s">
        <v>30</v>
      </c>
      <c r="AX147" s="13" t="s">
        <v>73</v>
      </c>
      <c r="AY147" s="250" t="s">
        <v>146</v>
      </c>
    </row>
    <row r="148" s="14" customFormat="1">
      <c r="A148" s="14"/>
      <c r="B148" s="251"/>
      <c r="C148" s="252"/>
      <c r="D148" s="241" t="s">
        <v>156</v>
      </c>
      <c r="E148" s="253" t="s">
        <v>1</v>
      </c>
      <c r="F148" s="254" t="s">
        <v>158</v>
      </c>
      <c r="G148" s="252"/>
      <c r="H148" s="255">
        <v>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156</v>
      </c>
      <c r="AU148" s="261" t="s">
        <v>82</v>
      </c>
      <c r="AV148" s="14" t="s">
        <v>154</v>
      </c>
      <c r="AW148" s="14" t="s">
        <v>30</v>
      </c>
      <c r="AX148" s="14" t="s">
        <v>80</v>
      </c>
      <c r="AY148" s="261" t="s">
        <v>146</v>
      </c>
    </row>
    <row r="149" s="2" customFormat="1" ht="24.15" customHeight="1">
      <c r="A149" s="38"/>
      <c r="B149" s="39"/>
      <c r="C149" s="277" t="s">
        <v>195</v>
      </c>
      <c r="D149" s="277" t="s">
        <v>295</v>
      </c>
      <c r="E149" s="278" t="s">
        <v>337</v>
      </c>
      <c r="F149" s="279" t="s">
        <v>836</v>
      </c>
      <c r="G149" s="280" t="s">
        <v>198</v>
      </c>
      <c r="H149" s="281">
        <v>2</v>
      </c>
      <c r="I149" s="282"/>
      <c r="J149" s="283">
        <f>ROUND(I149*H149,2)</f>
        <v>0</v>
      </c>
      <c r="K149" s="279" t="s">
        <v>1</v>
      </c>
      <c r="L149" s="284"/>
      <c r="M149" s="285" t="s">
        <v>1</v>
      </c>
      <c r="N149" s="286" t="s">
        <v>38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201</v>
      </c>
      <c r="AT149" s="237" t="s">
        <v>295</v>
      </c>
      <c r="AU149" s="237" t="s">
        <v>82</v>
      </c>
      <c r="AY149" s="17" t="s">
        <v>146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80</v>
      </c>
      <c r="BK149" s="238">
        <f>ROUND(I149*H149,2)</f>
        <v>0</v>
      </c>
      <c r="BL149" s="17" t="s">
        <v>154</v>
      </c>
      <c r="BM149" s="237" t="s">
        <v>837</v>
      </c>
    </row>
    <row r="150" s="2" customFormat="1" ht="24.15" customHeight="1">
      <c r="A150" s="38"/>
      <c r="B150" s="39"/>
      <c r="C150" s="226" t="s">
        <v>207</v>
      </c>
      <c r="D150" s="226" t="s">
        <v>149</v>
      </c>
      <c r="E150" s="227" t="s">
        <v>636</v>
      </c>
      <c r="F150" s="228" t="s">
        <v>637</v>
      </c>
      <c r="G150" s="229" t="s">
        <v>198</v>
      </c>
      <c r="H150" s="230">
        <v>1</v>
      </c>
      <c r="I150" s="231"/>
      <c r="J150" s="232">
        <f>ROUND(I150*H150,2)</f>
        <v>0</v>
      </c>
      <c r="K150" s="228" t="s">
        <v>153</v>
      </c>
      <c r="L150" s="44"/>
      <c r="M150" s="233" t="s">
        <v>1</v>
      </c>
      <c r="N150" s="234" t="s">
        <v>38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154</v>
      </c>
      <c r="AT150" s="237" t="s">
        <v>149</v>
      </c>
      <c r="AU150" s="237" t="s">
        <v>82</v>
      </c>
      <c r="AY150" s="17" t="s">
        <v>146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80</v>
      </c>
      <c r="BK150" s="238">
        <f>ROUND(I150*H150,2)</f>
        <v>0</v>
      </c>
      <c r="BL150" s="17" t="s">
        <v>154</v>
      </c>
      <c r="BM150" s="237" t="s">
        <v>838</v>
      </c>
    </row>
    <row r="151" s="2" customFormat="1" ht="24.15" customHeight="1">
      <c r="A151" s="38"/>
      <c r="B151" s="39"/>
      <c r="C151" s="277" t="s">
        <v>201</v>
      </c>
      <c r="D151" s="277" t="s">
        <v>295</v>
      </c>
      <c r="E151" s="278" t="s">
        <v>639</v>
      </c>
      <c r="F151" s="279" t="s">
        <v>839</v>
      </c>
      <c r="G151" s="280" t="s">
        <v>198</v>
      </c>
      <c r="H151" s="281">
        <v>1</v>
      </c>
      <c r="I151" s="282"/>
      <c r="J151" s="283">
        <f>ROUND(I151*H151,2)</f>
        <v>0</v>
      </c>
      <c r="K151" s="279" t="s">
        <v>153</v>
      </c>
      <c r="L151" s="284"/>
      <c r="M151" s="285" t="s">
        <v>1</v>
      </c>
      <c r="N151" s="286" t="s">
        <v>38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201</v>
      </c>
      <c r="AT151" s="237" t="s">
        <v>295</v>
      </c>
      <c r="AU151" s="237" t="s">
        <v>82</v>
      </c>
      <c r="AY151" s="17" t="s">
        <v>146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80</v>
      </c>
      <c r="BK151" s="238">
        <f>ROUND(I151*H151,2)</f>
        <v>0</v>
      </c>
      <c r="BL151" s="17" t="s">
        <v>154</v>
      </c>
      <c r="BM151" s="237" t="s">
        <v>840</v>
      </c>
    </row>
    <row r="152" s="2" customFormat="1" ht="44.25" customHeight="1">
      <c r="A152" s="38"/>
      <c r="B152" s="39"/>
      <c r="C152" s="226" t="s">
        <v>165</v>
      </c>
      <c r="D152" s="226" t="s">
        <v>149</v>
      </c>
      <c r="E152" s="227" t="s">
        <v>340</v>
      </c>
      <c r="F152" s="228" t="s">
        <v>341</v>
      </c>
      <c r="G152" s="229" t="s">
        <v>152</v>
      </c>
      <c r="H152" s="230">
        <v>2.2400000000000002</v>
      </c>
      <c r="I152" s="231"/>
      <c r="J152" s="232">
        <f>ROUND(I152*H152,2)</f>
        <v>0</v>
      </c>
      <c r="K152" s="228" t="s">
        <v>153</v>
      </c>
      <c r="L152" s="44"/>
      <c r="M152" s="233" t="s">
        <v>1</v>
      </c>
      <c r="N152" s="234" t="s">
        <v>38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154</v>
      </c>
      <c r="AT152" s="237" t="s">
        <v>149</v>
      </c>
      <c r="AU152" s="237" t="s">
        <v>82</v>
      </c>
      <c r="AY152" s="17" t="s">
        <v>146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80</v>
      </c>
      <c r="BK152" s="238">
        <f>ROUND(I152*H152,2)</f>
        <v>0</v>
      </c>
      <c r="BL152" s="17" t="s">
        <v>154</v>
      </c>
      <c r="BM152" s="237" t="s">
        <v>841</v>
      </c>
    </row>
    <row r="153" s="13" customFormat="1">
      <c r="A153" s="13"/>
      <c r="B153" s="239"/>
      <c r="C153" s="240"/>
      <c r="D153" s="241" t="s">
        <v>156</v>
      </c>
      <c r="E153" s="242" t="s">
        <v>1</v>
      </c>
      <c r="F153" s="243" t="s">
        <v>842</v>
      </c>
      <c r="G153" s="240"/>
      <c r="H153" s="244">
        <v>2.2400000000000002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156</v>
      </c>
      <c r="AU153" s="250" t="s">
        <v>82</v>
      </c>
      <c r="AV153" s="13" t="s">
        <v>82</v>
      </c>
      <c r="AW153" s="13" t="s">
        <v>30</v>
      </c>
      <c r="AX153" s="13" t="s">
        <v>73</v>
      </c>
      <c r="AY153" s="250" t="s">
        <v>146</v>
      </c>
    </row>
    <row r="154" s="14" customFormat="1">
      <c r="A154" s="14"/>
      <c r="B154" s="251"/>
      <c r="C154" s="252"/>
      <c r="D154" s="241" t="s">
        <v>156</v>
      </c>
      <c r="E154" s="253" t="s">
        <v>1</v>
      </c>
      <c r="F154" s="254" t="s">
        <v>158</v>
      </c>
      <c r="G154" s="252"/>
      <c r="H154" s="255">
        <v>2.2400000000000002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156</v>
      </c>
      <c r="AU154" s="261" t="s">
        <v>82</v>
      </c>
      <c r="AV154" s="14" t="s">
        <v>154</v>
      </c>
      <c r="AW154" s="14" t="s">
        <v>30</v>
      </c>
      <c r="AX154" s="14" t="s">
        <v>80</v>
      </c>
      <c r="AY154" s="261" t="s">
        <v>146</v>
      </c>
    </row>
    <row r="155" s="2" customFormat="1" ht="33" customHeight="1">
      <c r="A155" s="38"/>
      <c r="B155" s="39"/>
      <c r="C155" s="277" t="s">
        <v>172</v>
      </c>
      <c r="D155" s="277" t="s">
        <v>295</v>
      </c>
      <c r="E155" s="278" t="s">
        <v>344</v>
      </c>
      <c r="F155" s="279" t="s">
        <v>345</v>
      </c>
      <c r="G155" s="280" t="s">
        <v>152</v>
      </c>
      <c r="H155" s="281">
        <v>2.2400000000000002</v>
      </c>
      <c r="I155" s="282"/>
      <c r="J155" s="283">
        <f>ROUND(I155*H155,2)</f>
        <v>0</v>
      </c>
      <c r="K155" s="279" t="s">
        <v>153</v>
      </c>
      <c r="L155" s="284"/>
      <c r="M155" s="285" t="s">
        <v>1</v>
      </c>
      <c r="N155" s="286" t="s">
        <v>38</v>
      </c>
      <c r="O155" s="91"/>
      <c r="P155" s="235">
        <f>O155*H155</f>
        <v>0</v>
      </c>
      <c r="Q155" s="235">
        <v>0.029479999999999999</v>
      </c>
      <c r="R155" s="235">
        <f>Q155*H155</f>
        <v>0.066035200000000002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201</v>
      </c>
      <c r="AT155" s="237" t="s">
        <v>295</v>
      </c>
      <c r="AU155" s="237" t="s">
        <v>82</v>
      </c>
      <c r="AY155" s="17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80</v>
      </c>
      <c r="BK155" s="238">
        <f>ROUND(I155*H155,2)</f>
        <v>0</v>
      </c>
      <c r="BL155" s="17" t="s">
        <v>154</v>
      </c>
      <c r="BM155" s="237" t="s">
        <v>843</v>
      </c>
    </row>
    <row r="156" s="2" customFormat="1" ht="37.8" customHeight="1">
      <c r="A156" s="38"/>
      <c r="B156" s="39"/>
      <c r="C156" s="226" t="s">
        <v>167</v>
      </c>
      <c r="D156" s="226" t="s">
        <v>149</v>
      </c>
      <c r="E156" s="227" t="s">
        <v>352</v>
      </c>
      <c r="F156" s="228" t="s">
        <v>353</v>
      </c>
      <c r="G156" s="229" t="s">
        <v>152</v>
      </c>
      <c r="H156" s="230">
        <v>2.2400000000000002</v>
      </c>
      <c r="I156" s="231"/>
      <c r="J156" s="232">
        <f>ROUND(I156*H156,2)</f>
        <v>0</v>
      </c>
      <c r="K156" s="228" t="s">
        <v>153</v>
      </c>
      <c r="L156" s="44"/>
      <c r="M156" s="233" t="s">
        <v>1</v>
      </c>
      <c r="N156" s="234" t="s">
        <v>38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154</v>
      </c>
      <c r="AT156" s="237" t="s">
        <v>149</v>
      </c>
      <c r="AU156" s="237" t="s">
        <v>82</v>
      </c>
      <c r="AY156" s="17" t="s">
        <v>146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80</v>
      </c>
      <c r="BK156" s="238">
        <f>ROUND(I156*H156,2)</f>
        <v>0</v>
      </c>
      <c r="BL156" s="17" t="s">
        <v>154</v>
      </c>
      <c r="BM156" s="237" t="s">
        <v>844</v>
      </c>
    </row>
    <row r="157" s="13" customFormat="1">
      <c r="A157" s="13"/>
      <c r="B157" s="239"/>
      <c r="C157" s="240"/>
      <c r="D157" s="241" t="s">
        <v>156</v>
      </c>
      <c r="E157" s="242" t="s">
        <v>1</v>
      </c>
      <c r="F157" s="243" t="s">
        <v>842</v>
      </c>
      <c r="G157" s="240"/>
      <c r="H157" s="244">
        <v>2.2400000000000002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156</v>
      </c>
      <c r="AU157" s="250" t="s">
        <v>82</v>
      </c>
      <c r="AV157" s="13" t="s">
        <v>82</v>
      </c>
      <c r="AW157" s="13" t="s">
        <v>30</v>
      </c>
      <c r="AX157" s="13" t="s">
        <v>73</v>
      </c>
      <c r="AY157" s="250" t="s">
        <v>146</v>
      </c>
    </row>
    <row r="158" s="14" customFormat="1">
      <c r="A158" s="14"/>
      <c r="B158" s="251"/>
      <c r="C158" s="252"/>
      <c r="D158" s="241" t="s">
        <v>156</v>
      </c>
      <c r="E158" s="253" t="s">
        <v>1</v>
      </c>
      <c r="F158" s="254" t="s">
        <v>158</v>
      </c>
      <c r="G158" s="252"/>
      <c r="H158" s="255">
        <v>2.2400000000000002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156</v>
      </c>
      <c r="AU158" s="261" t="s">
        <v>82</v>
      </c>
      <c r="AV158" s="14" t="s">
        <v>154</v>
      </c>
      <c r="AW158" s="14" t="s">
        <v>30</v>
      </c>
      <c r="AX158" s="14" t="s">
        <v>80</v>
      </c>
      <c r="AY158" s="261" t="s">
        <v>146</v>
      </c>
    </row>
    <row r="159" s="2" customFormat="1" ht="16.5" customHeight="1">
      <c r="A159" s="38"/>
      <c r="B159" s="39"/>
      <c r="C159" s="277" t="s">
        <v>159</v>
      </c>
      <c r="D159" s="277" t="s">
        <v>295</v>
      </c>
      <c r="E159" s="278" t="s">
        <v>356</v>
      </c>
      <c r="F159" s="279" t="s">
        <v>357</v>
      </c>
      <c r="G159" s="280" t="s">
        <v>227</v>
      </c>
      <c r="H159" s="281">
        <v>4.032</v>
      </c>
      <c r="I159" s="282"/>
      <c r="J159" s="283">
        <f>ROUND(I159*H159,2)</f>
        <v>0</v>
      </c>
      <c r="K159" s="279" t="s">
        <v>153</v>
      </c>
      <c r="L159" s="284"/>
      <c r="M159" s="285" t="s">
        <v>1</v>
      </c>
      <c r="N159" s="286" t="s">
        <v>38</v>
      </c>
      <c r="O159" s="91"/>
      <c r="P159" s="235">
        <f>O159*H159</f>
        <v>0</v>
      </c>
      <c r="Q159" s="235">
        <v>1</v>
      </c>
      <c r="R159" s="235">
        <f>Q159*H159</f>
        <v>4.032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201</v>
      </c>
      <c r="AT159" s="237" t="s">
        <v>295</v>
      </c>
      <c r="AU159" s="237" t="s">
        <v>82</v>
      </c>
      <c r="AY159" s="17" t="s">
        <v>146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80</v>
      </c>
      <c r="BK159" s="238">
        <f>ROUND(I159*H159,2)</f>
        <v>0</v>
      </c>
      <c r="BL159" s="17" t="s">
        <v>154</v>
      </c>
      <c r="BM159" s="237" t="s">
        <v>845</v>
      </c>
    </row>
    <row r="160" s="13" customFormat="1">
      <c r="A160" s="13"/>
      <c r="B160" s="239"/>
      <c r="C160" s="240"/>
      <c r="D160" s="241" t="s">
        <v>156</v>
      </c>
      <c r="E160" s="242" t="s">
        <v>1</v>
      </c>
      <c r="F160" s="243" t="s">
        <v>846</v>
      </c>
      <c r="G160" s="240"/>
      <c r="H160" s="244">
        <v>4.032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156</v>
      </c>
      <c r="AU160" s="250" t="s">
        <v>82</v>
      </c>
      <c r="AV160" s="13" t="s">
        <v>82</v>
      </c>
      <c r="AW160" s="13" t="s">
        <v>30</v>
      </c>
      <c r="AX160" s="13" t="s">
        <v>80</v>
      </c>
      <c r="AY160" s="250" t="s">
        <v>146</v>
      </c>
    </row>
    <row r="161" s="12" customFormat="1" ht="22.8" customHeight="1">
      <c r="A161" s="12"/>
      <c r="B161" s="210"/>
      <c r="C161" s="211"/>
      <c r="D161" s="212" t="s">
        <v>72</v>
      </c>
      <c r="E161" s="224" t="s">
        <v>375</v>
      </c>
      <c r="F161" s="224" t="s">
        <v>376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P162</f>
        <v>0</v>
      </c>
      <c r="Q161" s="218"/>
      <c r="R161" s="219">
        <f>R162</f>
        <v>0</v>
      </c>
      <c r="S161" s="218"/>
      <c r="T161" s="22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80</v>
      </c>
      <c r="AT161" s="222" t="s">
        <v>72</v>
      </c>
      <c r="AU161" s="222" t="s">
        <v>80</v>
      </c>
      <c r="AY161" s="221" t="s">
        <v>146</v>
      </c>
      <c r="BK161" s="223">
        <f>BK162</f>
        <v>0</v>
      </c>
    </row>
    <row r="162" s="2" customFormat="1" ht="55.5" customHeight="1">
      <c r="A162" s="38"/>
      <c r="B162" s="39"/>
      <c r="C162" s="226" t="s">
        <v>148</v>
      </c>
      <c r="D162" s="226" t="s">
        <v>149</v>
      </c>
      <c r="E162" s="227" t="s">
        <v>378</v>
      </c>
      <c r="F162" s="228" t="s">
        <v>847</v>
      </c>
      <c r="G162" s="229" t="s">
        <v>227</v>
      </c>
      <c r="H162" s="230">
        <v>5.1020000000000003</v>
      </c>
      <c r="I162" s="231"/>
      <c r="J162" s="232">
        <f>ROUND(I162*H162,2)</f>
        <v>0</v>
      </c>
      <c r="K162" s="228" t="s">
        <v>153</v>
      </c>
      <c r="L162" s="44"/>
      <c r="M162" s="262" t="s">
        <v>1</v>
      </c>
      <c r="N162" s="263" t="s">
        <v>38</v>
      </c>
      <c r="O162" s="264"/>
      <c r="P162" s="265">
        <f>O162*H162</f>
        <v>0</v>
      </c>
      <c r="Q162" s="265">
        <v>0</v>
      </c>
      <c r="R162" s="265">
        <f>Q162*H162</f>
        <v>0</v>
      </c>
      <c r="S162" s="265">
        <v>0</v>
      </c>
      <c r="T162" s="26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154</v>
      </c>
      <c r="AT162" s="237" t="s">
        <v>149</v>
      </c>
      <c r="AU162" s="237" t="s">
        <v>82</v>
      </c>
      <c r="AY162" s="17" t="s">
        <v>146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80</v>
      </c>
      <c r="BK162" s="238">
        <f>ROUND(I162*H162,2)</f>
        <v>0</v>
      </c>
      <c r="BL162" s="17" t="s">
        <v>154</v>
      </c>
      <c r="BM162" s="237" t="s">
        <v>848</v>
      </c>
    </row>
    <row r="163" s="2" customFormat="1" ht="6.96" customHeight="1">
      <c r="A163" s="38"/>
      <c r="B163" s="66"/>
      <c r="C163" s="67"/>
      <c r="D163" s="67"/>
      <c r="E163" s="67"/>
      <c r="F163" s="67"/>
      <c r="G163" s="67"/>
      <c r="H163" s="67"/>
      <c r="I163" s="67"/>
      <c r="J163" s="67"/>
      <c r="K163" s="67"/>
      <c r="L163" s="44"/>
      <c r="M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</sheetData>
  <sheetProtection sheet="1" autoFilter="0" formatColumns="0" formatRows="0" objects="1" scenarios="1" spinCount="100000" saltValue="j7KoY69662veg9eI8GR42gk84N35r3h2PiqU9Y6K1k0x4g9fx7zlyJajMhLilJRjRD1t4+Bo6Mo0P2YpqC5+Yw==" hashValue="XjFkdvtj7P0rMZPaGI9tMiTEJOdSQfpUEJmrkiHca+/rGZJFuSA5esCGv4vWTURqMk3nqaQVl0tkpKMtC7QkLg==" algorithmName="SHA-512" password="CC35"/>
  <autoFilter ref="C124:K1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Komunitní centrum Jahodnice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849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117</v>
      </c>
      <c r="G14" s="38"/>
      <c r="H14" s="38"/>
      <c r="I14" s="150" t="s">
        <v>22</v>
      </c>
      <c r="J14" s="153" t="str">
        <f>'Rekapitulace stavby'!AN8</f>
        <v>2.5.2022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118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119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120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121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ROUND((SUM(BE129:BE189)),  2)</f>
        <v>0</v>
      </c>
      <c r="G35" s="38"/>
      <c r="H35" s="38"/>
      <c r="I35" s="164">
        <v>0.20999999999999999</v>
      </c>
      <c r="J35" s="163">
        <f>ROUND(((SUM(BE129:BE189))*I35),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ROUND((SUM(BF129:BF189)),  2)</f>
        <v>0</v>
      </c>
      <c r="G36" s="38"/>
      <c r="H36" s="38"/>
      <c r="I36" s="164">
        <v>0.14999999999999999</v>
      </c>
      <c r="J36" s="163">
        <f>ROUND(((SUM(BF129:BF189))*I36),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ROUND((SUM(BG129:BG189)),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ROUND((SUM(BH129:BH189)),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ROUND((SUM(BI129:BI189)),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Komunitní centrum Jahodnice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3.7 - Nový přístřešek pro popelnice KC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Baštířská 67/2, Praha 14</v>
      </c>
      <c r="G91" s="40"/>
      <c r="H91" s="40"/>
      <c r="I91" s="32" t="s">
        <v>22</v>
      </c>
      <c r="J91" s="79" t="str">
        <f>IF(J14="","",J14)</f>
        <v>2.5.2022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Městská část Praha 14</v>
      </c>
      <c r="G93" s="40"/>
      <c r="H93" s="40"/>
      <c r="I93" s="32" t="s">
        <v>29</v>
      </c>
      <c r="J93" s="36" t="str">
        <f>E23</f>
        <v>a3atelier,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123</v>
      </c>
      <c r="D96" s="185"/>
      <c r="E96" s="185"/>
      <c r="F96" s="185"/>
      <c r="G96" s="185"/>
      <c r="H96" s="185"/>
      <c r="I96" s="185"/>
      <c r="J96" s="186" t="s">
        <v>124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125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126</v>
      </c>
    </row>
    <row r="99" s="9" customFormat="1" ht="24.96" customHeight="1">
      <c r="A99" s="9"/>
      <c r="B99" s="188"/>
      <c r="C99" s="189"/>
      <c r="D99" s="190" t="s">
        <v>127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128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252</v>
      </c>
      <c r="E101" s="196"/>
      <c r="F101" s="196"/>
      <c r="G101" s="196"/>
      <c r="H101" s="196"/>
      <c r="I101" s="196"/>
      <c r="J101" s="197">
        <f>J137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253</v>
      </c>
      <c r="E102" s="196"/>
      <c r="F102" s="196"/>
      <c r="G102" s="196"/>
      <c r="H102" s="196"/>
      <c r="I102" s="196"/>
      <c r="J102" s="197">
        <f>J152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850</v>
      </c>
      <c r="E103" s="196"/>
      <c r="F103" s="196"/>
      <c r="G103" s="196"/>
      <c r="H103" s="196"/>
      <c r="I103" s="196"/>
      <c r="J103" s="197">
        <f>J164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254</v>
      </c>
      <c r="E104" s="196"/>
      <c r="F104" s="196"/>
      <c r="G104" s="196"/>
      <c r="H104" s="196"/>
      <c r="I104" s="196"/>
      <c r="J104" s="197">
        <f>J177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255</v>
      </c>
      <c r="E105" s="191"/>
      <c r="F105" s="191"/>
      <c r="G105" s="191"/>
      <c r="H105" s="191"/>
      <c r="I105" s="191"/>
      <c r="J105" s="192">
        <f>J179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258</v>
      </c>
      <c r="E106" s="196"/>
      <c r="F106" s="196"/>
      <c r="G106" s="196"/>
      <c r="H106" s="196"/>
      <c r="I106" s="196"/>
      <c r="J106" s="197">
        <f>J180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658</v>
      </c>
      <c r="E107" s="196"/>
      <c r="F107" s="196"/>
      <c r="G107" s="196"/>
      <c r="H107" s="196"/>
      <c r="I107" s="196"/>
      <c r="J107" s="197">
        <f>J186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Komunitní centrum Jahodnice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113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114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3.7 - Nový přístřešek pro popelnice KC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>Baštířská 67/2, Praha 14</v>
      </c>
      <c r="G123" s="40"/>
      <c r="H123" s="40"/>
      <c r="I123" s="32" t="s">
        <v>22</v>
      </c>
      <c r="J123" s="79" t="str">
        <f>IF(J14="","",J14)</f>
        <v>2.5.2022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Městská část Praha 14</v>
      </c>
      <c r="G125" s="40"/>
      <c r="H125" s="40"/>
      <c r="I125" s="32" t="s">
        <v>29</v>
      </c>
      <c r="J125" s="36" t="str">
        <f>E23</f>
        <v>a3atelier,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IF(E20="","",E20)</f>
        <v>Vyplň údaj</v>
      </c>
      <c r="G126" s="40"/>
      <c r="H126" s="40"/>
      <c r="I126" s="32" t="s">
        <v>31</v>
      </c>
      <c r="J126" s="36" t="str">
        <f>E26</f>
        <v>Zdeněk Drda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132</v>
      </c>
      <c r="D128" s="202" t="s">
        <v>58</v>
      </c>
      <c r="E128" s="202" t="s">
        <v>54</v>
      </c>
      <c r="F128" s="202" t="s">
        <v>55</v>
      </c>
      <c r="G128" s="202" t="s">
        <v>133</v>
      </c>
      <c r="H128" s="202" t="s">
        <v>134</v>
      </c>
      <c r="I128" s="202" t="s">
        <v>135</v>
      </c>
      <c r="J128" s="202" t="s">
        <v>124</v>
      </c>
      <c r="K128" s="203" t="s">
        <v>136</v>
      </c>
      <c r="L128" s="204"/>
      <c r="M128" s="100" t="s">
        <v>1</v>
      </c>
      <c r="N128" s="101" t="s">
        <v>37</v>
      </c>
      <c r="O128" s="101" t="s">
        <v>137</v>
      </c>
      <c r="P128" s="101" t="s">
        <v>138</v>
      </c>
      <c r="Q128" s="101" t="s">
        <v>139</v>
      </c>
      <c r="R128" s="101" t="s">
        <v>140</v>
      </c>
      <c r="S128" s="101" t="s">
        <v>141</v>
      </c>
      <c r="T128" s="102" t="s">
        <v>142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143</v>
      </c>
      <c r="D129" s="40"/>
      <c r="E129" s="40"/>
      <c r="F129" s="40"/>
      <c r="G129" s="40"/>
      <c r="H129" s="40"/>
      <c r="I129" s="40"/>
      <c r="J129" s="205">
        <f>BK129</f>
        <v>0</v>
      </c>
      <c r="K129" s="40"/>
      <c r="L129" s="44"/>
      <c r="M129" s="103"/>
      <c r="N129" s="206"/>
      <c r="O129" s="104"/>
      <c r="P129" s="207">
        <f>P130+P179</f>
        <v>0</v>
      </c>
      <c r="Q129" s="104"/>
      <c r="R129" s="207">
        <f>R130+R179</f>
        <v>17.173464371120001</v>
      </c>
      <c r="S129" s="104"/>
      <c r="T129" s="208">
        <f>T130+T179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126</v>
      </c>
      <c r="BK129" s="209">
        <f>BK130+BK179</f>
        <v>0</v>
      </c>
    </row>
    <row r="130" s="12" customFormat="1" ht="25.92" customHeight="1">
      <c r="A130" s="12"/>
      <c r="B130" s="210"/>
      <c r="C130" s="211"/>
      <c r="D130" s="212" t="s">
        <v>72</v>
      </c>
      <c r="E130" s="213" t="s">
        <v>144</v>
      </c>
      <c r="F130" s="213" t="s">
        <v>145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P131+P137+P152+P164+P177</f>
        <v>0</v>
      </c>
      <c r="Q130" s="218"/>
      <c r="R130" s="219">
        <f>R131+R137+R152+R164+R177</f>
        <v>17.16769111112</v>
      </c>
      <c r="S130" s="218"/>
      <c r="T130" s="220">
        <f>T131+T137+T152+T164+T177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80</v>
      </c>
      <c r="AT130" s="222" t="s">
        <v>72</v>
      </c>
      <c r="AU130" s="222" t="s">
        <v>73</v>
      </c>
      <c r="AY130" s="221" t="s">
        <v>146</v>
      </c>
      <c r="BK130" s="223">
        <f>BK131+BK137+BK152+BK164+BK177</f>
        <v>0</v>
      </c>
    </row>
    <row r="131" s="12" customFormat="1" ht="22.8" customHeight="1">
      <c r="A131" s="12"/>
      <c r="B131" s="210"/>
      <c r="C131" s="211"/>
      <c r="D131" s="212" t="s">
        <v>72</v>
      </c>
      <c r="E131" s="224" t="s">
        <v>80</v>
      </c>
      <c r="F131" s="224" t="s">
        <v>147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SUM(P132:P136)</f>
        <v>0</v>
      </c>
      <c r="Q131" s="218"/>
      <c r="R131" s="219">
        <f>SUM(R132:R136)</f>
        <v>0</v>
      </c>
      <c r="S131" s="218"/>
      <c r="T131" s="22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80</v>
      </c>
      <c r="AT131" s="222" t="s">
        <v>72</v>
      </c>
      <c r="AU131" s="222" t="s">
        <v>80</v>
      </c>
      <c r="AY131" s="221" t="s">
        <v>146</v>
      </c>
      <c r="BK131" s="223">
        <f>SUM(BK132:BK136)</f>
        <v>0</v>
      </c>
    </row>
    <row r="132" s="2" customFormat="1" ht="37.8" customHeight="1">
      <c r="A132" s="38"/>
      <c r="B132" s="39"/>
      <c r="C132" s="226" t="s">
        <v>80</v>
      </c>
      <c r="D132" s="226" t="s">
        <v>149</v>
      </c>
      <c r="E132" s="227" t="s">
        <v>851</v>
      </c>
      <c r="F132" s="228" t="s">
        <v>852</v>
      </c>
      <c r="G132" s="229" t="s">
        <v>152</v>
      </c>
      <c r="H132" s="230">
        <v>0.47999999999999998</v>
      </c>
      <c r="I132" s="231"/>
      <c r="J132" s="232">
        <f>ROUND(I132*H132,2)</f>
        <v>0</v>
      </c>
      <c r="K132" s="228" t="s">
        <v>153</v>
      </c>
      <c r="L132" s="44"/>
      <c r="M132" s="233" t="s">
        <v>1</v>
      </c>
      <c r="N132" s="234" t="s">
        <v>38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154</v>
      </c>
      <c r="AT132" s="237" t="s">
        <v>149</v>
      </c>
      <c r="AU132" s="237" t="s">
        <v>82</v>
      </c>
      <c r="AY132" s="17" t="s">
        <v>146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80</v>
      </c>
      <c r="BK132" s="238">
        <f>ROUND(I132*H132,2)</f>
        <v>0</v>
      </c>
      <c r="BL132" s="17" t="s">
        <v>154</v>
      </c>
      <c r="BM132" s="237" t="s">
        <v>853</v>
      </c>
    </row>
    <row r="133" s="15" customFormat="1">
      <c r="A133" s="15"/>
      <c r="B133" s="267"/>
      <c r="C133" s="268"/>
      <c r="D133" s="241" t="s">
        <v>156</v>
      </c>
      <c r="E133" s="269" t="s">
        <v>1</v>
      </c>
      <c r="F133" s="270" t="s">
        <v>854</v>
      </c>
      <c r="G133" s="268"/>
      <c r="H133" s="269" t="s">
        <v>1</v>
      </c>
      <c r="I133" s="271"/>
      <c r="J133" s="268"/>
      <c r="K133" s="268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156</v>
      </c>
      <c r="AU133" s="276" t="s">
        <v>82</v>
      </c>
      <c r="AV133" s="15" t="s">
        <v>80</v>
      </c>
      <c r="AW133" s="15" t="s">
        <v>30</v>
      </c>
      <c r="AX133" s="15" t="s">
        <v>73</v>
      </c>
      <c r="AY133" s="276" t="s">
        <v>146</v>
      </c>
    </row>
    <row r="134" s="13" customFormat="1">
      <c r="A134" s="13"/>
      <c r="B134" s="239"/>
      <c r="C134" s="240"/>
      <c r="D134" s="241" t="s">
        <v>156</v>
      </c>
      <c r="E134" s="242" t="s">
        <v>1</v>
      </c>
      <c r="F134" s="243" t="s">
        <v>855</v>
      </c>
      <c r="G134" s="240"/>
      <c r="H134" s="244">
        <v>0.47999999999999998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156</v>
      </c>
      <c r="AU134" s="250" t="s">
        <v>82</v>
      </c>
      <c r="AV134" s="13" t="s">
        <v>82</v>
      </c>
      <c r="AW134" s="13" t="s">
        <v>30</v>
      </c>
      <c r="AX134" s="13" t="s">
        <v>73</v>
      </c>
      <c r="AY134" s="250" t="s">
        <v>146</v>
      </c>
    </row>
    <row r="135" s="14" customFormat="1">
      <c r="A135" s="14"/>
      <c r="B135" s="251"/>
      <c r="C135" s="252"/>
      <c r="D135" s="241" t="s">
        <v>156</v>
      </c>
      <c r="E135" s="253" t="s">
        <v>1</v>
      </c>
      <c r="F135" s="254" t="s">
        <v>158</v>
      </c>
      <c r="G135" s="252"/>
      <c r="H135" s="255">
        <v>0.47999999999999998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156</v>
      </c>
      <c r="AU135" s="261" t="s">
        <v>82</v>
      </c>
      <c r="AV135" s="14" t="s">
        <v>154</v>
      </c>
      <c r="AW135" s="14" t="s">
        <v>30</v>
      </c>
      <c r="AX135" s="14" t="s">
        <v>80</v>
      </c>
      <c r="AY135" s="261" t="s">
        <v>146</v>
      </c>
    </row>
    <row r="136" s="2" customFormat="1" ht="37.8" customHeight="1">
      <c r="A136" s="38"/>
      <c r="B136" s="39"/>
      <c r="C136" s="226" t="s">
        <v>82</v>
      </c>
      <c r="D136" s="226" t="s">
        <v>149</v>
      </c>
      <c r="E136" s="227" t="s">
        <v>281</v>
      </c>
      <c r="F136" s="228" t="s">
        <v>282</v>
      </c>
      <c r="G136" s="229" t="s">
        <v>152</v>
      </c>
      <c r="H136" s="230">
        <v>0.47999999999999998</v>
      </c>
      <c r="I136" s="231"/>
      <c r="J136" s="232">
        <f>ROUND(I136*H136,2)</f>
        <v>0</v>
      </c>
      <c r="K136" s="228" t="s">
        <v>153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154</v>
      </c>
      <c r="AT136" s="237" t="s">
        <v>149</v>
      </c>
      <c r="AU136" s="237" t="s">
        <v>82</v>
      </c>
      <c r="AY136" s="17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154</v>
      </c>
      <c r="BM136" s="237" t="s">
        <v>856</v>
      </c>
    </row>
    <row r="137" s="12" customFormat="1" ht="22.8" customHeight="1">
      <c r="A137" s="12"/>
      <c r="B137" s="210"/>
      <c r="C137" s="211"/>
      <c r="D137" s="212" t="s">
        <v>72</v>
      </c>
      <c r="E137" s="224" t="s">
        <v>82</v>
      </c>
      <c r="F137" s="224" t="s">
        <v>284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SUM(P138:P151)</f>
        <v>0</v>
      </c>
      <c r="Q137" s="218"/>
      <c r="R137" s="219">
        <f>SUM(R138:R151)</f>
        <v>5.3118946400000002</v>
      </c>
      <c r="S137" s="218"/>
      <c r="T137" s="220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80</v>
      </c>
      <c r="AT137" s="222" t="s">
        <v>72</v>
      </c>
      <c r="AU137" s="222" t="s">
        <v>80</v>
      </c>
      <c r="AY137" s="221" t="s">
        <v>146</v>
      </c>
      <c r="BK137" s="223">
        <f>SUM(BK138:BK151)</f>
        <v>0</v>
      </c>
    </row>
    <row r="138" s="2" customFormat="1" ht="24.15" customHeight="1">
      <c r="A138" s="38"/>
      <c r="B138" s="39"/>
      <c r="C138" s="226" t="s">
        <v>214</v>
      </c>
      <c r="D138" s="226" t="s">
        <v>149</v>
      </c>
      <c r="E138" s="227" t="s">
        <v>309</v>
      </c>
      <c r="F138" s="228" t="s">
        <v>310</v>
      </c>
      <c r="G138" s="229" t="s">
        <v>152</v>
      </c>
      <c r="H138" s="230">
        <v>0.97999999999999998</v>
      </c>
      <c r="I138" s="231"/>
      <c r="J138" s="232">
        <f>ROUND(I138*H138,2)</f>
        <v>0</v>
      </c>
      <c r="K138" s="228" t="s">
        <v>153</v>
      </c>
      <c r="L138" s="44"/>
      <c r="M138" s="233" t="s">
        <v>1</v>
      </c>
      <c r="N138" s="234" t="s">
        <v>38</v>
      </c>
      <c r="O138" s="91"/>
      <c r="P138" s="235">
        <f>O138*H138</f>
        <v>0</v>
      </c>
      <c r="Q138" s="235">
        <v>2.1600000000000001</v>
      </c>
      <c r="R138" s="235">
        <f>Q138*H138</f>
        <v>2.1168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154</v>
      </c>
      <c r="AT138" s="237" t="s">
        <v>149</v>
      </c>
      <c r="AU138" s="237" t="s">
        <v>82</v>
      </c>
      <c r="AY138" s="17" t="s">
        <v>146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80</v>
      </c>
      <c r="BK138" s="238">
        <f>ROUND(I138*H138,2)</f>
        <v>0</v>
      </c>
      <c r="BL138" s="17" t="s">
        <v>154</v>
      </c>
      <c r="BM138" s="237" t="s">
        <v>857</v>
      </c>
    </row>
    <row r="139" s="15" customFormat="1">
      <c r="A139" s="15"/>
      <c r="B139" s="267"/>
      <c r="C139" s="268"/>
      <c r="D139" s="241" t="s">
        <v>156</v>
      </c>
      <c r="E139" s="269" t="s">
        <v>1</v>
      </c>
      <c r="F139" s="270" t="s">
        <v>858</v>
      </c>
      <c r="G139" s="268"/>
      <c r="H139" s="269" t="s">
        <v>1</v>
      </c>
      <c r="I139" s="271"/>
      <c r="J139" s="268"/>
      <c r="K139" s="268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156</v>
      </c>
      <c r="AU139" s="276" t="s">
        <v>82</v>
      </c>
      <c r="AV139" s="15" t="s">
        <v>80</v>
      </c>
      <c r="AW139" s="15" t="s">
        <v>30</v>
      </c>
      <c r="AX139" s="15" t="s">
        <v>73</v>
      </c>
      <c r="AY139" s="276" t="s">
        <v>146</v>
      </c>
    </row>
    <row r="140" s="13" customFormat="1">
      <c r="A140" s="13"/>
      <c r="B140" s="239"/>
      <c r="C140" s="240"/>
      <c r="D140" s="241" t="s">
        <v>156</v>
      </c>
      <c r="E140" s="242" t="s">
        <v>1</v>
      </c>
      <c r="F140" s="243" t="s">
        <v>859</v>
      </c>
      <c r="G140" s="240"/>
      <c r="H140" s="244">
        <v>0.97999999999999998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156</v>
      </c>
      <c r="AU140" s="250" t="s">
        <v>82</v>
      </c>
      <c r="AV140" s="13" t="s">
        <v>82</v>
      </c>
      <c r="AW140" s="13" t="s">
        <v>30</v>
      </c>
      <c r="AX140" s="13" t="s">
        <v>73</v>
      </c>
      <c r="AY140" s="250" t="s">
        <v>146</v>
      </c>
    </row>
    <row r="141" s="14" customFormat="1">
      <c r="A141" s="14"/>
      <c r="B141" s="251"/>
      <c r="C141" s="252"/>
      <c r="D141" s="241" t="s">
        <v>156</v>
      </c>
      <c r="E141" s="253" t="s">
        <v>1</v>
      </c>
      <c r="F141" s="254" t="s">
        <v>158</v>
      </c>
      <c r="G141" s="252"/>
      <c r="H141" s="255">
        <v>0.97999999999999998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156</v>
      </c>
      <c r="AU141" s="261" t="s">
        <v>82</v>
      </c>
      <c r="AV141" s="14" t="s">
        <v>154</v>
      </c>
      <c r="AW141" s="14" t="s">
        <v>30</v>
      </c>
      <c r="AX141" s="14" t="s">
        <v>80</v>
      </c>
      <c r="AY141" s="261" t="s">
        <v>146</v>
      </c>
    </row>
    <row r="142" s="2" customFormat="1" ht="24.15" customHeight="1">
      <c r="A142" s="38"/>
      <c r="B142" s="39"/>
      <c r="C142" s="226" t="s">
        <v>154</v>
      </c>
      <c r="D142" s="226" t="s">
        <v>149</v>
      </c>
      <c r="E142" s="227" t="s">
        <v>860</v>
      </c>
      <c r="F142" s="228" t="s">
        <v>861</v>
      </c>
      <c r="G142" s="229" t="s">
        <v>152</v>
      </c>
      <c r="H142" s="230">
        <v>0.73499999999999999</v>
      </c>
      <c r="I142" s="231"/>
      <c r="J142" s="232">
        <f>ROUND(I142*H142,2)</f>
        <v>0</v>
      </c>
      <c r="K142" s="228" t="s">
        <v>153</v>
      </c>
      <c r="L142" s="44"/>
      <c r="M142" s="233" t="s">
        <v>1</v>
      </c>
      <c r="N142" s="234" t="s">
        <v>38</v>
      </c>
      <c r="O142" s="91"/>
      <c r="P142" s="235">
        <f>O142*H142</f>
        <v>0</v>
      </c>
      <c r="Q142" s="235">
        <v>2.5236100000000001</v>
      </c>
      <c r="R142" s="235">
        <f>Q142*H142</f>
        <v>1.85485335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154</v>
      </c>
      <c r="AT142" s="237" t="s">
        <v>149</v>
      </c>
      <c r="AU142" s="237" t="s">
        <v>82</v>
      </c>
      <c r="AY142" s="17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80</v>
      </c>
      <c r="BK142" s="238">
        <f>ROUND(I142*H142,2)</f>
        <v>0</v>
      </c>
      <c r="BL142" s="17" t="s">
        <v>154</v>
      </c>
      <c r="BM142" s="237" t="s">
        <v>862</v>
      </c>
    </row>
    <row r="143" s="13" customFormat="1">
      <c r="A143" s="13"/>
      <c r="B143" s="239"/>
      <c r="C143" s="240"/>
      <c r="D143" s="241" t="s">
        <v>156</v>
      </c>
      <c r="E143" s="242" t="s">
        <v>1</v>
      </c>
      <c r="F143" s="243" t="s">
        <v>863</v>
      </c>
      <c r="G143" s="240"/>
      <c r="H143" s="244">
        <v>0.73499999999999999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156</v>
      </c>
      <c r="AU143" s="250" t="s">
        <v>82</v>
      </c>
      <c r="AV143" s="13" t="s">
        <v>82</v>
      </c>
      <c r="AW143" s="13" t="s">
        <v>30</v>
      </c>
      <c r="AX143" s="13" t="s">
        <v>80</v>
      </c>
      <c r="AY143" s="250" t="s">
        <v>146</v>
      </c>
    </row>
    <row r="144" s="2" customFormat="1" ht="16.5" customHeight="1">
      <c r="A144" s="38"/>
      <c r="B144" s="39"/>
      <c r="C144" s="226" t="s">
        <v>218</v>
      </c>
      <c r="D144" s="226" t="s">
        <v>149</v>
      </c>
      <c r="E144" s="227" t="s">
        <v>864</v>
      </c>
      <c r="F144" s="228" t="s">
        <v>865</v>
      </c>
      <c r="G144" s="229" t="s">
        <v>162</v>
      </c>
      <c r="H144" s="230">
        <v>1.77</v>
      </c>
      <c r="I144" s="231"/>
      <c r="J144" s="232">
        <f>ROUND(I144*H144,2)</f>
        <v>0</v>
      </c>
      <c r="K144" s="228" t="s">
        <v>153</v>
      </c>
      <c r="L144" s="44"/>
      <c r="M144" s="233" t="s">
        <v>1</v>
      </c>
      <c r="N144" s="234" t="s">
        <v>38</v>
      </c>
      <c r="O144" s="91"/>
      <c r="P144" s="235">
        <f>O144*H144</f>
        <v>0</v>
      </c>
      <c r="Q144" s="235">
        <v>0.00247</v>
      </c>
      <c r="R144" s="235">
        <f>Q144*H144</f>
        <v>0.0043718999999999997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154</v>
      </c>
      <c r="AT144" s="237" t="s">
        <v>149</v>
      </c>
      <c r="AU144" s="237" t="s">
        <v>82</v>
      </c>
      <c r="AY144" s="17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80</v>
      </c>
      <c r="BK144" s="238">
        <f>ROUND(I144*H144,2)</f>
        <v>0</v>
      </c>
      <c r="BL144" s="17" t="s">
        <v>154</v>
      </c>
      <c r="BM144" s="237" t="s">
        <v>866</v>
      </c>
    </row>
    <row r="145" s="13" customFormat="1">
      <c r="A145" s="13"/>
      <c r="B145" s="239"/>
      <c r="C145" s="240"/>
      <c r="D145" s="241" t="s">
        <v>156</v>
      </c>
      <c r="E145" s="242" t="s">
        <v>1</v>
      </c>
      <c r="F145" s="243" t="s">
        <v>867</v>
      </c>
      <c r="G145" s="240"/>
      <c r="H145" s="244">
        <v>1.77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156</v>
      </c>
      <c r="AU145" s="250" t="s">
        <v>82</v>
      </c>
      <c r="AV145" s="13" t="s">
        <v>82</v>
      </c>
      <c r="AW145" s="13" t="s">
        <v>30</v>
      </c>
      <c r="AX145" s="13" t="s">
        <v>80</v>
      </c>
      <c r="AY145" s="250" t="s">
        <v>146</v>
      </c>
    </row>
    <row r="146" s="2" customFormat="1" ht="16.5" customHeight="1">
      <c r="A146" s="38"/>
      <c r="B146" s="39"/>
      <c r="C146" s="226" t="s">
        <v>195</v>
      </c>
      <c r="D146" s="226" t="s">
        <v>149</v>
      </c>
      <c r="E146" s="227" t="s">
        <v>868</v>
      </c>
      <c r="F146" s="228" t="s">
        <v>869</v>
      </c>
      <c r="G146" s="229" t="s">
        <v>162</v>
      </c>
      <c r="H146" s="230">
        <v>1.77</v>
      </c>
      <c r="I146" s="231"/>
      <c r="J146" s="232">
        <f>ROUND(I146*H146,2)</f>
        <v>0</v>
      </c>
      <c r="K146" s="228" t="s">
        <v>153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154</v>
      </c>
      <c r="AT146" s="237" t="s">
        <v>149</v>
      </c>
      <c r="AU146" s="237" t="s">
        <v>82</v>
      </c>
      <c r="AY146" s="17" t="s">
        <v>146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154</v>
      </c>
      <c r="BM146" s="237" t="s">
        <v>870</v>
      </c>
    </row>
    <row r="147" s="2" customFormat="1" ht="16.5" customHeight="1">
      <c r="A147" s="38"/>
      <c r="B147" s="39"/>
      <c r="C147" s="226" t="s">
        <v>207</v>
      </c>
      <c r="D147" s="226" t="s">
        <v>149</v>
      </c>
      <c r="E147" s="227" t="s">
        <v>871</v>
      </c>
      <c r="F147" s="228" t="s">
        <v>872</v>
      </c>
      <c r="G147" s="229" t="s">
        <v>227</v>
      </c>
      <c r="H147" s="230">
        <v>0.127</v>
      </c>
      <c r="I147" s="231"/>
      <c r="J147" s="232">
        <f>ROUND(I147*H147,2)</f>
        <v>0</v>
      </c>
      <c r="K147" s="228" t="s">
        <v>153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1.06277</v>
      </c>
      <c r="R147" s="235">
        <f>Q147*H147</f>
        <v>0.13497179000000001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154</v>
      </c>
      <c r="AT147" s="237" t="s">
        <v>149</v>
      </c>
      <c r="AU147" s="237" t="s">
        <v>82</v>
      </c>
      <c r="AY147" s="17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80</v>
      </c>
      <c r="BK147" s="238">
        <f>ROUND(I147*H147,2)</f>
        <v>0</v>
      </c>
      <c r="BL147" s="17" t="s">
        <v>154</v>
      </c>
      <c r="BM147" s="237" t="s">
        <v>873</v>
      </c>
    </row>
    <row r="148" s="2" customFormat="1" ht="16.5" customHeight="1">
      <c r="A148" s="38"/>
      <c r="B148" s="39"/>
      <c r="C148" s="226" t="s">
        <v>201</v>
      </c>
      <c r="D148" s="226" t="s">
        <v>149</v>
      </c>
      <c r="E148" s="227" t="s">
        <v>874</v>
      </c>
      <c r="F148" s="228" t="s">
        <v>875</v>
      </c>
      <c r="G148" s="229" t="s">
        <v>152</v>
      </c>
      <c r="H148" s="230">
        <v>0.47999999999999998</v>
      </c>
      <c r="I148" s="231"/>
      <c r="J148" s="232">
        <f>ROUND(I148*H148,2)</f>
        <v>0</v>
      </c>
      <c r="K148" s="228" t="s">
        <v>153</v>
      </c>
      <c r="L148" s="44"/>
      <c r="M148" s="233" t="s">
        <v>1</v>
      </c>
      <c r="N148" s="234" t="s">
        <v>38</v>
      </c>
      <c r="O148" s="91"/>
      <c r="P148" s="235">
        <f>O148*H148</f>
        <v>0</v>
      </c>
      <c r="Q148" s="235">
        <v>2.5018699999999998</v>
      </c>
      <c r="R148" s="235">
        <f>Q148*H148</f>
        <v>1.2008975999999998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154</v>
      </c>
      <c r="AT148" s="237" t="s">
        <v>149</v>
      </c>
      <c r="AU148" s="237" t="s">
        <v>82</v>
      </c>
      <c r="AY148" s="17" t="s">
        <v>146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80</v>
      </c>
      <c r="BK148" s="238">
        <f>ROUND(I148*H148,2)</f>
        <v>0</v>
      </c>
      <c r="BL148" s="17" t="s">
        <v>154</v>
      </c>
      <c r="BM148" s="237" t="s">
        <v>876</v>
      </c>
    </row>
    <row r="149" s="15" customFormat="1">
      <c r="A149" s="15"/>
      <c r="B149" s="267"/>
      <c r="C149" s="268"/>
      <c r="D149" s="241" t="s">
        <v>156</v>
      </c>
      <c r="E149" s="269" t="s">
        <v>1</v>
      </c>
      <c r="F149" s="270" t="s">
        <v>854</v>
      </c>
      <c r="G149" s="268"/>
      <c r="H149" s="269" t="s">
        <v>1</v>
      </c>
      <c r="I149" s="271"/>
      <c r="J149" s="268"/>
      <c r="K149" s="268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156</v>
      </c>
      <c r="AU149" s="276" t="s">
        <v>82</v>
      </c>
      <c r="AV149" s="15" t="s">
        <v>80</v>
      </c>
      <c r="AW149" s="15" t="s">
        <v>30</v>
      </c>
      <c r="AX149" s="15" t="s">
        <v>73</v>
      </c>
      <c r="AY149" s="276" t="s">
        <v>146</v>
      </c>
    </row>
    <row r="150" s="13" customFormat="1">
      <c r="A150" s="13"/>
      <c r="B150" s="239"/>
      <c r="C150" s="240"/>
      <c r="D150" s="241" t="s">
        <v>156</v>
      </c>
      <c r="E150" s="242" t="s">
        <v>1</v>
      </c>
      <c r="F150" s="243" t="s">
        <v>855</v>
      </c>
      <c r="G150" s="240"/>
      <c r="H150" s="244">
        <v>0.47999999999999998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156</v>
      </c>
      <c r="AU150" s="250" t="s">
        <v>82</v>
      </c>
      <c r="AV150" s="13" t="s">
        <v>82</v>
      </c>
      <c r="AW150" s="13" t="s">
        <v>30</v>
      </c>
      <c r="AX150" s="13" t="s">
        <v>73</v>
      </c>
      <c r="AY150" s="250" t="s">
        <v>146</v>
      </c>
    </row>
    <row r="151" s="14" customFormat="1">
      <c r="A151" s="14"/>
      <c r="B151" s="251"/>
      <c r="C151" s="252"/>
      <c r="D151" s="241" t="s">
        <v>156</v>
      </c>
      <c r="E151" s="253" t="s">
        <v>1</v>
      </c>
      <c r="F151" s="254" t="s">
        <v>158</v>
      </c>
      <c r="G151" s="252"/>
      <c r="H151" s="255">
        <v>0.47999999999999998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156</v>
      </c>
      <c r="AU151" s="261" t="s">
        <v>82</v>
      </c>
      <c r="AV151" s="14" t="s">
        <v>154</v>
      </c>
      <c r="AW151" s="14" t="s">
        <v>30</v>
      </c>
      <c r="AX151" s="14" t="s">
        <v>80</v>
      </c>
      <c r="AY151" s="261" t="s">
        <v>146</v>
      </c>
    </row>
    <row r="152" s="12" customFormat="1" ht="22.8" customHeight="1">
      <c r="A152" s="12"/>
      <c r="B152" s="210"/>
      <c r="C152" s="211"/>
      <c r="D152" s="212" t="s">
        <v>72</v>
      </c>
      <c r="E152" s="224" t="s">
        <v>214</v>
      </c>
      <c r="F152" s="224" t="s">
        <v>333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SUM(P153:P163)</f>
        <v>0</v>
      </c>
      <c r="Q152" s="218"/>
      <c r="R152" s="219">
        <f>SUM(R153:R163)</f>
        <v>9.589387971119999</v>
      </c>
      <c r="S152" s="218"/>
      <c r="T152" s="220">
        <f>SUM(T153:T163)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80</v>
      </c>
      <c r="AT152" s="222" t="s">
        <v>72</v>
      </c>
      <c r="AU152" s="222" t="s">
        <v>80</v>
      </c>
      <c r="AY152" s="221" t="s">
        <v>146</v>
      </c>
      <c r="BK152" s="223">
        <f>SUM(BK153:BK163)</f>
        <v>0</v>
      </c>
    </row>
    <row r="153" s="2" customFormat="1" ht="21.75" customHeight="1">
      <c r="A153" s="38"/>
      <c r="B153" s="39"/>
      <c r="C153" s="226" t="s">
        <v>165</v>
      </c>
      <c r="D153" s="226" t="s">
        <v>149</v>
      </c>
      <c r="E153" s="227" t="s">
        <v>877</v>
      </c>
      <c r="F153" s="228" t="s">
        <v>878</v>
      </c>
      <c r="G153" s="229" t="s">
        <v>152</v>
      </c>
      <c r="H153" s="230">
        <v>3.7799999999999998</v>
      </c>
      <c r="I153" s="231"/>
      <c r="J153" s="232">
        <f>ROUND(I153*H153,2)</f>
        <v>0</v>
      </c>
      <c r="K153" s="228" t="s">
        <v>153</v>
      </c>
      <c r="L153" s="44"/>
      <c r="M153" s="233" t="s">
        <v>1</v>
      </c>
      <c r="N153" s="234" t="s">
        <v>38</v>
      </c>
      <c r="O153" s="91"/>
      <c r="P153" s="235">
        <f>O153*H153</f>
        <v>0</v>
      </c>
      <c r="Q153" s="235">
        <v>2.5018722040000001</v>
      </c>
      <c r="R153" s="235">
        <f>Q153*H153</f>
        <v>9.4570769311199996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154</v>
      </c>
      <c r="AT153" s="237" t="s">
        <v>149</v>
      </c>
      <c r="AU153" s="237" t="s">
        <v>82</v>
      </c>
      <c r="AY153" s="17" t="s">
        <v>146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80</v>
      </c>
      <c r="BK153" s="238">
        <f>ROUND(I153*H153,2)</f>
        <v>0</v>
      </c>
      <c r="BL153" s="17" t="s">
        <v>154</v>
      </c>
      <c r="BM153" s="237" t="s">
        <v>879</v>
      </c>
    </row>
    <row r="154" s="15" customFormat="1">
      <c r="A154" s="15"/>
      <c r="B154" s="267"/>
      <c r="C154" s="268"/>
      <c r="D154" s="241" t="s">
        <v>156</v>
      </c>
      <c r="E154" s="269" t="s">
        <v>1</v>
      </c>
      <c r="F154" s="270" t="s">
        <v>880</v>
      </c>
      <c r="G154" s="268"/>
      <c r="H154" s="269" t="s">
        <v>1</v>
      </c>
      <c r="I154" s="271"/>
      <c r="J154" s="268"/>
      <c r="K154" s="268"/>
      <c r="L154" s="272"/>
      <c r="M154" s="273"/>
      <c r="N154" s="274"/>
      <c r="O154" s="274"/>
      <c r="P154" s="274"/>
      <c r="Q154" s="274"/>
      <c r="R154" s="274"/>
      <c r="S154" s="274"/>
      <c r="T154" s="27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6" t="s">
        <v>156</v>
      </c>
      <c r="AU154" s="276" t="s">
        <v>82</v>
      </c>
      <c r="AV154" s="15" t="s">
        <v>80</v>
      </c>
      <c r="AW154" s="15" t="s">
        <v>30</v>
      </c>
      <c r="AX154" s="15" t="s">
        <v>73</v>
      </c>
      <c r="AY154" s="276" t="s">
        <v>146</v>
      </c>
    </row>
    <row r="155" s="13" customFormat="1">
      <c r="A155" s="13"/>
      <c r="B155" s="239"/>
      <c r="C155" s="240"/>
      <c r="D155" s="241" t="s">
        <v>156</v>
      </c>
      <c r="E155" s="242" t="s">
        <v>1</v>
      </c>
      <c r="F155" s="243" t="s">
        <v>881</v>
      </c>
      <c r="G155" s="240"/>
      <c r="H155" s="244">
        <v>3.7799999999999998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156</v>
      </c>
      <c r="AU155" s="250" t="s">
        <v>82</v>
      </c>
      <c r="AV155" s="13" t="s">
        <v>82</v>
      </c>
      <c r="AW155" s="13" t="s">
        <v>30</v>
      </c>
      <c r="AX155" s="13" t="s">
        <v>73</v>
      </c>
      <c r="AY155" s="250" t="s">
        <v>146</v>
      </c>
    </row>
    <row r="156" s="14" customFormat="1">
      <c r="A156" s="14"/>
      <c r="B156" s="251"/>
      <c r="C156" s="252"/>
      <c r="D156" s="241" t="s">
        <v>156</v>
      </c>
      <c r="E156" s="253" t="s">
        <v>1</v>
      </c>
      <c r="F156" s="254" t="s">
        <v>158</v>
      </c>
      <c r="G156" s="252"/>
      <c r="H156" s="255">
        <v>3.7799999999999998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156</v>
      </c>
      <c r="AU156" s="261" t="s">
        <v>82</v>
      </c>
      <c r="AV156" s="14" t="s">
        <v>154</v>
      </c>
      <c r="AW156" s="14" t="s">
        <v>30</v>
      </c>
      <c r="AX156" s="14" t="s">
        <v>80</v>
      </c>
      <c r="AY156" s="261" t="s">
        <v>146</v>
      </c>
    </row>
    <row r="157" s="2" customFormat="1" ht="21.75" customHeight="1">
      <c r="A157" s="38"/>
      <c r="B157" s="39"/>
      <c r="C157" s="226" t="s">
        <v>172</v>
      </c>
      <c r="D157" s="226" t="s">
        <v>149</v>
      </c>
      <c r="E157" s="227" t="s">
        <v>758</v>
      </c>
      <c r="F157" s="228" t="s">
        <v>882</v>
      </c>
      <c r="G157" s="229" t="s">
        <v>162</v>
      </c>
      <c r="H157" s="230">
        <v>8.6940000000000008</v>
      </c>
      <c r="I157" s="231"/>
      <c r="J157" s="232">
        <f>ROUND(I157*H157,2)</f>
        <v>0</v>
      </c>
      <c r="K157" s="228" t="s">
        <v>153</v>
      </c>
      <c r="L157" s="44"/>
      <c r="M157" s="233" t="s">
        <v>1</v>
      </c>
      <c r="N157" s="234" t="s">
        <v>38</v>
      </c>
      <c r="O157" s="91"/>
      <c r="P157" s="235">
        <f>O157*H157</f>
        <v>0</v>
      </c>
      <c r="Q157" s="235">
        <v>0.0027499999999999998</v>
      </c>
      <c r="R157" s="235">
        <f>Q157*H157</f>
        <v>0.023908499999999999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154</v>
      </c>
      <c r="AT157" s="237" t="s">
        <v>149</v>
      </c>
      <c r="AU157" s="237" t="s">
        <v>82</v>
      </c>
      <c r="AY157" s="17" t="s">
        <v>146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80</v>
      </c>
      <c r="BK157" s="238">
        <f>ROUND(I157*H157,2)</f>
        <v>0</v>
      </c>
      <c r="BL157" s="17" t="s">
        <v>154</v>
      </c>
      <c r="BM157" s="237" t="s">
        <v>883</v>
      </c>
    </row>
    <row r="158" s="15" customFormat="1">
      <c r="A158" s="15"/>
      <c r="B158" s="267"/>
      <c r="C158" s="268"/>
      <c r="D158" s="241" t="s">
        <v>156</v>
      </c>
      <c r="E158" s="269" t="s">
        <v>1</v>
      </c>
      <c r="F158" s="270" t="s">
        <v>880</v>
      </c>
      <c r="G158" s="268"/>
      <c r="H158" s="269" t="s">
        <v>1</v>
      </c>
      <c r="I158" s="271"/>
      <c r="J158" s="268"/>
      <c r="K158" s="268"/>
      <c r="L158" s="272"/>
      <c r="M158" s="273"/>
      <c r="N158" s="274"/>
      <c r="O158" s="274"/>
      <c r="P158" s="274"/>
      <c r="Q158" s="274"/>
      <c r="R158" s="274"/>
      <c r="S158" s="274"/>
      <c r="T158" s="27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6" t="s">
        <v>156</v>
      </c>
      <c r="AU158" s="276" t="s">
        <v>82</v>
      </c>
      <c r="AV158" s="15" t="s">
        <v>80</v>
      </c>
      <c r="AW158" s="15" t="s">
        <v>30</v>
      </c>
      <c r="AX158" s="15" t="s">
        <v>73</v>
      </c>
      <c r="AY158" s="276" t="s">
        <v>146</v>
      </c>
    </row>
    <row r="159" s="13" customFormat="1">
      <c r="A159" s="13"/>
      <c r="B159" s="239"/>
      <c r="C159" s="240"/>
      <c r="D159" s="241" t="s">
        <v>156</v>
      </c>
      <c r="E159" s="242" t="s">
        <v>1</v>
      </c>
      <c r="F159" s="243" t="s">
        <v>884</v>
      </c>
      <c r="G159" s="240"/>
      <c r="H159" s="244">
        <v>7.5599999999999996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156</v>
      </c>
      <c r="AU159" s="250" t="s">
        <v>82</v>
      </c>
      <c r="AV159" s="13" t="s">
        <v>82</v>
      </c>
      <c r="AW159" s="13" t="s">
        <v>30</v>
      </c>
      <c r="AX159" s="13" t="s">
        <v>73</v>
      </c>
      <c r="AY159" s="250" t="s">
        <v>146</v>
      </c>
    </row>
    <row r="160" s="13" customFormat="1">
      <c r="A160" s="13"/>
      <c r="B160" s="239"/>
      <c r="C160" s="240"/>
      <c r="D160" s="241" t="s">
        <v>156</v>
      </c>
      <c r="E160" s="242" t="s">
        <v>1</v>
      </c>
      <c r="F160" s="243" t="s">
        <v>885</v>
      </c>
      <c r="G160" s="240"/>
      <c r="H160" s="244">
        <v>1.1339999999999999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156</v>
      </c>
      <c r="AU160" s="250" t="s">
        <v>82</v>
      </c>
      <c r="AV160" s="13" t="s">
        <v>82</v>
      </c>
      <c r="AW160" s="13" t="s">
        <v>30</v>
      </c>
      <c r="AX160" s="13" t="s">
        <v>73</v>
      </c>
      <c r="AY160" s="250" t="s">
        <v>146</v>
      </c>
    </row>
    <row r="161" s="14" customFormat="1">
      <c r="A161" s="14"/>
      <c r="B161" s="251"/>
      <c r="C161" s="252"/>
      <c r="D161" s="241" t="s">
        <v>156</v>
      </c>
      <c r="E161" s="253" t="s">
        <v>1</v>
      </c>
      <c r="F161" s="254" t="s">
        <v>158</v>
      </c>
      <c r="G161" s="252"/>
      <c r="H161" s="255">
        <v>8.6939999999999991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156</v>
      </c>
      <c r="AU161" s="261" t="s">
        <v>82</v>
      </c>
      <c r="AV161" s="14" t="s">
        <v>154</v>
      </c>
      <c r="AW161" s="14" t="s">
        <v>30</v>
      </c>
      <c r="AX161" s="14" t="s">
        <v>80</v>
      </c>
      <c r="AY161" s="261" t="s">
        <v>146</v>
      </c>
    </row>
    <row r="162" s="2" customFormat="1" ht="24.15" customHeight="1">
      <c r="A162" s="38"/>
      <c r="B162" s="39"/>
      <c r="C162" s="226" t="s">
        <v>167</v>
      </c>
      <c r="D162" s="226" t="s">
        <v>149</v>
      </c>
      <c r="E162" s="227" t="s">
        <v>765</v>
      </c>
      <c r="F162" s="228" t="s">
        <v>766</v>
      </c>
      <c r="G162" s="229" t="s">
        <v>162</v>
      </c>
      <c r="H162" s="230">
        <v>8.6940000000000008</v>
      </c>
      <c r="I162" s="231"/>
      <c r="J162" s="232">
        <f>ROUND(I162*H162,2)</f>
        <v>0</v>
      </c>
      <c r="K162" s="228" t="s">
        <v>153</v>
      </c>
      <c r="L162" s="44"/>
      <c r="M162" s="233" t="s">
        <v>1</v>
      </c>
      <c r="N162" s="234" t="s">
        <v>38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154</v>
      </c>
      <c r="AT162" s="237" t="s">
        <v>149</v>
      </c>
      <c r="AU162" s="237" t="s">
        <v>82</v>
      </c>
      <c r="AY162" s="17" t="s">
        <v>146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80</v>
      </c>
      <c r="BK162" s="238">
        <f>ROUND(I162*H162,2)</f>
        <v>0</v>
      </c>
      <c r="BL162" s="17" t="s">
        <v>154</v>
      </c>
      <c r="BM162" s="237" t="s">
        <v>886</v>
      </c>
    </row>
    <row r="163" s="2" customFormat="1" ht="16.5" customHeight="1">
      <c r="A163" s="38"/>
      <c r="B163" s="39"/>
      <c r="C163" s="226" t="s">
        <v>159</v>
      </c>
      <c r="D163" s="226" t="s">
        <v>149</v>
      </c>
      <c r="E163" s="227" t="s">
        <v>775</v>
      </c>
      <c r="F163" s="228" t="s">
        <v>776</v>
      </c>
      <c r="G163" s="229" t="s">
        <v>227</v>
      </c>
      <c r="H163" s="230">
        <v>0.10199999999999999</v>
      </c>
      <c r="I163" s="231"/>
      <c r="J163" s="232">
        <f>ROUND(I163*H163,2)</f>
        <v>0</v>
      </c>
      <c r="K163" s="228" t="s">
        <v>153</v>
      </c>
      <c r="L163" s="44"/>
      <c r="M163" s="233" t="s">
        <v>1</v>
      </c>
      <c r="N163" s="234" t="s">
        <v>38</v>
      </c>
      <c r="O163" s="91"/>
      <c r="P163" s="235">
        <f>O163*H163</f>
        <v>0</v>
      </c>
      <c r="Q163" s="235">
        <v>1.06277</v>
      </c>
      <c r="R163" s="235">
        <f>Q163*H163</f>
        <v>0.10840253999999999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154</v>
      </c>
      <c r="AT163" s="237" t="s">
        <v>149</v>
      </c>
      <c r="AU163" s="237" t="s">
        <v>82</v>
      </c>
      <c r="AY163" s="17" t="s">
        <v>146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80</v>
      </c>
      <c r="BK163" s="238">
        <f>ROUND(I163*H163,2)</f>
        <v>0</v>
      </c>
      <c r="BL163" s="17" t="s">
        <v>154</v>
      </c>
      <c r="BM163" s="237" t="s">
        <v>887</v>
      </c>
    </row>
    <row r="164" s="12" customFormat="1" ht="22.8" customHeight="1">
      <c r="A164" s="12"/>
      <c r="B164" s="210"/>
      <c r="C164" s="211"/>
      <c r="D164" s="212" t="s">
        <v>72</v>
      </c>
      <c r="E164" s="224" t="s">
        <v>154</v>
      </c>
      <c r="F164" s="224" t="s">
        <v>888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SUM(P165:P176)</f>
        <v>0</v>
      </c>
      <c r="Q164" s="218"/>
      <c r="R164" s="219">
        <f>SUM(R165:R176)</f>
        <v>2.2664084999999998</v>
      </c>
      <c r="S164" s="218"/>
      <c r="T164" s="220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80</v>
      </c>
      <c r="AT164" s="222" t="s">
        <v>72</v>
      </c>
      <c r="AU164" s="222" t="s">
        <v>80</v>
      </c>
      <c r="AY164" s="221" t="s">
        <v>146</v>
      </c>
      <c r="BK164" s="223">
        <f>SUM(BK165:BK176)</f>
        <v>0</v>
      </c>
    </row>
    <row r="165" s="2" customFormat="1" ht="16.5" customHeight="1">
      <c r="A165" s="38"/>
      <c r="B165" s="39"/>
      <c r="C165" s="226" t="s">
        <v>148</v>
      </c>
      <c r="D165" s="226" t="s">
        <v>149</v>
      </c>
      <c r="E165" s="227" t="s">
        <v>889</v>
      </c>
      <c r="F165" s="228" t="s">
        <v>890</v>
      </c>
      <c r="G165" s="229" t="s">
        <v>152</v>
      </c>
      <c r="H165" s="230">
        <v>0.73499999999999999</v>
      </c>
      <c r="I165" s="231"/>
      <c r="J165" s="232">
        <f>ROUND(I165*H165,2)</f>
        <v>0</v>
      </c>
      <c r="K165" s="228" t="s">
        <v>153</v>
      </c>
      <c r="L165" s="44"/>
      <c r="M165" s="233" t="s">
        <v>1</v>
      </c>
      <c r="N165" s="234" t="s">
        <v>38</v>
      </c>
      <c r="O165" s="91"/>
      <c r="P165" s="235">
        <f>O165*H165</f>
        <v>0</v>
      </c>
      <c r="Q165" s="235">
        <v>2.5020099999999998</v>
      </c>
      <c r="R165" s="235">
        <f>Q165*H165</f>
        <v>1.83897735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154</v>
      </c>
      <c r="AT165" s="237" t="s">
        <v>149</v>
      </c>
      <c r="AU165" s="237" t="s">
        <v>82</v>
      </c>
      <c r="AY165" s="17" t="s">
        <v>146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80</v>
      </c>
      <c r="BK165" s="238">
        <f>ROUND(I165*H165,2)</f>
        <v>0</v>
      </c>
      <c r="BL165" s="17" t="s">
        <v>154</v>
      </c>
      <c r="BM165" s="237" t="s">
        <v>891</v>
      </c>
    </row>
    <row r="166" s="15" customFormat="1">
      <c r="A166" s="15"/>
      <c r="B166" s="267"/>
      <c r="C166" s="268"/>
      <c r="D166" s="241" t="s">
        <v>156</v>
      </c>
      <c r="E166" s="269" t="s">
        <v>1</v>
      </c>
      <c r="F166" s="270" t="s">
        <v>892</v>
      </c>
      <c r="G166" s="268"/>
      <c r="H166" s="269" t="s">
        <v>1</v>
      </c>
      <c r="I166" s="271"/>
      <c r="J166" s="268"/>
      <c r="K166" s="268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156</v>
      </c>
      <c r="AU166" s="276" t="s">
        <v>82</v>
      </c>
      <c r="AV166" s="15" t="s">
        <v>80</v>
      </c>
      <c r="AW166" s="15" t="s">
        <v>30</v>
      </c>
      <c r="AX166" s="15" t="s">
        <v>73</v>
      </c>
      <c r="AY166" s="276" t="s">
        <v>146</v>
      </c>
    </row>
    <row r="167" s="13" customFormat="1">
      <c r="A167" s="13"/>
      <c r="B167" s="239"/>
      <c r="C167" s="240"/>
      <c r="D167" s="241" t="s">
        <v>156</v>
      </c>
      <c r="E167" s="242" t="s">
        <v>1</v>
      </c>
      <c r="F167" s="243" t="s">
        <v>893</v>
      </c>
      <c r="G167" s="240"/>
      <c r="H167" s="244">
        <v>0.73499999999999999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156</v>
      </c>
      <c r="AU167" s="250" t="s">
        <v>82</v>
      </c>
      <c r="AV167" s="13" t="s">
        <v>82</v>
      </c>
      <c r="AW167" s="13" t="s">
        <v>30</v>
      </c>
      <c r="AX167" s="13" t="s">
        <v>73</v>
      </c>
      <c r="AY167" s="250" t="s">
        <v>146</v>
      </c>
    </row>
    <row r="168" s="14" customFormat="1">
      <c r="A168" s="14"/>
      <c r="B168" s="251"/>
      <c r="C168" s="252"/>
      <c r="D168" s="241" t="s">
        <v>156</v>
      </c>
      <c r="E168" s="253" t="s">
        <v>1</v>
      </c>
      <c r="F168" s="254" t="s">
        <v>158</v>
      </c>
      <c r="G168" s="252"/>
      <c r="H168" s="255">
        <v>0.73499999999999999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156</v>
      </c>
      <c r="AU168" s="261" t="s">
        <v>82</v>
      </c>
      <c r="AV168" s="14" t="s">
        <v>154</v>
      </c>
      <c r="AW168" s="14" t="s">
        <v>30</v>
      </c>
      <c r="AX168" s="14" t="s">
        <v>80</v>
      </c>
      <c r="AY168" s="261" t="s">
        <v>146</v>
      </c>
    </row>
    <row r="169" s="2" customFormat="1" ht="24.15" customHeight="1">
      <c r="A169" s="38"/>
      <c r="B169" s="39"/>
      <c r="C169" s="226" t="s">
        <v>224</v>
      </c>
      <c r="D169" s="226" t="s">
        <v>149</v>
      </c>
      <c r="E169" s="227" t="s">
        <v>894</v>
      </c>
      <c r="F169" s="228" t="s">
        <v>895</v>
      </c>
      <c r="G169" s="229" t="s">
        <v>162</v>
      </c>
      <c r="H169" s="230">
        <v>6.6699999999999999</v>
      </c>
      <c r="I169" s="231"/>
      <c r="J169" s="232">
        <f>ROUND(I169*H169,2)</f>
        <v>0</v>
      </c>
      <c r="K169" s="228" t="s">
        <v>153</v>
      </c>
      <c r="L169" s="44"/>
      <c r="M169" s="233" t="s">
        <v>1</v>
      </c>
      <c r="N169" s="234" t="s">
        <v>38</v>
      </c>
      <c r="O169" s="91"/>
      <c r="P169" s="235">
        <f>O169*H169</f>
        <v>0</v>
      </c>
      <c r="Q169" s="235">
        <v>0.0053299999999999997</v>
      </c>
      <c r="R169" s="235">
        <f>Q169*H169</f>
        <v>0.035551099999999995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154</v>
      </c>
      <c r="AT169" s="237" t="s">
        <v>149</v>
      </c>
      <c r="AU169" s="237" t="s">
        <v>82</v>
      </c>
      <c r="AY169" s="17" t="s">
        <v>146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80</v>
      </c>
      <c r="BK169" s="238">
        <f>ROUND(I169*H169,2)</f>
        <v>0</v>
      </c>
      <c r="BL169" s="17" t="s">
        <v>154</v>
      </c>
      <c r="BM169" s="237" t="s">
        <v>896</v>
      </c>
    </row>
    <row r="170" s="13" customFormat="1">
      <c r="A170" s="13"/>
      <c r="B170" s="239"/>
      <c r="C170" s="240"/>
      <c r="D170" s="241" t="s">
        <v>156</v>
      </c>
      <c r="E170" s="242" t="s">
        <v>1</v>
      </c>
      <c r="F170" s="243" t="s">
        <v>897</v>
      </c>
      <c r="G170" s="240"/>
      <c r="H170" s="244">
        <v>4.9000000000000004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156</v>
      </c>
      <c r="AU170" s="250" t="s">
        <v>82</v>
      </c>
      <c r="AV170" s="13" t="s">
        <v>82</v>
      </c>
      <c r="AW170" s="13" t="s">
        <v>30</v>
      </c>
      <c r="AX170" s="13" t="s">
        <v>73</v>
      </c>
      <c r="AY170" s="250" t="s">
        <v>146</v>
      </c>
    </row>
    <row r="171" s="13" customFormat="1">
      <c r="A171" s="13"/>
      <c r="B171" s="239"/>
      <c r="C171" s="240"/>
      <c r="D171" s="241" t="s">
        <v>156</v>
      </c>
      <c r="E171" s="242" t="s">
        <v>1</v>
      </c>
      <c r="F171" s="243" t="s">
        <v>867</v>
      </c>
      <c r="G171" s="240"/>
      <c r="H171" s="244">
        <v>1.77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156</v>
      </c>
      <c r="AU171" s="250" t="s">
        <v>82</v>
      </c>
      <c r="AV171" s="13" t="s">
        <v>82</v>
      </c>
      <c r="AW171" s="13" t="s">
        <v>30</v>
      </c>
      <c r="AX171" s="13" t="s">
        <v>73</v>
      </c>
      <c r="AY171" s="250" t="s">
        <v>146</v>
      </c>
    </row>
    <row r="172" s="14" customFormat="1">
      <c r="A172" s="14"/>
      <c r="B172" s="251"/>
      <c r="C172" s="252"/>
      <c r="D172" s="241" t="s">
        <v>156</v>
      </c>
      <c r="E172" s="253" t="s">
        <v>1</v>
      </c>
      <c r="F172" s="254" t="s">
        <v>158</v>
      </c>
      <c r="G172" s="252"/>
      <c r="H172" s="255">
        <v>6.6699999999999999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156</v>
      </c>
      <c r="AU172" s="261" t="s">
        <v>82</v>
      </c>
      <c r="AV172" s="14" t="s">
        <v>154</v>
      </c>
      <c r="AW172" s="14" t="s">
        <v>30</v>
      </c>
      <c r="AX172" s="14" t="s">
        <v>80</v>
      </c>
      <c r="AY172" s="261" t="s">
        <v>146</v>
      </c>
    </row>
    <row r="173" s="2" customFormat="1" ht="24.15" customHeight="1">
      <c r="A173" s="38"/>
      <c r="B173" s="39"/>
      <c r="C173" s="226" t="s">
        <v>8</v>
      </c>
      <c r="D173" s="226" t="s">
        <v>149</v>
      </c>
      <c r="E173" s="227" t="s">
        <v>898</v>
      </c>
      <c r="F173" s="228" t="s">
        <v>899</v>
      </c>
      <c r="G173" s="229" t="s">
        <v>162</v>
      </c>
      <c r="H173" s="230">
        <v>6.6699999999999999</v>
      </c>
      <c r="I173" s="231"/>
      <c r="J173" s="232">
        <f>ROUND(I173*H173,2)</f>
        <v>0</v>
      </c>
      <c r="K173" s="228" t="s">
        <v>153</v>
      </c>
      <c r="L173" s="44"/>
      <c r="M173" s="233" t="s">
        <v>1</v>
      </c>
      <c r="N173" s="234" t="s">
        <v>38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154</v>
      </c>
      <c r="AT173" s="237" t="s">
        <v>149</v>
      </c>
      <c r="AU173" s="237" t="s">
        <v>82</v>
      </c>
      <c r="AY173" s="17" t="s">
        <v>146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80</v>
      </c>
      <c r="BK173" s="238">
        <f>ROUND(I173*H173,2)</f>
        <v>0</v>
      </c>
      <c r="BL173" s="17" t="s">
        <v>154</v>
      </c>
      <c r="BM173" s="237" t="s">
        <v>900</v>
      </c>
    </row>
    <row r="174" s="2" customFormat="1" ht="24.15" customHeight="1">
      <c r="A174" s="38"/>
      <c r="B174" s="39"/>
      <c r="C174" s="226" t="s">
        <v>232</v>
      </c>
      <c r="D174" s="226" t="s">
        <v>149</v>
      </c>
      <c r="E174" s="227" t="s">
        <v>901</v>
      </c>
      <c r="F174" s="228" t="s">
        <v>902</v>
      </c>
      <c r="G174" s="229" t="s">
        <v>162</v>
      </c>
      <c r="H174" s="230">
        <v>4.9000000000000004</v>
      </c>
      <c r="I174" s="231"/>
      <c r="J174" s="232">
        <f>ROUND(I174*H174,2)</f>
        <v>0</v>
      </c>
      <c r="K174" s="228" t="s">
        <v>153</v>
      </c>
      <c r="L174" s="44"/>
      <c r="M174" s="233" t="s">
        <v>1</v>
      </c>
      <c r="N174" s="234" t="s">
        <v>38</v>
      </c>
      <c r="O174" s="91"/>
      <c r="P174" s="235">
        <f>O174*H174</f>
        <v>0</v>
      </c>
      <c r="Q174" s="235">
        <v>0.00080999999999999996</v>
      </c>
      <c r="R174" s="235">
        <f>Q174*H174</f>
        <v>0.0039690000000000003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154</v>
      </c>
      <c r="AT174" s="237" t="s">
        <v>149</v>
      </c>
      <c r="AU174" s="237" t="s">
        <v>82</v>
      </c>
      <c r="AY174" s="17" t="s">
        <v>146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80</v>
      </c>
      <c r="BK174" s="238">
        <f>ROUND(I174*H174,2)</f>
        <v>0</v>
      </c>
      <c r="BL174" s="17" t="s">
        <v>154</v>
      </c>
      <c r="BM174" s="237" t="s">
        <v>903</v>
      </c>
    </row>
    <row r="175" s="2" customFormat="1" ht="24.15" customHeight="1">
      <c r="A175" s="38"/>
      <c r="B175" s="39"/>
      <c r="C175" s="226" t="s">
        <v>237</v>
      </c>
      <c r="D175" s="226" t="s">
        <v>149</v>
      </c>
      <c r="E175" s="227" t="s">
        <v>904</v>
      </c>
      <c r="F175" s="228" t="s">
        <v>905</v>
      </c>
      <c r="G175" s="229" t="s">
        <v>162</v>
      </c>
      <c r="H175" s="230">
        <v>4.9000000000000004</v>
      </c>
      <c r="I175" s="231"/>
      <c r="J175" s="232">
        <f>ROUND(I175*H175,2)</f>
        <v>0</v>
      </c>
      <c r="K175" s="228" t="s">
        <v>153</v>
      </c>
      <c r="L175" s="44"/>
      <c r="M175" s="233" t="s">
        <v>1</v>
      </c>
      <c r="N175" s="234" t="s">
        <v>38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154</v>
      </c>
      <c r="AT175" s="237" t="s">
        <v>149</v>
      </c>
      <c r="AU175" s="237" t="s">
        <v>82</v>
      </c>
      <c r="AY175" s="17" t="s">
        <v>146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80</v>
      </c>
      <c r="BK175" s="238">
        <f>ROUND(I175*H175,2)</f>
        <v>0</v>
      </c>
      <c r="BL175" s="17" t="s">
        <v>154</v>
      </c>
      <c r="BM175" s="237" t="s">
        <v>906</v>
      </c>
    </row>
    <row r="176" s="2" customFormat="1" ht="16.5" customHeight="1">
      <c r="A176" s="38"/>
      <c r="B176" s="39"/>
      <c r="C176" s="226" t="s">
        <v>242</v>
      </c>
      <c r="D176" s="226" t="s">
        <v>149</v>
      </c>
      <c r="E176" s="227" t="s">
        <v>907</v>
      </c>
      <c r="F176" s="228" t="s">
        <v>908</v>
      </c>
      <c r="G176" s="229" t="s">
        <v>227</v>
      </c>
      <c r="H176" s="230">
        <v>0.36499999999999999</v>
      </c>
      <c r="I176" s="231"/>
      <c r="J176" s="232">
        <f>ROUND(I176*H176,2)</f>
        <v>0</v>
      </c>
      <c r="K176" s="228" t="s">
        <v>153</v>
      </c>
      <c r="L176" s="44"/>
      <c r="M176" s="233" t="s">
        <v>1</v>
      </c>
      <c r="N176" s="234" t="s">
        <v>38</v>
      </c>
      <c r="O176" s="91"/>
      <c r="P176" s="235">
        <f>O176*H176</f>
        <v>0</v>
      </c>
      <c r="Q176" s="235">
        <v>1.06277</v>
      </c>
      <c r="R176" s="235">
        <f>Q176*H176</f>
        <v>0.38791104999999998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154</v>
      </c>
      <c r="AT176" s="237" t="s">
        <v>149</v>
      </c>
      <c r="AU176" s="237" t="s">
        <v>82</v>
      </c>
      <c r="AY176" s="17" t="s">
        <v>146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80</v>
      </c>
      <c r="BK176" s="238">
        <f>ROUND(I176*H176,2)</f>
        <v>0</v>
      </c>
      <c r="BL176" s="17" t="s">
        <v>154</v>
      </c>
      <c r="BM176" s="237" t="s">
        <v>909</v>
      </c>
    </row>
    <row r="177" s="12" customFormat="1" ht="22.8" customHeight="1">
      <c r="A177" s="12"/>
      <c r="B177" s="210"/>
      <c r="C177" s="211"/>
      <c r="D177" s="212" t="s">
        <v>72</v>
      </c>
      <c r="E177" s="224" t="s">
        <v>375</v>
      </c>
      <c r="F177" s="224" t="s">
        <v>376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P178</f>
        <v>0</v>
      </c>
      <c r="Q177" s="218"/>
      <c r="R177" s="219">
        <f>R178</f>
        <v>0</v>
      </c>
      <c r="S177" s="218"/>
      <c r="T177" s="220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80</v>
      </c>
      <c r="AT177" s="222" t="s">
        <v>72</v>
      </c>
      <c r="AU177" s="222" t="s">
        <v>80</v>
      </c>
      <c r="AY177" s="221" t="s">
        <v>146</v>
      </c>
      <c r="BK177" s="223">
        <f>BK178</f>
        <v>0</v>
      </c>
    </row>
    <row r="178" s="2" customFormat="1" ht="16.5" customHeight="1">
      <c r="A178" s="38"/>
      <c r="B178" s="39"/>
      <c r="C178" s="226" t="s">
        <v>247</v>
      </c>
      <c r="D178" s="226" t="s">
        <v>149</v>
      </c>
      <c r="E178" s="227" t="s">
        <v>910</v>
      </c>
      <c r="F178" s="228" t="s">
        <v>911</v>
      </c>
      <c r="G178" s="229" t="s">
        <v>227</v>
      </c>
      <c r="H178" s="230">
        <v>67.947000000000003</v>
      </c>
      <c r="I178" s="231"/>
      <c r="J178" s="232">
        <f>ROUND(I178*H178,2)</f>
        <v>0</v>
      </c>
      <c r="K178" s="228" t="s">
        <v>153</v>
      </c>
      <c r="L178" s="44"/>
      <c r="M178" s="233" t="s">
        <v>1</v>
      </c>
      <c r="N178" s="234" t="s">
        <v>38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154</v>
      </c>
      <c r="AT178" s="237" t="s">
        <v>149</v>
      </c>
      <c r="AU178" s="237" t="s">
        <v>82</v>
      </c>
      <c r="AY178" s="17" t="s">
        <v>146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80</v>
      </c>
      <c r="BK178" s="238">
        <f>ROUND(I178*H178,2)</f>
        <v>0</v>
      </c>
      <c r="BL178" s="17" t="s">
        <v>154</v>
      </c>
      <c r="BM178" s="237" t="s">
        <v>912</v>
      </c>
    </row>
    <row r="179" s="12" customFormat="1" ht="25.92" customHeight="1">
      <c r="A179" s="12"/>
      <c r="B179" s="210"/>
      <c r="C179" s="211"/>
      <c r="D179" s="212" t="s">
        <v>72</v>
      </c>
      <c r="E179" s="213" t="s">
        <v>381</v>
      </c>
      <c r="F179" s="213" t="s">
        <v>382</v>
      </c>
      <c r="G179" s="211"/>
      <c r="H179" s="211"/>
      <c r="I179" s="214"/>
      <c r="J179" s="215">
        <f>BK179</f>
        <v>0</v>
      </c>
      <c r="K179" s="211"/>
      <c r="L179" s="216"/>
      <c r="M179" s="217"/>
      <c r="N179" s="218"/>
      <c r="O179" s="218"/>
      <c r="P179" s="219">
        <f>P180+P186</f>
        <v>0</v>
      </c>
      <c r="Q179" s="218"/>
      <c r="R179" s="219">
        <f>R180+R186</f>
        <v>0.0057732600000000005</v>
      </c>
      <c r="S179" s="218"/>
      <c r="T179" s="220">
        <f>T180+T186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82</v>
      </c>
      <c r="AT179" s="222" t="s">
        <v>72</v>
      </c>
      <c r="AU179" s="222" t="s">
        <v>73</v>
      </c>
      <c r="AY179" s="221" t="s">
        <v>146</v>
      </c>
      <c r="BK179" s="223">
        <f>BK180+BK186</f>
        <v>0</v>
      </c>
    </row>
    <row r="180" s="12" customFormat="1" ht="22.8" customHeight="1">
      <c r="A180" s="12"/>
      <c r="B180" s="210"/>
      <c r="C180" s="211"/>
      <c r="D180" s="212" t="s">
        <v>72</v>
      </c>
      <c r="E180" s="224" t="s">
        <v>415</v>
      </c>
      <c r="F180" s="224" t="s">
        <v>416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SUM(P181:P185)</f>
        <v>0</v>
      </c>
      <c r="Q180" s="218"/>
      <c r="R180" s="219">
        <f>SUM(R181:R185)</f>
        <v>0.00048510000000000003</v>
      </c>
      <c r="S180" s="218"/>
      <c r="T180" s="220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82</v>
      </c>
      <c r="AT180" s="222" t="s">
        <v>72</v>
      </c>
      <c r="AU180" s="222" t="s">
        <v>80</v>
      </c>
      <c r="AY180" s="221" t="s">
        <v>146</v>
      </c>
      <c r="BK180" s="223">
        <f>SUM(BK181:BK185)</f>
        <v>0</v>
      </c>
    </row>
    <row r="181" s="2" customFormat="1" ht="16.5" customHeight="1">
      <c r="A181" s="38"/>
      <c r="B181" s="39"/>
      <c r="C181" s="226" t="s">
        <v>347</v>
      </c>
      <c r="D181" s="226" t="s">
        <v>149</v>
      </c>
      <c r="E181" s="227" t="s">
        <v>913</v>
      </c>
      <c r="F181" s="228" t="s">
        <v>914</v>
      </c>
      <c r="G181" s="229" t="s">
        <v>162</v>
      </c>
      <c r="H181" s="230">
        <v>8.8200000000000003</v>
      </c>
      <c r="I181" s="231"/>
      <c r="J181" s="232">
        <f>ROUND(I181*H181,2)</f>
        <v>0</v>
      </c>
      <c r="K181" s="228" t="s">
        <v>153</v>
      </c>
      <c r="L181" s="44"/>
      <c r="M181" s="233" t="s">
        <v>1</v>
      </c>
      <c r="N181" s="234" t="s">
        <v>38</v>
      </c>
      <c r="O181" s="91"/>
      <c r="P181" s="235">
        <f>O181*H181</f>
        <v>0</v>
      </c>
      <c r="Q181" s="235">
        <v>5.5000000000000002E-05</v>
      </c>
      <c r="R181" s="235">
        <f>Q181*H181</f>
        <v>0.00048510000000000003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232</v>
      </c>
      <c r="AT181" s="237" t="s">
        <v>149</v>
      </c>
      <c r="AU181" s="237" t="s">
        <v>82</v>
      </c>
      <c r="AY181" s="17" t="s">
        <v>146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80</v>
      </c>
      <c r="BK181" s="238">
        <f>ROUND(I181*H181,2)</f>
        <v>0</v>
      </c>
      <c r="BL181" s="17" t="s">
        <v>232</v>
      </c>
      <c r="BM181" s="237" t="s">
        <v>915</v>
      </c>
    </row>
    <row r="182" s="13" customFormat="1">
      <c r="A182" s="13"/>
      <c r="B182" s="239"/>
      <c r="C182" s="240"/>
      <c r="D182" s="241" t="s">
        <v>156</v>
      </c>
      <c r="E182" s="242" t="s">
        <v>1</v>
      </c>
      <c r="F182" s="243" t="s">
        <v>916</v>
      </c>
      <c r="G182" s="240"/>
      <c r="H182" s="244">
        <v>8.8200000000000003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156</v>
      </c>
      <c r="AU182" s="250" t="s">
        <v>82</v>
      </c>
      <c r="AV182" s="13" t="s">
        <v>82</v>
      </c>
      <c r="AW182" s="13" t="s">
        <v>30</v>
      </c>
      <c r="AX182" s="13" t="s">
        <v>73</v>
      </c>
      <c r="AY182" s="250" t="s">
        <v>146</v>
      </c>
    </row>
    <row r="183" s="14" customFormat="1">
      <c r="A183" s="14"/>
      <c r="B183" s="251"/>
      <c r="C183" s="252"/>
      <c r="D183" s="241" t="s">
        <v>156</v>
      </c>
      <c r="E183" s="253" t="s">
        <v>1</v>
      </c>
      <c r="F183" s="254" t="s">
        <v>158</v>
      </c>
      <c r="G183" s="252"/>
      <c r="H183" s="255">
        <v>8.8200000000000003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156</v>
      </c>
      <c r="AU183" s="261" t="s">
        <v>82</v>
      </c>
      <c r="AV183" s="14" t="s">
        <v>154</v>
      </c>
      <c r="AW183" s="14" t="s">
        <v>30</v>
      </c>
      <c r="AX183" s="14" t="s">
        <v>80</v>
      </c>
      <c r="AY183" s="261" t="s">
        <v>146</v>
      </c>
    </row>
    <row r="184" s="2" customFormat="1" ht="16.5" customHeight="1">
      <c r="A184" s="38"/>
      <c r="B184" s="39"/>
      <c r="C184" s="277" t="s">
        <v>7</v>
      </c>
      <c r="D184" s="277" t="s">
        <v>295</v>
      </c>
      <c r="E184" s="278" t="s">
        <v>337</v>
      </c>
      <c r="F184" s="279" t="s">
        <v>917</v>
      </c>
      <c r="G184" s="280" t="s">
        <v>162</v>
      </c>
      <c r="H184" s="281">
        <v>8.8200000000000003</v>
      </c>
      <c r="I184" s="282"/>
      <c r="J184" s="283">
        <f>ROUND(I184*H184,2)</f>
        <v>0</v>
      </c>
      <c r="K184" s="279" t="s">
        <v>1</v>
      </c>
      <c r="L184" s="284"/>
      <c r="M184" s="285" t="s">
        <v>1</v>
      </c>
      <c r="N184" s="286" t="s">
        <v>38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394</v>
      </c>
      <c r="AT184" s="237" t="s">
        <v>295</v>
      </c>
      <c r="AU184" s="237" t="s">
        <v>82</v>
      </c>
      <c r="AY184" s="17" t="s">
        <v>146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80</v>
      </c>
      <c r="BK184" s="238">
        <f>ROUND(I184*H184,2)</f>
        <v>0</v>
      </c>
      <c r="BL184" s="17" t="s">
        <v>232</v>
      </c>
      <c r="BM184" s="237" t="s">
        <v>918</v>
      </c>
    </row>
    <row r="185" s="2" customFormat="1" ht="24.15" customHeight="1">
      <c r="A185" s="38"/>
      <c r="B185" s="39"/>
      <c r="C185" s="226" t="s">
        <v>355</v>
      </c>
      <c r="D185" s="226" t="s">
        <v>149</v>
      </c>
      <c r="E185" s="227" t="s">
        <v>443</v>
      </c>
      <c r="F185" s="228" t="s">
        <v>444</v>
      </c>
      <c r="G185" s="229" t="s">
        <v>406</v>
      </c>
      <c r="H185" s="287"/>
      <c r="I185" s="231"/>
      <c r="J185" s="232">
        <f>ROUND(I185*H185,2)</f>
        <v>0</v>
      </c>
      <c r="K185" s="228" t="s">
        <v>153</v>
      </c>
      <c r="L185" s="44"/>
      <c r="M185" s="233" t="s">
        <v>1</v>
      </c>
      <c r="N185" s="234" t="s">
        <v>38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232</v>
      </c>
      <c r="AT185" s="237" t="s">
        <v>149</v>
      </c>
      <c r="AU185" s="237" t="s">
        <v>82</v>
      </c>
      <c r="AY185" s="17" t="s">
        <v>146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80</v>
      </c>
      <c r="BK185" s="238">
        <f>ROUND(I185*H185,2)</f>
        <v>0</v>
      </c>
      <c r="BL185" s="17" t="s">
        <v>232</v>
      </c>
      <c r="BM185" s="237" t="s">
        <v>919</v>
      </c>
    </row>
    <row r="186" s="12" customFormat="1" ht="22.8" customHeight="1">
      <c r="A186" s="12"/>
      <c r="B186" s="210"/>
      <c r="C186" s="211"/>
      <c r="D186" s="212" t="s">
        <v>72</v>
      </c>
      <c r="E186" s="224" t="s">
        <v>813</v>
      </c>
      <c r="F186" s="224" t="s">
        <v>814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SUM(P187:P189)</f>
        <v>0</v>
      </c>
      <c r="Q186" s="218"/>
      <c r="R186" s="219">
        <f>SUM(R187:R189)</f>
        <v>0.0052881600000000001</v>
      </c>
      <c r="S186" s="218"/>
      <c r="T186" s="220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82</v>
      </c>
      <c r="AT186" s="222" t="s">
        <v>72</v>
      </c>
      <c r="AU186" s="222" t="s">
        <v>80</v>
      </c>
      <c r="AY186" s="221" t="s">
        <v>146</v>
      </c>
      <c r="BK186" s="223">
        <f>SUM(BK187:BK189)</f>
        <v>0</v>
      </c>
    </row>
    <row r="187" s="2" customFormat="1" ht="16.5" customHeight="1">
      <c r="A187" s="38"/>
      <c r="B187" s="39"/>
      <c r="C187" s="226" t="s">
        <v>360</v>
      </c>
      <c r="D187" s="226" t="s">
        <v>149</v>
      </c>
      <c r="E187" s="227" t="s">
        <v>815</v>
      </c>
      <c r="F187" s="228" t="s">
        <v>816</v>
      </c>
      <c r="G187" s="229" t="s">
        <v>162</v>
      </c>
      <c r="H187" s="230">
        <v>22.033999999999999</v>
      </c>
      <c r="I187" s="231"/>
      <c r="J187" s="232">
        <f>ROUND(I187*H187,2)</f>
        <v>0</v>
      </c>
      <c r="K187" s="228" t="s">
        <v>153</v>
      </c>
      <c r="L187" s="44"/>
      <c r="M187" s="233" t="s">
        <v>1</v>
      </c>
      <c r="N187" s="234" t="s">
        <v>38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232</v>
      </c>
      <c r="AT187" s="237" t="s">
        <v>149</v>
      </c>
      <c r="AU187" s="237" t="s">
        <v>82</v>
      </c>
      <c r="AY187" s="17" t="s">
        <v>146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80</v>
      </c>
      <c r="BK187" s="238">
        <f>ROUND(I187*H187,2)</f>
        <v>0</v>
      </c>
      <c r="BL187" s="17" t="s">
        <v>232</v>
      </c>
      <c r="BM187" s="237" t="s">
        <v>920</v>
      </c>
    </row>
    <row r="188" s="2" customFormat="1" ht="16.5" customHeight="1">
      <c r="A188" s="38"/>
      <c r="B188" s="39"/>
      <c r="C188" s="226" t="s">
        <v>365</v>
      </c>
      <c r="D188" s="226" t="s">
        <v>149</v>
      </c>
      <c r="E188" s="227" t="s">
        <v>818</v>
      </c>
      <c r="F188" s="228" t="s">
        <v>819</v>
      </c>
      <c r="G188" s="229" t="s">
        <v>162</v>
      </c>
      <c r="H188" s="230">
        <v>22.033999999999999</v>
      </c>
      <c r="I188" s="231"/>
      <c r="J188" s="232">
        <f>ROUND(I188*H188,2)</f>
        <v>0</v>
      </c>
      <c r="K188" s="228" t="s">
        <v>153</v>
      </c>
      <c r="L188" s="44"/>
      <c r="M188" s="233" t="s">
        <v>1</v>
      </c>
      <c r="N188" s="234" t="s">
        <v>38</v>
      </c>
      <c r="O188" s="91"/>
      <c r="P188" s="235">
        <f>O188*H188</f>
        <v>0</v>
      </c>
      <c r="Q188" s="235">
        <v>0.00013999999999999999</v>
      </c>
      <c r="R188" s="235">
        <f>Q188*H188</f>
        <v>0.0030847599999999998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232</v>
      </c>
      <c r="AT188" s="237" t="s">
        <v>149</v>
      </c>
      <c r="AU188" s="237" t="s">
        <v>82</v>
      </c>
      <c r="AY188" s="17" t="s">
        <v>146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80</v>
      </c>
      <c r="BK188" s="238">
        <f>ROUND(I188*H188,2)</f>
        <v>0</v>
      </c>
      <c r="BL188" s="17" t="s">
        <v>232</v>
      </c>
      <c r="BM188" s="237" t="s">
        <v>921</v>
      </c>
    </row>
    <row r="189" s="2" customFormat="1" ht="24.15" customHeight="1">
      <c r="A189" s="38"/>
      <c r="B189" s="39"/>
      <c r="C189" s="226" t="s">
        <v>369</v>
      </c>
      <c r="D189" s="226" t="s">
        <v>149</v>
      </c>
      <c r="E189" s="227" t="s">
        <v>821</v>
      </c>
      <c r="F189" s="228" t="s">
        <v>822</v>
      </c>
      <c r="G189" s="229" t="s">
        <v>162</v>
      </c>
      <c r="H189" s="230">
        <v>22.033999999999999</v>
      </c>
      <c r="I189" s="231"/>
      <c r="J189" s="232">
        <f>ROUND(I189*H189,2)</f>
        <v>0</v>
      </c>
      <c r="K189" s="228" t="s">
        <v>153</v>
      </c>
      <c r="L189" s="44"/>
      <c r="M189" s="262" t="s">
        <v>1</v>
      </c>
      <c r="N189" s="263" t="s">
        <v>38</v>
      </c>
      <c r="O189" s="264"/>
      <c r="P189" s="265">
        <f>O189*H189</f>
        <v>0</v>
      </c>
      <c r="Q189" s="265">
        <v>0.00010000000000000001</v>
      </c>
      <c r="R189" s="265">
        <f>Q189*H189</f>
        <v>0.0022033999999999999</v>
      </c>
      <c r="S189" s="265">
        <v>0</v>
      </c>
      <c r="T189" s="26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232</v>
      </c>
      <c r="AT189" s="237" t="s">
        <v>149</v>
      </c>
      <c r="AU189" s="237" t="s">
        <v>82</v>
      </c>
      <c r="AY189" s="17" t="s">
        <v>146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80</v>
      </c>
      <c r="BK189" s="238">
        <f>ROUND(I189*H189,2)</f>
        <v>0</v>
      </c>
      <c r="BL189" s="17" t="s">
        <v>232</v>
      </c>
      <c r="BM189" s="237" t="s">
        <v>922</v>
      </c>
    </row>
    <row r="190" s="2" customFormat="1" ht="6.96" customHeight="1">
      <c r="A190" s="38"/>
      <c r="B190" s="66"/>
      <c r="C190" s="67"/>
      <c r="D190" s="67"/>
      <c r="E190" s="67"/>
      <c r="F190" s="67"/>
      <c r="G190" s="67"/>
      <c r="H190" s="67"/>
      <c r="I190" s="67"/>
      <c r="J190" s="67"/>
      <c r="K190" s="67"/>
      <c r="L190" s="44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sheetProtection sheet="1" autoFilter="0" formatColumns="0" formatRows="0" objects="1" scenarios="1" spinCount="100000" saltValue="WKFPjO2Y7Obu9Z5xuLGUbHUIFSrCHCU/W0XVNNTzJWZ1BH6UYuPbvv8RLhq1yjcoGi1cxs5HhdGKdB/0mmmHgw==" hashValue="3mqBQdA1Vhlf6DZdjcyhKAI2Q0lIj2rBR9wt4OJA5yflk3JlYy+ShOVcw592jD5IerQnjRL01yeeiXJrvPwQcQ==" algorithmName="SHA-512" password="CC35"/>
  <autoFilter ref="C128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Komunitní centrum Jahodnice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923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117</v>
      </c>
      <c r="G14" s="38"/>
      <c r="H14" s="38"/>
      <c r="I14" s="150" t="s">
        <v>22</v>
      </c>
      <c r="J14" s="153" t="str">
        <f>'Rekapitulace stavby'!AN8</f>
        <v>2.5.2022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118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119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120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121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ROUND((SUM(BE130:BE204)),  2)</f>
        <v>0</v>
      </c>
      <c r="G35" s="38"/>
      <c r="H35" s="38"/>
      <c r="I35" s="164">
        <v>0.20999999999999999</v>
      </c>
      <c r="J35" s="163">
        <f>ROUND(((SUM(BE130:BE204))*I35),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ROUND((SUM(BF130:BF204)),  2)</f>
        <v>0</v>
      </c>
      <c r="G36" s="38"/>
      <c r="H36" s="38"/>
      <c r="I36" s="164">
        <v>0.14999999999999999</v>
      </c>
      <c r="J36" s="163">
        <f>ROUND(((SUM(BF130:BF204))*I36),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ROUND((SUM(BG130:BG204)),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ROUND((SUM(BH130:BH204)),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ROUND((SUM(BI130:BI204)),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Komunitní centrum Jahodnice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3.8 - Nový plot podél západní hranice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Baštířská 67/2, Praha 14</v>
      </c>
      <c r="G91" s="40"/>
      <c r="H91" s="40"/>
      <c r="I91" s="32" t="s">
        <v>22</v>
      </c>
      <c r="J91" s="79" t="str">
        <f>IF(J14="","",J14)</f>
        <v>2.5.2022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Městská část Praha 14</v>
      </c>
      <c r="G93" s="40"/>
      <c r="H93" s="40"/>
      <c r="I93" s="32" t="s">
        <v>29</v>
      </c>
      <c r="J93" s="36" t="str">
        <f>E23</f>
        <v>a3atelier,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123</v>
      </c>
      <c r="D96" s="185"/>
      <c r="E96" s="185"/>
      <c r="F96" s="185"/>
      <c r="G96" s="185"/>
      <c r="H96" s="185"/>
      <c r="I96" s="185"/>
      <c r="J96" s="186" t="s">
        <v>124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125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126</v>
      </c>
    </row>
    <row r="99" s="9" customFormat="1" ht="24.96" customHeight="1">
      <c r="A99" s="9"/>
      <c r="B99" s="188"/>
      <c r="C99" s="189"/>
      <c r="D99" s="190" t="s">
        <v>127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128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252</v>
      </c>
      <c r="E101" s="196"/>
      <c r="F101" s="196"/>
      <c r="G101" s="196"/>
      <c r="H101" s="196"/>
      <c r="I101" s="196"/>
      <c r="J101" s="197">
        <f>J142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253</v>
      </c>
      <c r="E102" s="196"/>
      <c r="F102" s="196"/>
      <c r="G102" s="196"/>
      <c r="H102" s="196"/>
      <c r="I102" s="196"/>
      <c r="J102" s="197">
        <f>J156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850</v>
      </c>
      <c r="E103" s="196"/>
      <c r="F103" s="196"/>
      <c r="G103" s="196"/>
      <c r="H103" s="196"/>
      <c r="I103" s="196"/>
      <c r="J103" s="197">
        <f>J170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129</v>
      </c>
      <c r="E104" s="196"/>
      <c r="F104" s="196"/>
      <c r="G104" s="196"/>
      <c r="H104" s="196"/>
      <c r="I104" s="196"/>
      <c r="J104" s="197">
        <f>J179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254</v>
      </c>
      <c r="E105" s="196"/>
      <c r="F105" s="196"/>
      <c r="G105" s="196"/>
      <c r="H105" s="196"/>
      <c r="I105" s="196"/>
      <c r="J105" s="197">
        <f>J184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255</v>
      </c>
      <c r="E106" s="191"/>
      <c r="F106" s="191"/>
      <c r="G106" s="191"/>
      <c r="H106" s="191"/>
      <c r="I106" s="191"/>
      <c r="J106" s="192">
        <f>J186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256</v>
      </c>
      <c r="E107" s="196"/>
      <c r="F107" s="196"/>
      <c r="G107" s="196"/>
      <c r="H107" s="196"/>
      <c r="I107" s="196"/>
      <c r="J107" s="197">
        <f>J187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258</v>
      </c>
      <c r="E108" s="196"/>
      <c r="F108" s="196"/>
      <c r="G108" s="196"/>
      <c r="H108" s="196"/>
      <c r="I108" s="196"/>
      <c r="J108" s="197">
        <f>J196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3" t="str">
        <f>E7</f>
        <v>Komunitní centrum Jahodnice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113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114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3.8 - Nový plot podél západní hranice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Baštířská 67/2, Praha 14</v>
      </c>
      <c r="G124" s="40"/>
      <c r="H124" s="40"/>
      <c r="I124" s="32" t="s">
        <v>22</v>
      </c>
      <c r="J124" s="79" t="str">
        <f>IF(J14="","",J14)</f>
        <v>2.5.2022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>Městská část Praha 14</v>
      </c>
      <c r="G126" s="40"/>
      <c r="H126" s="40"/>
      <c r="I126" s="32" t="s">
        <v>29</v>
      </c>
      <c r="J126" s="36" t="str">
        <f>E23</f>
        <v>a3atelier,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IF(E20="","",E20)</f>
        <v>Vyplň údaj</v>
      </c>
      <c r="G127" s="40"/>
      <c r="H127" s="40"/>
      <c r="I127" s="32" t="s">
        <v>31</v>
      </c>
      <c r="J127" s="36" t="str">
        <f>E26</f>
        <v>Zdeněk Drda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132</v>
      </c>
      <c r="D129" s="202" t="s">
        <v>58</v>
      </c>
      <c r="E129" s="202" t="s">
        <v>54</v>
      </c>
      <c r="F129" s="202" t="s">
        <v>55</v>
      </c>
      <c r="G129" s="202" t="s">
        <v>133</v>
      </c>
      <c r="H129" s="202" t="s">
        <v>134</v>
      </c>
      <c r="I129" s="202" t="s">
        <v>135</v>
      </c>
      <c r="J129" s="202" t="s">
        <v>124</v>
      </c>
      <c r="K129" s="203" t="s">
        <v>136</v>
      </c>
      <c r="L129" s="204"/>
      <c r="M129" s="100" t="s">
        <v>1</v>
      </c>
      <c r="N129" s="101" t="s">
        <v>37</v>
      </c>
      <c r="O129" s="101" t="s">
        <v>137</v>
      </c>
      <c r="P129" s="101" t="s">
        <v>138</v>
      </c>
      <c r="Q129" s="101" t="s">
        <v>139</v>
      </c>
      <c r="R129" s="101" t="s">
        <v>140</v>
      </c>
      <c r="S129" s="101" t="s">
        <v>141</v>
      </c>
      <c r="T129" s="102" t="s">
        <v>142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143</v>
      </c>
      <c r="D130" s="40"/>
      <c r="E130" s="40"/>
      <c r="F130" s="40"/>
      <c r="G130" s="40"/>
      <c r="H130" s="40"/>
      <c r="I130" s="40"/>
      <c r="J130" s="205">
        <f>BK130</f>
        <v>0</v>
      </c>
      <c r="K130" s="40"/>
      <c r="L130" s="44"/>
      <c r="M130" s="103"/>
      <c r="N130" s="206"/>
      <c r="O130" s="104"/>
      <c r="P130" s="207">
        <f>P131+P186</f>
        <v>0</v>
      </c>
      <c r="Q130" s="104"/>
      <c r="R130" s="207">
        <f>R131+R186</f>
        <v>120.365810912</v>
      </c>
      <c r="S130" s="104"/>
      <c r="T130" s="208">
        <f>T131+T186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126</v>
      </c>
      <c r="BK130" s="209">
        <f>BK131+BK186</f>
        <v>0</v>
      </c>
    </row>
    <row r="131" s="12" customFormat="1" ht="25.92" customHeight="1">
      <c r="A131" s="12"/>
      <c r="B131" s="210"/>
      <c r="C131" s="211"/>
      <c r="D131" s="212" t="s">
        <v>72</v>
      </c>
      <c r="E131" s="213" t="s">
        <v>144</v>
      </c>
      <c r="F131" s="213" t="s">
        <v>145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P132+P142+P156+P170+P179+P184</f>
        <v>0</v>
      </c>
      <c r="Q131" s="218"/>
      <c r="R131" s="219">
        <f>R132+R142+R156+R170+R179+R184</f>
        <v>119.499068282</v>
      </c>
      <c r="S131" s="218"/>
      <c r="T131" s="220">
        <f>T132+T142+T156+T170+T179+T184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80</v>
      </c>
      <c r="AT131" s="222" t="s">
        <v>72</v>
      </c>
      <c r="AU131" s="222" t="s">
        <v>73</v>
      </c>
      <c r="AY131" s="221" t="s">
        <v>146</v>
      </c>
      <c r="BK131" s="223">
        <f>BK132+BK142+BK156+BK170+BK179+BK184</f>
        <v>0</v>
      </c>
    </row>
    <row r="132" s="12" customFormat="1" ht="22.8" customHeight="1">
      <c r="A132" s="12"/>
      <c r="B132" s="210"/>
      <c r="C132" s="211"/>
      <c r="D132" s="212" t="s">
        <v>72</v>
      </c>
      <c r="E132" s="224" t="s">
        <v>80</v>
      </c>
      <c r="F132" s="224" t="s">
        <v>147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SUM(P133:P141)</f>
        <v>0</v>
      </c>
      <c r="Q132" s="218"/>
      <c r="R132" s="219">
        <f>SUM(R133:R141)</f>
        <v>0</v>
      </c>
      <c r="S132" s="218"/>
      <c r="T132" s="220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80</v>
      </c>
      <c r="AT132" s="222" t="s">
        <v>72</v>
      </c>
      <c r="AU132" s="222" t="s">
        <v>80</v>
      </c>
      <c r="AY132" s="221" t="s">
        <v>146</v>
      </c>
      <c r="BK132" s="223">
        <f>SUM(BK133:BK141)</f>
        <v>0</v>
      </c>
    </row>
    <row r="133" s="2" customFormat="1" ht="37.8" customHeight="1">
      <c r="A133" s="38"/>
      <c r="B133" s="39"/>
      <c r="C133" s="226" t="s">
        <v>80</v>
      </c>
      <c r="D133" s="226" t="s">
        <v>149</v>
      </c>
      <c r="E133" s="227" t="s">
        <v>827</v>
      </c>
      <c r="F133" s="228" t="s">
        <v>828</v>
      </c>
      <c r="G133" s="229" t="s">
        <v>152</v>
      </c>
      <c r="H133" s="230">
        <v>27.385999999999999</v>
      </c>
      <c r="I133" s="231"/>
      <c r="J133" s="232">
        <f>ROUND(I133*H133,2)</f>
        <v>0</v>
      </c>
      <c r="K133" s="228" t="s">
        <v>153</v>
      </c>
      <c r="L133" s="44"/>
      <c r="M133" s="233" t="s">
        <v>1</v>
      </c>
      <c r="N133" s="234" t="s">
        <v>38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154</v>
      </c>
      <c r="AT133" s="237" t="s">
        <v>149</v>
      </c>
      <c r="AU133" s="237" t="s">
        <v>82</v>
      </c>
      <c r="AY133" s="17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80</v>
      </c>
      <c r="BK133" s="238">
        <f>ROUND(I133*H133,2)</f>
        <v>0</v>
      </c>
      <c r="BL133" s="17" t="s">
        <v>154</v>
      </c>
      <c r="BM133" s="237" t="s">
        <v>924</v>
      </c>
    </row>
    <row r="134" s="15" customFormat="1">
      <c r="A134" s="15"/>
      <c r="B134" s="267"/>
      <c r="C134" s="268"/>
      <c r="D134" s="241" t="s">
        <v>156</v>
      </c>
      <c r="E134" s="269" t="s">
        <v>1</v>
      </c>
      <c r="F134" s="270" t="s">
        <v>925</v>
      </c>
      <c r="G134" s="268"/>
      <c r="H134" s="269" t="s">
        <v>1</v>
      </c>
      <c r="I134" s="271"/>
      <c r="J134" s="268"/>
      <c r="K134" s="268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156</v>
      </c>
      <c r="AU134" s="276" t="s">
        <v>82</v>
      </c>
      <c r="AV134" s="15" t="s">
        <v>80</v>
      </c>
      <c r="AW134" s="15" t="s">
        <v>30</v>
      </c>
      <c r="AX134" s="15" t="s">
        <v>73</v>
      </c>
      <c r="AY134" s="276" t="s">
        <v>146</v>
      </c>
    </row>
    <row r="135" s="13" customFormat="1">
      <c r="A135" s="13"/>
      <c r="B135" s="239"/>
      <c r="C135" s="240"/>
      <c r="D135" s="241" t="s">
        <v>156</v>
      </c>
      <c r="E135" s="242" t="s">
        <v>1</v>
      </c>
      <c r="F135" s="243" t="s">
        <v>926</v>
      </c>
      <c r="G135" s="240"/>
      <c r="H135" s="244">
        <v>27.385999999999999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156</v>
      </c>
      <c r="AU135" s="250" t="s">
        <v>82</v>
      </c>
      <c r="AV135" s="13" t="s">
        <v>82</v>
      </c>
      <c r="AW135" s="13" t="s">
        <v>30</v>
      </c>
      <c r="AX135" s="13" t="s">
        <v>73</v>
      </c>
      <c r="AY135" s="250" t="s">
        <v>146</v>
      </c>
    </row>
    <row r="136" s="14" customFormat="1">
      <c r="A136" s="14"/>
      <c r="B136" s="251"/>
      <c r="C136" s="252"/>
      <c r="D136" s="241" t="s">
        <v>156</v>
      </c>
      <c r="E136" s="253" t="s">
        <v>1</v>
      </c>
      <c r="F136" s="254" t="s">
        <v>158</v>
      </c>
      <c r="G136" s="252"/>
      <c r="H136" s="255">
        <v>27.385999999999999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156</v>
      </c>
      <c r="AU136" s="261" t="s">
        <v>82</v>
      </c>
      <c r="AV136" s="14" t="s">
        <v>154</v>
      </c>
      <c r="AW136" s="14" t="s">
        <v>30</v>
      </c>
      <c r="AX136" s="14" t="s">
        <v>80</v>
      </c>
      <c r="AY136" s="261" t="s">
        <v>146</v>
      </c>
    </row>
    <row r="137" s="2" customFormat="1" ht="37.8" customHeight="1">
      <c r="A137" s="38"/>
      <c r="B137" s="39"/>
      <c r="C137" s="226" t="s">
        <v>82</v>
      </c>
      <c r="D137" s="226" t="s">
        <v>149</v>
      </c>
      <c r="E137" s="227" t="s">
        <v>281</v>
      </c>
      <c r="F137" s="228" t="s">
        <v>282</v>
      </c>
      <c r="G137" s="229" t="s">
        <v>152</v>
      </c>
      <c r="H137" s="230">
        <v>27.385999999999999</v>
      </c>
      <c r="I137" s="231"/>
      <c r="J137" s="232">
        <f>ROUND(I137*H137,2)</f>
        <v>0</v>
      </c>
      <c r="K137" s="228" t="s">
        <v>153</v>
      </c>
      <c r="L137" s="44"/>
      <c r="M137" s="233" t="s">
        <v>1</v>
      </c>
      <c r="N137" s="234" t="s">
        <v>38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154</v>
      </c>
      <c r="AT137" s="237" t="s">
        <v>149</v>
      </c>
      <c r="AU137" s="237" t="s">
        <v>82</v>
      </c>
      <c r="AY137" s="17" t="s">
        <v>146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80</v>
      </c>
      <c r="BK137" s="238">
        <f>ROUND(I137*H137,2)</f>
        <v>0</v>
      </c>
      <c r="BL137" s="17" t="s">
        <v>154</v>
      </c>
      <c r="BM137" s="237" t="s">
        <v>927</v>
      </c>
    </row>
    <row r="138" s="2" customFormat="1" ht="37.8" customHeight="1">
      <c r="A138" s="38"/>
      <c r="B138" s="39"/>
      <c r="C138" s="226" t="s">
        <v>214</v>
      </c>
      <c r="D138" s="226" t="s">
        <v>149</v>
      </c>
      <c r="E138" s="227" t="s">
        <v>928</v>
      </c>
      <c r="F138" s="228" t="s">
        <v>929</v>
      </c>
      <c r="G138" s="229" t="s">
        <v>152</v>
      </c>
      <c r="H138" s="230">
        <v>27.385999999999999</v>
      </c>
      <c r="I138" s="231"/>
      <c r="J138" s="232">
        <f>ROUND(I138*H138,2)</f>
        <v>0</v>
      </c>
      <c r="K138" s="228" t="s">
        <v>153</v>
      </c>
      <c r="L138" s="44"/>
      <c r="M138" s="233" t="s">
        <v>1</v>
      </c>
      <c r="N138" s="234" t="s">
        <v>38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154</v>
      </c>
      <c r="AT138" s="237" t="s">
        <v>149</v>
      </c>
      <c r="AU138" s="237" t="s">
        <v>82</v>
      </c>
      <c r="AY138" s="17" t="s">
        <v>146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80</v>
      </c>
      <c r="BK138" s="238">
        <f>ROUND(I138*H138,2)</f>
        <v>0</v>
      </c>
      <c r="BL138" s="17" t="s">
        <v>154</v>
      </c>
      <c r="BM138" s="237" t="s">
        <v>930</v>
      </c>
    </row>
    <row r="139" s="2" customFormat="1" ht="24.15" customHeight="1">
      <c r="A139" s="38"/>
      <c r="B139" s="39"/>
      <c r="C139" s="226" t="s">
        <v>154</v>
      </c>
      <c r="D139" s="226" t="s">
        <v>149</v>
      </c>
      <c r="E139" s="227" t="s">
        <v>931</v>
      </c>
      <c r="F139" s="228" t="s">
        <v>932</v>
      </c>
      <c r="G139" s="229" t="s">
        <v>162</v>
      </c>
      <c r="H139" s="230">
        <v>33.810000000000002</v>
      </c>
      <c r="I139" s="231"/>
      <c r="J139" s="232">
        <f>ROUND(I139*H139,2)</f>
        <v>0</v>
      </c>
      <c r="K139" s="228" t="s">
        <v>153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154</v>
      </c>
      <c r="AT139" s="237" t="s">
        <v>149</v>
      </c>
      <c r="AU139" s="237" t="s">
        <v>82</v>
      </c>
      <c r="AY139" s="17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154</v>
      </c>
      <c r="BM139" s="237" t="s">
        <v>933</v>
      </c>
    </row>
    <row r="140" s="13" customFormat="1">
      <c r="A140" s="13"/>
      <c r="B140" s="239"/>
      <c r="C140" s="240"/>
      <c r="D140" s="241" t="s">
        <v>156</v>
      </c>
      <c r="E140" s="242" t="s">
        <v>1</v>
      </c>
      <c r="F140" s="243" t="s">
        <v>934</v>
      </c>
      <c r="G140" s="240"/>
      <c r="H140" s="244">
        <v>33.810000000000002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156</v>
      </c>
      <c r="AU140" s="250" t="s">
        <v>82</v>
      </c>
      <c r="AV140" s="13" t="s">
        <v>82</v>
      </c>
      <c r="AW140" s="13" t="s">
        <v>30</v>
      </c>
      <c r="AX140" s="13" t="s">
        <v>73</v>
      </c>
      <c r="AY140" s="250" t="s">
        <v>146</v>
      </c>
    </row>
    <row r="141" s="14" customFormat="1">
      <c r="A141" s="14"/>
      <c r="B141" s="251"/>
      <c r="C141" s="252"/>
      <c r="D141" s="241" t="s">
        <v>156</v>
      </c>
      <c r="E141" s="253" t="s">
        <v>1</v>
      </c>
      <c r="F141" s="254" t="s">
        <v>158</v>
      </c>
      <c r="G141" s="252"/>
      <c r="H141" s="255">
        <v>33.810000000000002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156</v>
      </c>
      <c r="AU141" s="261" t="s">
        <v>82</v>
      </c>
      <c r="AV141" s="14" t="s">
        <v>154</v>
      </c>
      <c r="AW141" s="14" t="s">
        <v>30</v>
      </c>
      <c r="AX141" s="14" t="s">
        <v>80</v>
      </c>
      <c r="AY141" s="261" t="s">
        <v>146</v>
      </c>
    </row>
    <row r="142" s="12" customFormat="1" ht="22.8" customHeight="1">
      <c r="A142" s="12"/>
      <c r="B142" s="210"/>
      <c r="C142" s="211"/>
      <c r="D142" s="212" t="s">
        <v>72</v>
      </c>
      <c r="E142" s="224" t="s">
        <v>82</v>
      </c>
      <c r="F142" s="224" t="s">
        <v>284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SUM(P143:P155)</f>
        <v>0</v>
      </c>
      <c r="Q142" s="218"/>
      <c r="R142" s="219">
        <f>SUM(R143:R155)</f>
        <v>48.209245199999998</v>
      </c>
      <c r="S142" s="218"/>
      <c r="T142" s="220">
        <f>SUM(T143:T155)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80</v>
      </c>
      <c r="AT142" s="222" t="s">
        <v>72</v>
      </c>
      <c r="AU142" s="222" t="s">
        <v>80</v>
      </c>
      <c r="AY142" s="221" t="s">
        <v>146</v>
      </c>
      <c r="BK142" s="223">
        <f>SUM(BK143:BK155)</f>
        <v>0</v>
      </c>
    </row>
    <row r="143" s="2" customFormat="1" ht="24.15" customHeight="1">
      <c r="A143" s="38"/>
      <c r="B143" s="39"/>
      <c r="C143" s="226" t="s">
        <v>385</v>
      </c>
      <c r="D143" s="226" t="s">
        <v>149</v>
      </c>
      <c r="E143" s="227" t="s">
        <v>935</v>
      </c>
      <c r="F143" s="228" t="s">
        <v>936</v>
      </c>
      <c r="G143" s="229" t="s">
        <v>152</v>
      </c>
      <c r="H143" s="230">
        <v>14.15</v>
      </c>
      <c r="I143" s="231"/>
      <c r="J143" s="232">
        <f>ROUND(I143*H143,2)</f>
        <v>0</v>
      </c>
      <c r="K143" s="228" t="s">
        <v>153</v>
      </c>
      <c r="L143" s="44"/>
      <c r="M143" s="233" t="s">
        <v>1</v>
      </c>
      <c r="N143" s="234" t="s">
        <v>38</v>
      </c>
      <c r="O143" s="91"/>
      <c r="P143" s="235">
        <f>O143*H143</f>
        <v>0</v>
      </c>
      <c r="Q143" s="235">
        <v>2.5018699999999998</v>
      </c>
      <c r="R143" s="235">
        <f>Q143*H143</f>
        <v>35.401460499999999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154</v>
      </c>
      <c r="AT143" s="237" t="s">
        <v>149</v>
      </c>
      <c r="AU143" s="237" t="s">
        <v>82</v>
      </c>
      <c r="AY143" s="17" t="s">
        <v>146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80</v>
      </c>
      <c r="BK143" s="238">
        <f>ROUND(I143*H143,2)</f>
        <v>0</v>
      </c>
      <c r="BL143" s="17" t="s">
        <v>154</v>
      </c>
      <c r="BM143" s="237" t="s">
        <v>937</v>
      </c>
    </row>
    <row r="144" s="15" customFormat="1">
      <c r="A144" s="15"/>
      <c r="B144" s="267"/>
      <c r="C144" s="268"/>
      <c r="D144" s="241" t="s">
        <v>156</v>
      </c>
      <c r="E144" s="269" t="s">
        <v>1</v>
      </c>
      <c r="F144" s="270" t="s">
        <v>938</v>
      </c>
      <c r="G144" s="268"/>
      <c r="H144" s="269" t="s">
        <v>1</v>
      </c>
      <c r="I144" s="271"/>
      <c r="J144" s="268"/>
      <c r="K144" s="268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156</v>
      </c>
      <c r="AU144" s="276" t="s">
        <v>82</v>
      </c>
      <c r="AV144" s="15" t="s">
        <v>80</v>
      </c>
      <c r="AW144" s="15" t="s">
        <v>30</v>
      </c>
      <c r="AX144" s="15" t="s">
        <v>73</v>
      </c>
      <c r="AY144" s="276" t="s">
        <v>146</v>
      </c>
    </row>
    <row r="145" s="13" customFormat="1">
      <c r="A145" s="13"/>
      <c r="B145" s="239"/>
      <c r="C145" s="240"/>
      <c r="D145" s="241" t="s">
        <v>156</v>
      </c>
      <c r="E145" s="242" t="s">
        <v>1</v>
      </c>
      <c r="F145" s="243" t="s">
        <v>939</v>
      </c>
      <c r="G145" s="240"/>
      <c r="H145" s="244">
        <v>14.15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156</v>
      </c>
      <c r="AU145" s="250" t="s">
        <v>82</v>
      </c>
      <c r="AV145" s="13" t="s">
        <v>82</v>
      </c>
      <c r="AW145" s="13" t="s">
        <v>30</v>
      </c>
      <c r="AX145" s="13" t="s">
        <v>73</v>
      </c>
      <c r="AY145" s="250" t="s">
        <v>146</v>
      </c>
    </row>
    <row r="146" s="14" customFormat="1">
      <c r="A146" s="14"/>
      <c r="B146" s="251"/>
      <c r="C146" s="252"/>
      <c r="D146" s="241" t="s">
        <v>156</v>
      </c>
      <c r="E146" s="253" t="s">
        <v>1</v>
      </c>
      <c r="F146" s="254" t="s">
        <v>158</v>
      </c>
      <c r="G146" s="252"/>
      <c r="H146" s="255">
        <v>14.15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156</v>
      </c>
      <c r="AU146" s="261" t="s">
        <v>82</v>
      </c>
      <c r="AV146" s="14" t="s">
        <v>154</v>
      </c>
      <c r="AW146" s="14" t="s">
        <v>30</v>
      </c>
      <c r="AX146" s="14" t="s">
        <v>80</v>
      </c>
      <c r="AY146" s="261" t="s">
        <v>146</v>
      </c>
    </row>
    <row r="147" s="2" customFormat="1" ht="16.5" customHeight="1">
      <c r="A147" s="38"/>
      <c r="B147" s="39"/>
      <c r="C147" s="226" t="s">
        <v>218</v>
      </c>
      <c r="D147" s="226" t="s">
        <v>149</v>
      </c>
      <c r="E147" s="227" t="s">
        <v>720</v>
      </c>
      <c r="F147" s="228" t="s">
        <v>721</v>
      </c>
      <c r="G147" s="229" t="s">
        <v>152</v>
      </c>
      <c r="H147" s="230">
        <v>4.593</v>
      </c>
      <c r="I147" s="231"/>
      <c r="J147" s="232">
        <f>ROUND(I147*H147,2)</f>
        <v>0</v>
      </c>
      <c r="K147" s="228" t="s">
        <v>153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2.5018699999999998</v>
      </c>
      <c r="R147" s="235">
        <f>Q147*H147</f>
        <v>11.491088909999998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154</v>
      </c>
      <c r="AT147" s="237" t="s">
        <v>149</v>
      </c>
      <c r="AU147" s="237" t="s">
        <v>82</v>
      </c>
      <c r="AY147" s="17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80</v>
      </c>
      <c r="BK147" s="238">
        <f>ROUND(I147*H147,2)</f>
        <v>0</v>
      </c>
      <c r="BL147" s="17" t="s">
        <v>154</v>
      </c>
      <c r="BM147" s="237" t="s">
        <v>940</v>
      </c>
    </row>
    <row r="148" s="13" customFormat="1">
      <c r="A148" s="13"/>
      <c r="B148" s="239"/>
      <c r="C148" s="240"/>
      <c r="D148" s="241" t="s">
        <v>156</v>
      </c>
      <c r="E148" s="242" t="s">
        <v>1</v>
      </c>
      <c r="F148" s="243" t="s">
        <v>941</v>
      </c>
      <c r="G148" s="240"/>
      <c r="H148" s="244">
        <v>4.593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156</v>
      </c>
      <c r="AU148" s="250" t="s">
        <v>82</v>
      </c>
      <c r="AV148" s="13" t="s">
        <v>82</v>
      </c>
      <c r="AW148" s="13" t="s">
        <v>30</v>
      </c>
      <c r="AX148" s="13" t="s">
        <v>73</v>
      </c>
      <c r="AY148" s="250" t="s">
        <v>146</v>
      </c>
    </row>
    <row r="149" s="14" customFormat="1">
      <c r="A149" s="14"/>
      <c r="B149" s="251"/>
      <c r="C149" s="252"/>
      <c r="D149" s="241" t="s">
        <v>156</v>
      </c>
      <c r="E149" s="253" t="s">
        <v>1</v>
      </c>
      <c r="F149" s="254" t="s">
        <v>158</v>
      </c>
      <c r="G149" s="252"/>
      <c r="H149" s="255">
        <v>4.593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156</v>
      </c>
      <c r="AU149" s="261" t="s">
        <v>82</v>
      </c>
      <c r="AV149" s="14" t="s">
        <v>154</v>
      </c>
      <c r="AW149" s="14" t="s">
        <v>30</v>
      </c>
      <c r="AX149" s="14" t="s">
        <v>80</v>
      </c>
      <c r="AY149" s="261" t="s">
        <v>146</v>
      </c>
    </row>
    <row r="150" s="2" customFormat="1" ht="16.5" customHeight="1">
      <c r="A150" s="38"/>
      <c r="B150" s="39"/>
      <c r="C150" s="226" t="s">
        <v>195</v>
      </c>
      <c r="D150" s="226" t="s">
        <v>149</v>
      </c>
      <c r="E150" s="227" t="s">
        <v>727</v>
      </c>
      <c r="F150" s="228" t="s">
        <v>728</v>
      </c>
      <c r="G150" s="229" t="s">
        <v>162</v>
      </c>
      <c r="H150" s="230">
        <v>10.819000000000001</v>
      </c>
      <c r="I150" s="231"/>
      <c r="J150" s="232">
        <f>ROUND(I150*H150,2)</f>
        <v>0</v>
      </c>
      <c r="K150" s="228" t="s">
        <v>153</v>
      </c>
      <c r="L150" s="44"/>
      <c r="M150" s="233" t="s">
        <v>1</v>
      </c>
      <c r="N150" s="234" t="s">
        <v>38</v>
      </c>
      <c r="O150" s="91"/>
      <c r="P150" s="235">
        <f>O150*H150</f>
        <v>0</v>
      </c>
      <c r="Q150" s="235">
        <v>0.0026900000000000001</v>
      </c>
      <c r="R150" s="235">
        <f>Q150*H150</f>
        <v>0.029103110000000005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154</v>
      </c>
      <c r="AT150" s="237" t="s">
        <v>149</v>
      </c>
      <c r="AU150" s="237" t="s">
        <v>82</v>
      </c>
      <c r="AY150" s="17" t="s">
        <v>146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80</v>
      </c>
      <c r="BK150" s="238">
        <f>ROUND(I150*H150,2)</f>
        <v>0</v>
      </c>
      <c r="BL150" s="17" t="s">
        <v>154</v>
      </c>
      <c r="BM150" s="237" t="s">
        <v>942</v>
      </c>
    </row>
    <row r="151" s="15" customFormat="1">
      <c r="A151" s="15"/>
      <c r="B151" s="267"/>
      <c r="C151" s="268"/>
      <c r="D151" s="241" t="s">
        <v>156</v>
      </c>
      <c r="E151" s="269" t="s">
        <v>1</v>
      </c>
      <c r="F151" s="270" t="s">
        <v>943</v>
      </c>
      <c r="G151" s="268"/>
      <c r="H151" s="269" t="s">
        <v>1</v>
      </c>
      <c r="I151" s="271"/>
      <c r="J151" s="268"/>
      <c r="K151" s="268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156</v>
      </c>
      <c r="AU151" s="276" t="s">
        <v>82</v>
      </c>
      <c r="AV151" s="15" t="s">
        <v>80</v>
      </c>
      <c r="AW151" s="15" t="s">
        <v>30</v>
      </c>
      <c r="AX151" s="15" t="s">
        <v>73</v>
      </c>
      <c r="AY151" s="276" t="s">
        <v>146</v>
      </c>
    </row>
    <row r="152" s="13" customFormat="1">
      <c r="A152" s="13"/>
      <c r="B152" s="239"/>
      <c r="C152" s="240"/>
      <c r="D152" s="241" t="s">
        <v>156</v>
      </c>
      <c r="E152" s="242" t="s">
        <v>1</v>
      </c>
      <c r="F152" s="243" t="s">
        <v>944</v>
      </c>
      <c r="G152" s="240"/>
      <c r="H152" s="244">
        <v>10.819000000000001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156</v>
      </c>
      <c r="AU152" s="250" t="s">
        <v>82</v>
      </c>
      <c r="AV152" s="13" t="s">
        <v>82</v>
      </c>
      <c r="AW152" s="13" t="s">
        <v>30</v>
      </c>
      <c r="AX152" s="13" t="s">
        <v>73</v>
      </c>
      <c r="AY152" s="250" t="s">
        <v>146</v>
      </c>
    </row>
    <row r="153" s="14" customFormat="1">
      <c r="A153" s="14"/>
      <c r="B153" s="251"/>
      <c r="C153" s="252"/>
      <c r="D153" s="241" t="s">
        <v>156</v>
      </c>
      <c r="E153" s="253" t="s">
        <v>1</v>
      </c>
      <c r="F153" s="254" t="s">
        <v>158</v>
      </c>
      <c r="G153" s="252"/>
      <c r="H153" s="255">
        <v>10.819000000000001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156</v>
      </c>
      <c r="AU153" s="261" t="s">
        <v>82</v>
      </c>
      <c r="AV153" s="14" t="s">
        <v>154</v>
      </c>
      <c r="AW153" s="14" t="s">
        <v>30</v>
      </c>
      <c r="AX153" s="14" t="s">
        <v>80</v>
      </c>
      <c r="AY153" s="261" t="s">
        <v>146</v>
      </c>
    </row>
    <row r="154" s="2" customFormat="1" ht="16.5" customHeight="1">
      <c r="A154" s="38"/>
      <c r="B154" s="39"/>
      <c r="C154" s="226" t="s">
        <v>207</v>
      </c>
      <c r="D154" s="226" t="s">
        <v>149</v>
      </c>
      <c r="E154" s="227" t="s">
        <v>734</v>
      </c>
      <c r="F154" s="228" t="s">
        <v>735</v>
      </c>
      <c r="G154" s="229" t="s">
        <v>162</v>
      </c>
      <c r="H154" s="230">
        <v>6.7619999999999996</v>
      </c>
      <c r="I154" s="231"/>
      <c r="J154" s="232">
        <f>ROUND(I154*H154,2)</f>
        <v>0</v>
      </c>
      <c r="K154" s="228" t="s">
        <v>153</v>
      </c>
      <c r="L154" s="44"/>
      <c r="M154" s="233" t="s">
        <v>1</v>
      </c>
      <c r="N154" s="234" t="s">
        <v>38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154</v>
      </c>
      <c r="AT154" s="237" t="s">
        <v>149</v>
      </c>
      <c r="AU154" s="237" t="s">
        <v>82</v>
      </c>
      <c r="AY154" s="17" t="s">
        <v>146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80</v>
      </c>
      <c r="BK154" s="238">
        <f>ROUND(I154*H154,2)</f>
        <v>0</v>
      </c>
      <c r="BL154" s="17" t="s">
        <v>154</v>
      </c>
      <c r="BM154" s="237" t="s">
        <v>945</v>
      </c>
    </row>
    <row r="155" s="2" customFormat="1" ht="21.75" customHeight="1">
      <c r="A155" s="38"/>
      <c r="B155" s="39"/>
      <c r="C155" s="226" t="s">
        <v>201</v>
      </c>
      <c r="D155" s="226" t="s">
        <v>149</v>
      </c>
      <c r="E155" s="227" t="s">
        <v>946</v>
      </c>
      <c r="F155" s="228" t="s">
        <v>947</v>
      </c>
      <c r="G155" s="229" t="s">
        <v>227</v>
      </c>
      <c r="H155" s="230">
        <v>1.214</v>
      </c>
      <c r="I155" s="231"/>
      <c r="J155" s="232">
        <f>ROUND(I155*H155,2)</f>
        <v>0</v>
      </c>
      <c r="K155" s="228" t="s">
        <v>153</v>
      </c>
      <c r="L155" s="44"/>
      <c r="M155" s="233" t="s">
        <v>1</v>
      </c>
      <c r="N155" s="234" t="s">
        <v>38</v>
      </c>
      <c r="O155" s="91"/>
      <c r="P155" s="235">
        <f>O155*H155</f>
        <v>0</v>
      </c>
      <c r="Q155" s="235">
        <v>1.0606199999999999</v>
      </c>
      <c r="R155" s="235">
        <f>Q155*H155</f>
        <v>1.2875926799999999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154</v>
      </c>
      <c r="AT155" s="237" t="s">
        <v>149</v>
      </c>
      <c r="AU155" s="237" t="s">
        <v>82</v>
      </c>
      <c r="AY155" s="17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80</v>
      </c>
      <c r="BK155" s="238">
        <f>ROUND(I155*H155,2)</f>
        <v>0</v>
      </c>
      <c r="BL155" s="17" t="s">
        <v>154</v>
      </c>
      <c r="BM155" s="237" t="s">
        <v>948</v>
      </c>
    </row>
    <row r="156" s="12" customFormat="1" ht="22.8" customHeight="1">
      <c r="A156" s="12"/>
      <c r="B156" s="210"/>
      <c r="C156" s="211"/>
      <c r="D156" s="212" t="s">
        <v>72</v>
      </c>
      <c r="E156" s="224" t="s">
        <v>214</v>
      </c>
      <c r="F156" s="224" t="s">
        <v>333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SUM(P157:P169)</f>
        <v>0</v>
      </c>
      <c r="Q156" s="218"/>
      <c r="R156" s="219">
        <f>SUM(R157:R169)</f>
        <v>66.423103332000011</v>
      </c>
      <c r="S156" s="218"/>
      <c r="T156" s="220">
        <f>SUM(T157:T169)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80</v>
      </c>
      <c r="AT156" s="222" t="s">
        <v>72</v>
      </c>
      <c r="AU156" s="222" t="s">
        <v>80</v>
      </c>
      <c r="AY156" s="221" t="s">
        <v>146</v>
      </c>
      <c r="BK156" s="223">
        <f>SUM(BK157:BK169)</f>
        <v>0</v>
      </c>
    </row>
    <row r="157" s="2" customFormat="1" ht="33" customHeight="1">
      <c r="A157" s="38"/>
      <c r="B157" s="39"/>
      <c r="C157" s="226" t="s">
        <v>165</v>
      </c>
      <c r="D157" s="226" t="s">
        <v>149</v>
      </c>
      <c r="E157" s="227" t="s">
        <v>949</v>
      </c>
      <c r="F157" s="228" t="s">
        <v>950</v>
      </c>
      <c r="G157" s="229" t="s">
        <v>162</v>
      </c>
      <c r="H157" s="230">
        <v>118.476</v>
      </c>
      <c r="I157" s="231"/>
      <c r="J157" s="232">
        <f>ROUND(I157*H157,2)</f>
        <v>0</v>
      </c>
      <c r="K157" s="228" t="s">
        <v>153</v>
      </c>
      <c r="L157" s="44"/>
      <c r="M157" s="233" t="s">
        <v>1</v>
      </c>
      <c r="N157" s="234" t="s">
        <v>38</v>
      </c>
      <c r="O157" s="91"/>
      <c r="P157" s="235">
        <f>O157*H157</f>
        <v>0</v>
      </c>
      <c r="Q157" s="235">
        <v>0.54604640000000004</v>
      </c>
      <c r="R157" s="235">
        <f>Q157*H157</f>
        <v>64.69339328640001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154</v>
      </c>
      <c r="AT157" s="237" t="s">
        <v>149</v>
      </c>
      <c r="AU157" s="237" t="s">
        <v>82</v>
      </c>
      <c r="AY157" s="17" t="s">
        <v>146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80</v>
      </c>
      <c r="BK157" s="238">
        <f>ROUND(I157*H157,2)</f>
        <v>0</v>
      </c>
      <c r="BL157" s="17" t="s">
        <v>154</v>
      </c>
      <c r="BM157" s="237" t="s">
        <v>951</v>
      </c>
    </row>
    <row r="158" s="13" customFormat="1">
      <c r="A158" s="13"/>
      <c r="B158" s="239"/>
      <c r="C158" s="240"/>
      <c r="D158" s="241" t="s">
        <v>156</v>
      </c>
      <c r="E158" s="242" t="s">
        <v>1</v>
      </c>
      <c r="F158" s="243" t="s">
        <v>952</v>
      </c>
      <c r="G158" s="240"/>
      <c r="H158" s="244">
        <v>38.274999999999999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156</v>
      </c>
      <c r="AU158" s="250" t="s">
        <v>82</v>
      </c>
      <c r="AV158" s="13" t="s">
        <v>82</v>
      </c>
      <c r="AW158" s="13" t="s">
        <v>30</v>
      </c>
      <c r="AX158" s="13" t="s">
        <v>73</v>
      </c>
      <c r="AY158" s="250" t="s">
        <v>146</v>
      </c>
    </row>
    <row r="159" s="13" customFormat="1">
      <c r="A159" s="13"/>
      <c r="B159" s="239"/>
      <c r="C159" s="240"/>
      <c r="D159" s="241" t="s">
        <v>156</v>
      </c>
      <c r="E159" s="242" t="s">
        <v>1</v>
      </c>
      <c r="F159" s="243" t="s">
        <v>953</v>
      </c>
      <c r="G159" s="240"/>
      <c r="H159" s="244">
        <v>35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156</v>
      </c>
      <c r="AU159" s="250" t="s">
        <v>82</v>
      </c>
      <c r="AV159" s="13" t="s">
        <v>82</v>
      </c>
      <c r="AW159" s="13" t="s">
        <v>30</v>
      </c>
      <c r="AX159" s="13" t="s">
        <v>73</v>
      </c>
      <c r="AY159" s="250" t="s">
        <v>146</v>
      </c>
    </row>
    <row r="160" s="13" customFormat="1">
      <c r="A160" s="13"/>
      <c r="B160" s="239"/>
      <c r="C160" s="240"/>
      <c r="D160" s="241" t="s">
        <v>156</v>
      </c>
      <c r="E160" s="242" t="s">
        <v>1</v>
      </c>
      <c r="F160" s="243" t="s">
        <v>954</v>
      </c>
      <c r="G160" s="240"/>
      <c r="H160" s="244">
        <v>13.125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156</v>
      </c>
      <c r="AU160" s="250" t="s">
        <v>82</v>
      </c>
      <c r="AV160" s="13" t="s">
        <v>82</v>
      </c>
      <c r="AW160" s="13" t="s">
        <v>30</v>
      </c>
      <c r="AX160" s="13" t="s">
        <v>73</v>
      </c>
      <c r="AY160" s="250" t="s">
        <v>146</v>
      </c>
    </row>
    <row r="161" s="13" customFormat="1">
      <c r="A161" s="13"/>
      <c r="B161" s="239"/>
      <c r="C161" s="240"/>
      <c r="D161" s="241" t="s">
        <v>156</v>
      </c>
      <c r="E161" s="242" t="s">
        <v>1</v>
      </c>
      <c r="F161" s="243" t="s">
        <v>955</v>
      </c>
      <c r="G161" s="240"/>
      <c r="H161" s="244">
        <v>3.7130000000000001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156</v>
      </c>
      <c r="AU161" s="250" t="s">
        <v>82</v>
      </c>
      <c r="AV161" s="13" t="s">
        <v>82</v>
      </c>
      <c r="AW161" s="13" t="s">
        <v>30</v>
      </c>
      <c r="AX161" s="13" t="s">
        <v>73</v>
      </c>
      <c r="AY161" s="250" t="s">
        <v>146</v>
      </c>
    </row>
    <row r="162" s="13" customFormat="1">
      <c r="A162" s="13"/>
      <c r="B162" s="239"/>
      <c r="C162" s="240"/>
      <c r="D162" s="241" t="s">
        <v>156</v>
      </c>
      <c r="E162" s="242" t="s">
        <v>1</v>
      </c>
      <c r="F162" s="243" t="s">
        <v>956</v>
      </c>
      <c r="G162" s="240"/>
      <c r="H162" s="244">
        <v>14.550000000000001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156</v>
      </c>
      <c r="AU162" s="250" t="s">
        <v>82</v>
      </c>
      <c r="AV162" s="13" t="s">
        <v>82</v>
      </c>
      <c r="AW162" s="13" t="s">
        <v>30</v>
      </c>
      <c r="AX162" s="13" t="s">
        <v>73</v>
      </c>
      <c r="AY162" s="250" t="s">
        <v>146</v>
      </c>
    </row>
    <row r="163" s="13" customFormat="1">
      <c r="A163" s="13"/>
      <c r="B163" s="239"/>
      <c r="C163" s="240"/>
      <c r="D163" s="241" t="s">
        <v>156</v>
      </c>
      <c r="E163" s="242" t="s">
        <v>1</v>
      </c>
      <c r="F163" s="243" t="s">
        <v>957</v>
      </c>
      <c r="G163" s="240"/>
      <c r="H163" s="244">
        <v>13.813000000000001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156</v>
      </c>
      <c r="AU163" s="250" t="s">
        <v>82</v>
      </c>
      <c r="AV163" s="13" t="s">
        <v>82</v>
      </c>
      <c r="AW163" s="13" t="s">
        <v>30</v>
      </c>
      <c r="AX163" s="13" t="s">
        <v>73</v>
      </c>
      <c r="AY163" s="250" t="s">
        <v>146</v>
      </c>
    </row>
    <row r="164" s="14" customFormat="1">
      <c r="A164" s="14"/>
      <c r="B164" s="251"/>
      <c r="C164" s="252"/>
      <c r="D164" s="241" t="s">
        <v>156</v>
      </c>
      <c r="E164" s="253" t="s">
        <v>1</v>
      </c>
      <c r="F164" s="254" t="s">
        <v>158</v>
      </c>
      <c r="G164" s="252"/>
      <c r="H164" s="255">
        <v>118.476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156</v>
      </c>
      <c r="AU164" s="261" t="s">
        <v>82</v>
      </c>
      <c r="AV164" s="14" t="s">
        <v>154</v>
      </c>
      <c r="AW164" s="14" t="s">
        <v>30</v>
      </c>
      <c r="AX164" s="14" t="s">
        <v>80</v>
      </c>
      <c r="AY164" s="261" t="s">
        <v>146</v>
      </c>
    </row>
    <row r="165" s="2" customFormat="1" ht="16.5" customHeight="1">
      <c r="A165" s="38"/>
      <c r="B165" s="39"/>
      <c r="C165" s="226" t="s">
        <v>172</v>
      </c>
      <c r="D165" s="226" t="s">
        <v>149</v>
      </c>
      <c r="E165" s="227" t="s">
        <v>958</v>
      </c>
      <c r="F165" s="228" t="s">
        <v>959</v>
      </c>
      <c r="G165" s="229" t="s">
        <v>227</v>
      </c>
      <c r="H165" s="230">
        <v>0.89200000000000002</v>
      </c>
      <c r="I165" s="231"/>
      <c r="J165" s="232">
        <f>ROUND(I165*H165,2)</f>
        <v>0</v>
      </c>
      <c r="K165" s="228" t="s">
        <v>153</v>
      </c>
      <c r="L165" s="44"/>
      <c r="M165" s="233" t="s">
        <v>1</v>
      </c>
      <c r="N165" s="234" t="s">
        <v>38</v>
      </c>
      <c r="O165" s="91"/>
      <c r="P165" s="235">
        <f>O165*H165</f>
        <v>0</v>
      </c>
      <c r="Q165" s="235">
        <v>1.0492218</v>
      </c>
      <c r="R165" s="235">
        <f>Q165*H165</f>
        <v>0.93590584560000001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154</v>
      </c>
      <c r="AT165" s="237" t="s">
        <v>149</v>
      </c>
      <c r="AU165" s="237" t="s">
        <v>82</v>
      </c>
      <c r="AY165" s="17" t="s">
        <v>146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80</v>
      </c>
      <c r="BK165" s="238">
        <f>ROUND(I165*H165,2)</f>
        <v>0</v>
      </c>
      <c r="BL165" s="17" t="s">
        <v>154</v>
      </c>
      <c r="BM165" s="237" t="s">
        <v>960</v>
      </c>
    </row>
    <row r="166" s="2" customFormat="1" ht="24.15" customHeight="1">
      <c r="A166" s="38"/>
      <c r="B166" s="39"/>
      <c r="C166" s="226" t="s">
        <v>167</v>
      </c>
      <c r="D166" s="226" t="s">
        <v>149</v>
      </c>
      <c r="E166" s="227" t="s">
        <v>961</v>
      </c>
      <c r="F166" s="228" t="s">
        <v>962</v>
      </c>
      <c r="G166" s="229" t="s">
        <v>204</v>
      </c>
      <c r="H166" s="230">
        <v>17.129999999999999</v>
      </c>
      <c r="I166" s="231"/>
      <c r="J166" s="232">
        <f>ROUND(I166*H166,2)</f>
        <v>0</v>
      </c>
      <c r="K166" s="228" t="s">
        <v>153</v>
      </c>
      <c r="L166" s="44"/>
      <c r="M166" s="233" t="s">
        <v>1</v>
      </c>
      <c r="N166" s="234" t="s">
        <v>38</v>
      </c>
      <c r="O166" s="91"/>
      <c r="P166" s="235">
        <f>O166*H166</f>
        <v>0</v>
      </c>
      <c r="Q166" s="235">
        <v>0.046339999999999999</v>
      </c>
      <c r="R166" s="235">
        <f>Q166*H166</f>
        <v>0.79380419999999996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154</v>
      </c>
      <c r="AT166" s="237" t="s">
        <v>149</v>
      </c>
      <c r="AU166" s="237" t="s">
        <v>82</v>
      </c>
      <c r="AY166" s="17" t="s">
        <v>146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80</v>
      </c>
      <c r="BK166" s="238">
        <f>ROUND(I166*H166,2)</f>
        <v>0</v>
      </c>
      <c r="BL166" s="17" t="s">
        <v>154</v>
      </c>
      <c r="BM166" s="237" t="s">
        <v>963</v>
      </c>
    </row>
    <row r="167" s="13" customFormat="1">
      <c r="A167" s="13"/>
      <c r="B167" s="239"/>
      <c r="C167" s="240"/>
      <c r="D167" s="241" t="s">
        <v>156</v>
      </c>
      <c r="E167" s="242" t="s">
        <v>1</v>
      </c>
      <c r="F167" s="243" t="s">
        <v>964</v>
      </c>
      <c r="G167" s="240"/>
      <c r="H167" s="244">
        <v>15.310000000000001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156</v>
      </c>
      <c r="AU167" s="250" t="s">
        <v>82</v>
      </c>
      <c r="AV167" s="13" t="s">
        <v>82</v>
      </c>
      <c r="AW167" s="13" t="s">
        <v>30</v>
      </c>
      <c r="AX167" s="13" t="s">
        <v>73</v>
      </c>
      <c r="AY167" s="250" t="s">
        <v>146</v>
      </c>
    </row>
    <row r="168" s="13" customFormat="1">
      <c r="A168" s="13"/>
      <c r="B168" s="239"/>
      <c r="C168" s="240"/>
      <c r="D168" s="241" t="s">
        <v>156</v>
      </c>
      <c r="E168" s="242" t="s">
        <v>1</v>
      </c>
      <c r="F168" s="243" t="s">
        <v>965</v>
      </c>
      <c r="G168" s="240"/>
      <c r="H168" s="244">
        <v>1.8200000000000001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156</v>
      </c>
      <c r="AU168" s="250" t="s">
        <v>82</v>
      </c>
      <c r="AV168" s="13" t="s">
        <v>82</v>
      </c>
      <c r="AW168" s="13" t="s">
        <v>30</v>
      </c>
      <c r="AX168" s="13" t="s">
        <v>73</v>
      </c>
      <c r="AY168" s="250" t="s">
        <v>146</v>
      </c>
    </row>
    <row r="169" s="14" customFormat="1">
      <c r="A169" s="14"/>
      <c r="B169" s="251"/>
      <c r="C169" s="252"/>
      <c r="D169" s="241" t="s">
        <v>156</v>
      </c>
      <c r="E169" s="253" t="s">
        <v>1</v>
      </c>
      <c r="F169" s="254" t="s">
        <v>158</v>
      </c>
      <c r="G169" s="252"/>
      <c r="H169" s="255">
        <v>17.129999999999999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156</v>
      </c>
      <c r="AU169" s="261" t="s">
        <v>82</v>
      </c>
      <c r="AV169" s="14" t="s">
        <v>154</v>
      </c>
      <c r="AW169" s="14" t="s">
        <v>30</v>
      </c>
      <c r="AX169" s="14" t="s">
        <v>80</v>
      </c>
      <c r="AY169" s="261" t="s">
        <v>146</v>
      </c>
    </row>
    <row r="170" s="12" customFormat="1" ht="22.8" customHeight="1">
      <c r="A170" s="12"/>
      <c r="B170" s="210"/>
      <c r="C170" s="211"/>
      <c r="D170" s="212" t="s">
        <v>72</v>
      </c>
      <c r="E170" s="224" t="s">
        <v>154</v>
      </c>
      <c r="F170" s="224" t="s">
        <v>888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SUM(P171:P178)</f>
        <v>0</v>
      </c>
      <c r="Q170" s="218"/>
      <c r="R170" s="219">
        <f>SUM(R171:R178)</f>
        <v>4.8519738499999994</v>
      </c>
      <c r="S170" s="218"/>
      <c r="T170" s="220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80</v>
      </c>
      <c r="AT170" s="222" t="s">
        <v>72</v>
      </c>
      <c r="AU170" s="222" t="s">
        <v>80</v>
      </c>
      <c r="AY170" s="221" t="s">
        <v>146</v>
      </c>
      <c r="BK170" s="223">
        <f>SUM(BK171:BK178)</f>
        <v>0</v>
      </c>
    </row>
    <row r="171" s="2" customFormat="1" ht="33" customHeight="1">
      <c r="A171" s="38"/>
      <c r="B171" s="39"/>
      <c r="C171" s="226" t="s">
        <v>159</v>
      </c>
      <c r="D171" s="226" t="s">
        <v>149</v>
      </c>
      <c r="E171" s="227" t="s">
        <v>966</v>
      </c>
      <c r="F171" s="228" t="s">
        <v>967</v>
      </c>
      <c r="G171" s="229" t="s">
        <v>152</v>
      </c>
      <c r="H171" s="230">
        <v>1.706</v>
      </c>
      <c r="I171" s="231"/>
      <c r="J171" s="232">
        <f>ROUND(I171*H171,2)</f>
        <v>0</v>
      </c>
      <c r="K171" s="228" t="s">
        <v>153</v>
      </c>
      <c r="L171" s="44"/>
      <c r="M171" s="233" t="s">
        <v>1</v>
      </c>
      <c r="N171" s="234" t="s">
        <v>38</v>
      </c>
      <c r="O171" s="91"/>
      <c r="P171" s="235">
        <f>O171*H171</f>
        <v>0</v>
      </c>
      <c r="Q171" s="235">
        <v>2.5019749999999998</v>
      </c>
      <c r="R171" s="235">
        <f>Q171*H171</f>
        <v>4.2683693499999995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154</v>
      </c>
      <c r="AT171" s="237" t="s">
        <v>149</v>
      </c>
      <c r="AU171" s="237" t="s">
        <v>82</v>
      </c>
      <c r="AY171" s="17" t="s">
        <v>146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80</v>
      </c>
      <c r="BK171" s="238">
        <f>ROUND(I171*H171,2)</f>
        <v>0</v>
      </c>
      <c r="BL171" s="17" t="s">
        <v>154</v>
      </c>
      <c r="BM171" s="237" t="s">
        <v>968</v>
      </c>
    </row>
    <row r="172" s="13" customFormat="1">
      <c r="A172" s="13"/>
      <c r="B172" s="239"/>
      <c r="C172" s="240"/>
      <c r="D172" s="241" t="s">
        <v>156</v>
      </c>
      <c r="E172" s="242" t="s">
        <v>1</v>
      </c>
      <c r="F172" s="243" t="s">
        <v>969</v>
      </c>
      <c r="G172" s="240"/>
      <c r="H172" s="244">
        <v>1.706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156</v>
      </c>
      <c r="AU172" s="250" t="s">
        <v>82</v>
      </c>
      <c r="AV172" s="13" t="s">
        <v>82</v>
      </c>
      <c r="AW172" s="13" t="s">
        <v>30</v>
      </c>
      <c r="AX172" s="13" t="s">
        <v>73</v>
      </c>
      <c r="AY172" s="250" t="s">
        <v>146</v>
      </c>
    </row>
    <row r="173" s="14" customFormat="1">
      <c r="A173" s="14"/>
      <c r="B173" s="251"/>
      <c r="C173" s="252"/>
      <c r="D173" s="241" t="s">
        <v>156</v>
      </c>
      <c r="E173" s="253" t="s">
        <v>1</v>
      </c>
      <c r="F173" s="254" t="s">
        <v>158</v>
      </c>
      <c r="G173" s="252"/>
      <c r="H173" s="255">
        <v>1.706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156</v>
      </c>
      <c r="AU173" s="261" t="s">
        <v>82</v>
      </c>
      <c r="AV173" s="14" t="s">
        <v>154</v>
      </c>
      <c r="AW173" s="14" t="s">
        <v>30</v>
      </c>
      <c r="AX173" s="14" t="s">
        <v>80</v>
      </c>
      <c r="AY173" s="261" t="s">
        <v>146</v>
      </c>
    </row>
    <row r="174" s="2" customFormat="1" ht="16.5" customHeight="1">
      <c r="A174" s="38"/>
      <c r="B174" s="39"/>
      <c r="C174" s="226" t="s">
        <v>148</v>
      </c>
      <c r="D174" s="226" t="s">
        <v>149</v>
      </c>
      <c r="E174" s="227" t="s">
        <v>970</v>
      </c>
      <c r="F174" s="228" t="s">
        <v>971</v>
      </c>
      <c r="G174" s="229" t="s">
        <v>162</v>
      </c>
      <c r="H174" s="230">
        <v>11.375</v>
      </c>
      <c r="I174" s="231"/>
      <c r="J174" s="232">
        <f>ROUND(I174*H174,2)</f>
        <v>0</v>
      </c>
      <c r="K174" s="228" t="s">
        <v>153</v>
      </c>
      <c r="L174" s="44"/>
      <c r="M174" s="233" t="s">
        <v>1</v>
      </c>
      <c r="N174" s="234" t="s">
        <v>38</v>
      </c>
      <c r="O174" s="91"/>
      <c r="P174" s="235">
        <f>O174*H174</f>
        <v>0</v>
      </c>
      <c r="Q174" s="235">
        <v>0.0057646399999999997</v>
      </c>
      <c r="R174" s="235">
        <f>Q174*H174</f>
        <v>0.065572779999999997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154</v>
      </c>
      <c r="AT174" s="237" t="s">
        <v>149</v>
      </c>
      <c r="AU174" s="237" t="s">
        <v>82</v>
      </c>
      <c r="AY174" s="17" t="s">
        <v>146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80</v>
      </c>
      <c r="BK174" s="238">
        <f>ROUND(I174*H174,2)</f>
        <v>0</v>
      </c>
      <c r="BL174" s="17" t="s">
        <v>154</v>
      </c>
      <c r="BM174" s="237" t="s">
        <v>972</v>
      </c>
    </row>
    <row r="175" s="13" customFormat="1">
      <c r="A175" s="13"/>
      <c r="B175" s="239"/>
      <c r="C175" s="240"/>
      <c r="D175" s="241" t="s">
        <v>156</v>
      </c>
      <c r="E175" s="242" t="s">
        <v>1</v>
      </c>
      <c r="F175" s="243" t="s">
        <v>973</v>
      </c>
      <c r="G175" s="240"/>
      <c r="H175" s="244">
        <v>11.375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156</v>
      </c>
      <c r="AU175" s="250" t="s">
        <v>82</v>
      </c>
      <c r="AV175" s="13" t="s">
        <v>82</v>
      </c>
      <c r="AW175" s="13" t="s">
        <v>30</v>
      </c>
      <c r="AX175" s="13" t="s">
        <v>73</v>
      </c>
      <c r="AY175" s="250" t="s">
        <v>146</v>
      </c>
    </row>
    <row r="176" s="14" customFormat="1">
      <c r="A176" s="14"/>
      <c r="B176" s="251"/>
      <c r="C176" s="252"/>
      <c r="D176" s="241" t="s">
        <v>156</v>
      </c>
      <c r="E176" s="253" t="s">
        <v>1</v>
      </c>
      <c r="F176" s="254" t="s">
        <v>158</v>
      </c>
      <c r="G176" s="252"/>
      <c r="H176" s="255">
        <v>11.375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156</v>
      </c>
      <c r="AU176" s="261" t="s">
        <v>82</v>
      </c>
      <c r="AV176" s="14" t="s">
        <v>154</v>
      </c>
      <c r="AW176" s="14" t="s">
        <v>30</v>
      </c>
      <c r="AX176" s="14" t="s">
        <v>80</v>
      </c>
      <c r="AY176" s="261" t="s">
        <v>146</v>
      </c>
    </row>
    <row r="177" s="2" customFormat="1" ht="16.5" customHeight="1">
      <c r="A177" s="38"/>
      <c r="B177" s="39"/>
      <c r="C177" s="226" t="s">
        <v>224</v>
      </c>
      <c r="D177" s="226" t="s">
        <v>149</v>
      </c>
      <c r="E177" s="227" t="s">
        <v>974</v>
      </c>
      <c r="F177" s="228" t="s">
        <v>975</v>
      </c>
      <c r="G177" s="229" t="s">
        <v>162</v>
      </c>
      <c r="H177" s="230">
        <v>11.375</v>
      </c>
      <c r="I177" s="231"/>
      <c r="J177" s="232">
        <f>ROUND(I177*H177,2)</f>
        <v>0</v>
      </c>
      <c r="K177" s="228" t="s">
        <v>153</v>
      </c>
      <c r="L177" s="44"/>
      <c r="M177" s="233" t="s">
        <v>1</v>
      </c>
      <c r="N177" s="234" t="s">
        <v>38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154</v>
      </c>
      <c r="AT177" s="237" t="s">
        <v>149</v>
      </c>
      <c r="AU177" s="237" t="s">
        <v>82</v>
      </c>
      <c r="AY177" s="17" t="s">
        <v>146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80</v>
      </c>
      <c r="BK177" s="238">
        <f>ROUND(I177*H177,2)</f>
        <v>0</v>
      </c>
      <c r="BL177" s="17" t="s">
        <v>154</v>
      </c>
      <c r="BM177" s="237" t="s">
        <v>976</v>
      </c>
    </row>
    <row r="178" s="2" customFormat="1" ht="24.15" customHeight="1">
      <c r="A178" s="38"/>
      <c r="B178" s="39"/>
      <c r="C178" s="226" t="s">
        <v>391</v>
      </c>
      <c r="D178" s="226" t="s">
        <v>149</v>
      </c>
      <c r="E178" s="227" t="s">
        <v>977</v>
      </c>
      <c r="F178" s="228" t="s">
        <v>978</v>
      </c>
      <c r="G178" s="229" t="s">
        <v>227</v>
      </c>
      <c r="H178" s="230">
        <v>0.49199999999999999</v>
      </c>
      <c r="I178" s="231"/>
      <c r="J178" s="232">
        <f>ROUND(I178*H178,2)</f>
        <v>0</v>
      </c>
      <c r="K178" s="228" t="s">
        <v>153</v>
      </c>
      <c r="L178" s="44"/>
      <c r="M178" s="233" t="s">
        <v>1</v>
      </c>
      <c r="N178" s="234" t="s">
        <v>38</v>
      </c>
      <c r="O178" s="91"/>
      <c r="P178" s="235">
        <f>O178*H178</f>
        <v>0</v>
      </c>
      <c r="Q178" s="235">
        <v>1.05291</v>
      </c>
      <c r="R178" s="235">
        <f>Q178*H178</f>
        <v>0.51803171999999997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154</v>
      </c>
      <c r="AT178" s="237" t="s">
        <v>149</v>
      </c>
      <c r="AU178" s="237" t="s">
        <v>82</v>
      </c>
      <c r="AY178" s="17" t="s">
        <v>146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80</v>
      </c>
      <c r="BK178" s="238">
        <f>ROUND(I178*H178,2)</f>
        <v>0</v>
      </c>
      <c r="BL178" s="17" t="s">
        <v>154</v>
      </c>
      <c r="BM178" s="237" t="s">
        <v>979</v>
      </c>
    </row>
    <row r="179" s="12" customFormat="1" ht="22.8" customHeight="1">
      <c r="A179" s="12"/>
      <c r="B179" s="210"/>
      <c r="C179" s="211"/>
      <c r="D179" s="212" t="s">
        <v>72</v>
      </c>
      <c r="E179" s="224" t="s">
        <v>165</v>
      </c>
      <c r="F179" s="224" t="s">
        <v>166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SUM(P180:P183)</f>
        <v>0</v>
      </c>
      <c r="Q179" s="218"/>
      <c r="R179" s="219">
        <f>SUM(R180:R183)</f>
        <v>0.014745899999999999</v>
      </c>
      <c r="S179" s="218"/>
      <c r="T179" s="220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80</v>
      </c>
      <c r="AT179" s="222" t="s">
        <v>72</v>
      </c>
      <c r="AU179" s="222" t="s">
        <v>80</v>
      </c>
      <c r="AY179" s="221" t="s">
        <v>146</v>
      </c>
      <c r="BK179" s="223">
        <f>SUM(BK180:BK183)</f>
        <v>0</v>
      </c>
    </row>
    <row r="180" s="2" customFormat="1" ht="33" customHeight="1">
      <c r="A180" s="38"/>
      <c r="B180" s="39"/>
      <c r="C180" s="226" t="s">
        <v>8</v>
      </c>
      <c r="D180" s="226" t="s">
        <v>149</v>
      </c>
      <c r="E180" s="227" t="s">
        <v>370</v>
      </c>
      <c r="F180" s="228" t="s">
        <v>371</v>
      </c>
      <c r="G180" s="229" t="s">
        <v>162</v>
      </c>
      <c r="H180" s="230">
        <v>113.43000000000001</v>
      </c>
      <c r="I180" s="231"/>
      <c r="J180" s="232">
        <f>ROUND(I180*H180,2)</f>
        <v>0</v>
      </c>
      <c r="K180" s="228" t="s">
        <v>153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0.00012999999999999999</v>
      </c>
      <c r="R180" s="235">
        <f>Q180*H180</f>
        <v>0.014745899999999999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154</v>
      </c>
      <c r="AT180" s="237" t="s">
        <v>149</v>
      </c>
      <c r="AU180" s="237" t="s">
        <v>82</v>
      </c>
      <c r="AY180" s="17" t="s">
        <v>146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80</v>
      </c>
      <c r="BK180" s="238">
        <f>ROUND(I180*H180,2)</f>
        <v>0</v>
      </c>
      <c r="BL180" s="17" t="s">
        <v>154</v>
      </c>
      <c r="BM180" s="237" t="s">
        <v>980</v>
      </c>
    </row>
    <row r="181" s="13" customFormat="1">
      <c r="A181" s="13"/>
      <c r="B181" s="239"/>
      <c r="C181" s="240"/>
      <c r="D181" s="241" t="s">
        <v>156</v>
      </c>
      <c r="E181" s="242" t="s">
        <v>1</v>
      </c>
      <c r="F181" s="243" t="s">
        <v>981</v>
      </c>
      <c r="G181" s="240"/>
      <c r="H181" s="244">
        <v>113.43000000000001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156</v>
      </c>
      <c r="AU181" s="250" t="s">
        <v>82</v>
      </c>
      <c r="AV181" s="13" t="s">
        <v>82</v>
      </c>
      <c r="AW181" s="13" t="s">
        <v>30</v>
      </c>
      <c r="AX181" s="13" t="s">
        <v>73</v>
      </c>
      <c r="AY181" s="250" t="s">
        <v>146</v>
      </c>
    </row>
    <row r="182" s="14" customFormat="1">
      <c r="A182" s="14"/>
      <c r="B182" s="251"/>
      <c r="C182" s="252"/>
      <c r="D182" s="241" t="s">
        <v>156</v>
      </c>
      <c r="E182" s="253" t="s">
        <v>1</v>
      </c>
      <c r="F182" s="254" t="s">
        <v>158</v>
      </c>
      <c r="G182" s="252"/>
      <c r="H182" s="255">
        <v>113.43000000000001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156</v>
      </c>
      <c r="AU182" s="261" t="s">
        <v>82</v>
      </c>
      <c r="AV182" s="14" t="s">
        <v>154</v>
      </c>
      <c r="AW182" s="14" t="s">
        <v>30</v>
      </c>
      <c r="AX182" s="14" t="s">
        <v>80</v>
      </c>
      <c r="AY182" s="261" t="s">
        <v>146</v>
      </c>
    </row>
    <row r="183" s="2" customFormat="1" ht="33" customHeight="1">
      <c r="A183" s="38"/>
      <c r="B183" s="39"/>
      <c r="C183" s="226" t="s">
        <v>232</v>
      </c>
      <c r="D183" s="226" t="s">
        <v>149</v>
      </c>
      <c r="E183" s="227" t="s">
        <v>982</v>
      </c>
      <c r="F183" s="228" t="s">
        <v>983</v>
      </c>
      <c r="G183" s="229" t="s">
        <v>162</v>
      </c>
      <c r="H183" s="230">
        <v>150</v>
      </c>
      <c r="I183" s="231"/>
      <c r="J183" s="232">
        <f>ROUND(I183*H183,2)</f>
        <v>0</v>
      </c>
      <c r="K183" s="228" t="s">
        <v>153</v>
      </c>
      <c r="L183" s="44"/>
      <c r="M183" s="233" t="s">
        <v>1</v>
      </c>
      <c r="N183" s="234" t="s">
        <v>38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154</v>
      </c>
      <c r="AT183" s="237" t="s">
        <v>149</v>
      </c>
      <c r="AU183" s="237" t="s">
        <v>82</v>
      </c>
      <c r="AY183" s="17" t="s">
        <v>146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80</v>
      </c>
      <c r="BK183" s="238">
        <f>ROUND(I183*H183,2)</f>
        <v>0</v>
      </c>
      <c r="BL183" s="17" t="s">
        <v>154</v>
      </c>
      <c r="BM183" s="237" t="s">
        <v>984</v>
      </c>
    </row>
    <row r="184" s="12" customFormat="1" ht="22.8" customHeight="1">
      <c r="A184" s="12"/>
      <c r="B184" s="210"/>
      <c r="C184" s="211"/>
      <c r="D184" s="212" t="s">
        <v>72</v>
      </c>
      <c r="E184" s="224" t="s">
        <v>375</v>
      </c>
      <c r="F184" s="224" t="s">
        <v>376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P185</f>
        <v>0</v>
      </c>
      <c r="Q184" s="218"/>
      <c r="R184" s="219">
        <f>R185</f>
        <v>0</v>
      </c>
      <c r="S184" s="218"/>
      <c r="T184" s="220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80</v>
      </c>
      <c r="AT184" s="222" t="s">
        <v>72</v>
      </c>
      <c r="AU184" s="222" t="s">
        <v>80</v>
      </c>
      <c r="AY184" s="221" t="s">
        <v>146</v>
      </c>
      <c r="BK184" s="223">
        <f>BK185</f>
        <v>0</v>
      </c>
    </row>
    <row r="185" s="2" customFormat="1" ht="24.15" customHeight="1">
      <c r="A185" s="38"/>
      <c r="B185" s="39"/>
      <c r="C185" s="226" t="s">
        <v>237</v>
      </c>
      <c r="D185" s="226" t="s">
        <v>149</v>
      </c>
      <c r="E185" s="227" t="s">
        <v>378</v>
      </c>
      <c r="F185" s="228" t="s">
        <v>379</v>
      </c>
      <c r="G185" s="229" t="s">
        <v>227</v>
      </c>
      <c r="H185" s="230">
        <v>118.32299999999999</v>
      </c>
      <c r="I185" s="231"/>
      <c r="J185" s="232">
        <f>ROUND(I185*H185,2)</f>
        <v>0</v>
      </c>
      <c r="K185" s="228" t="s">
        <v>153</v>
      </c>
      <c r="L185" s="44"/>
      <c r="M185" s="233" t="s">
        <v>1</v>
      </c>
      <c r="N185" s="234" t="s">
        <v>38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154</v>
      </c>
      <c r="AT185" s="237" t="s">
        <v>149</v>
      </c>
      <c r="AU185" s="237" t="s">
        <v>82</v>
      </c>
      <c r="AY185" s="17" t="s">
        <v>146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80</v>
      </c>
      <c r="BK185" s="238">
        <f>ROUND(I185*H185,2)</f>
        <v>0</v>
      </c>
      <c r="BL185" s="17" t="s">
        <v>154</v>
      </c>
      <c r="BM185" s="237" t="s">
        <v>985</v>
      </c>
    </row>
    <row r="186" s="12" customFormat="1" ht="25.92" customHeight="1">
      <c r="A186" s="12"/>
      <c r="B186" s="210"/>
      <c r="C186" s="211"/>
      <c r="D186" s="212" t="s">
        <v>72</v>
      </c>
      <c r="E186" s="213" t="s">
        <v>381</v>
      </c>
      <c r="F186" s="213" t="s">
        <v>382</v>
      </c>
      <c r="G186" s="211"/>
      <c r="H186" s="211"/>
      <c r="I186" s="214"/>
      <c r="J186" s="215">
        <f>BK186</f>
        <v>0</v>
      </c>
      <c r="K186" s="211"/>
      <c r="L186" s="216"/>
      <c r="M186" s="217"/>
      <c r="N186" s="218"/>
      <c r="O186" s="218"/>
      <c r="P186" s="219">
        <f>P187+P196</f>
        <v>0</v>
      </c>
      <c r="Q186" s="218"/>
      <c r="R186" s="219">
        <f>R187+R196</f>
        <v>0.86674263000000007</v>
      </c>
      <c r="S186" s="218"/>
      <c r="T186" s="220">
        <f>T187+T196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82</v>
      </c>
      <c r="AT186" s="222" t="s">
        <v>72</v>
      </c>
      <c r="AU186" s="222" t="s">
        <v>73</v>
      </c>
      <c r="AY186" s="221" t="s">
        <v>146</v>
      </c>
      <c r="BK186" s="223">
        <f>BK187+BK196</f>
        <v>0</v>
      </c>
    </row>
    <row r="187" s="12" customFormat="1" ht="22.8" customHeight="1">
      <c r="A187" s="12"/>
      <c r="B187" s="210"/>
      <c r="C187" s="211"/>
      <c r="D187" s="212" t="s">
        <v>72</v>
      </c>
      <c r="E187" s="224" t="s">
        <v>383</v>
      </c>
      <c r="F187" s="224" t="s">
        <v>384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SUM(P188:P195)</f>
        <v>0</v>
      </c>
      <c r="Q187" s="218"/>
      <c r="R187" s="219">
        <f>SUM(R188:R195)</f>
        <v>0.094524400000000008</v>
      </c>
      <c r="S187" s="218"/>
      <c r="T187" s="220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82</v>
      </c>
      <c r="AT187" s="222" t="s">
        <v>72</v>
      </c>
      <c r="AU187" s="222" t="s">
        <v>80</v>
      </c>
      <c r="AY187" s="221" t="s">
        <v>146</v>
      </c>
      <c r="BK187" s="223">
        <f>SUM(BK188:BK195)</f>
        <v>0</v>
      </c>
    </row>
    <row r="188" s="2" customFormat="1" ht="24.15" customHeight="1">
      <c r="A188" s="38"/>
      <c r="B188" s="39"/>
      <c r="C188" s="226" t="s">
        <v>242</v>
      </c>
      <c r="D188" s="226" t="s">
        <v>149</v>
      </c>
      <c r="E188" s="227" t="s">
        <v>986</v>
      </c>
      <c r="F188" s="228" t="s">
        <v>987</v>
      </c>
      <c r="G188" s="229" t="s">
        <v>162</v>
      </c>
      <c r="H188" s="230">
        <v>13.523999999999999</v>
      </c>
      <c r="I188" s="231"/>
      <c r="J188" s="232">
        <f>ROUND(I188*H188,2)</f>
        <v>0</v>
      </c>
      <c r="K188" s="228" t="s">
        <v>153</v>
      </c>
      <c r="L188" s="44"/>
      <c r="M188" s="233" t="s">
        <v>1</v>
      </c>
      <c r="N188" s="234" t="s">
        <v>38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232</v>
      </c>
      <c r="AT188" s="237" t="s">
        <v>149</v>
      </c>
      <c r="AU188" s="237" t="s">
        <v>82</v>
      </c>
      <c r="AY188" s="17" t="s">
        <v>146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80</v>
      </c>
      <c r="BK188" s="238">
        <f>ROUND(I188*H188,2)</f>
        <v>0</v>
      </c>
      <c r="BL188" s="17" t="s">
        <v>232</v>
      </c>
      <c r="BM188" s="237" t="s">
        <v>988</v>
      </c>
    </row>
    <row r="189" s="13" customFormat="1">
      <c r="A189" s="13"/>
      <c r="B189" s="239"/>
      <c r="C189" s="240"/>
      <c r="D189" s="241" t="s">
        <v>156</v>
      </c>
      <c r="E189" s="242" t="s">
        <v>1</v>
      </c>
      <c r="F189" s="243" t="s">
        <v>989</v>
      </c>
      <c r="G189" s="240"/>
      <c r="H189" s="244">
        <v>13.523999999999999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156</v>
      </c>
      <c r="AU189" s="250" t="s">
        <v>82</v>
      </c>
      <c r="AV189" s="13" t="s">
        <v>82</v>
      </c>
      <c r="AW189" s="13" t="s">
        <v>30</v>
      </c>
      <c r="AX189" s="13" t="s">
        <v>80</v>
      </c>
      <c r="AY189" s="250" t="s">
        <v>146</v>
      </c>
    </row>
    <row r="190" s="2" customFormat="1" ht="16.5" customHeight="1">
      <c r="A190" s="38"/>
      <c r="B190" s="39"/>
      <c r="C190" s="277" t="s">
        <v>247</v>
      </c>
      <c r="D190" s="277" t="s">
        <v>295</v>
      </c>
      <c r="E190" s="278" t="s">
        <v>990</v>
      </c>
      <c r="F190" s="279" t="s">
        <v>991</v>
      </c>
      <c r="G190" s="280" t="s">
        <v>227</v>
      </c>
      <c r="H190" s="281">
        <v>0.0040000000000000001</v>
      </c>
      <c r="I190" s="282"/>
      <c r="J190" s="283">
        <f>ROUND(I190*H190,2)</f>
        <v>0</v>
      </c>
      <c r="K190" s="279" t="s">
        <v>153</v>
      </c>
      <c r="L190" s="284"/>
      <c r="M190" s="285" t="s">
        <v>1</v>
      </c>
      <c r="N190" s="286" t="s">
        <v>38</v>
      </c>
      <c r="O190" s="91"/>
      <c r="P190" s="235">
        <f>O190*H190</f>
        <v>0</v>
      </c>
      <c r="Q190" s="235">
        <v>1</v>
      </c>
      <c r="R190" s="235">
        <f>Q190*H190</f>
        <v>0.0040000000000000001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394</v>
      </c>
      <c r="AT190" s="237" t="s">
        <v>295</v>
      </c>
      <c r="AU190" s="237" t="s">
        <v>82</v>
      </c>
      <c r="AY190" s="17" t="s">
        <v>146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80</v>
      </c>
      <c r="BK190" s="238">
        <f>ROUND(I190*H190,2)</f>
        <v>0</v>
      </c>
      <c r="BL190" s="17" t="s">
        <v>232</v>
      </c>
      <c r="BM190" s="237" t="s">
        <v>992</v>
      </c>
    </row>
    <row r="191" s="13" customFormat="1">
      <c r="A191" s="13"/>
      <c r="B191" s="239"/>
      <c r="C191" s="240"/>
      <c r="D191" s="241" t="s">
        <v>156</v>
      </c>
      <c r="E191" s="242" t="s">
        <v>1</v>
      </c>
      <c r="F191" s="243" t="s">
        <v>993</v>
      </c>
      <c r="G191" s="240"/>
      <c r="H191" s="244">
        <v>0.0040000000000000001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156</v>
      </c>
      <c r="AU191" s="250" t="s">
        <v>82</v>
      </c>
      <c r="AV191" s="13" t="s">
        <v>82</v>
      </c>
      <c r="AW191" s="13" t="s">
        <v>30</v>
      </c>
      <c r="AX191" s="13" t="s">
        <v>80</v>
      </c>
      <c r="AY191" s="250" t="s">
        <v>146</v>
      </c>
    </row>
    <row r="192" s="2" customFormat="1" ht="24.15" customHeight="1">
      <c r="A192" s="38"/>
      <c r="B192" s="39"/>
      <c r="C192" s="226" t="s">
        <v>347</v>
      </c>
      <c r="D192" s="226" t="s">
        <v>149</v>
      </c>
      <c r="E192" s="227" t="s">
        <v>994</v>
      </c>
      <c r="F192" s="228" t="s">
        <v>995</v>
      </c>
      <c r="G192" s="229" t="s">
        <v>162</v>
      </c>
      <c r="H192" s="230">
        <v>13.523999999999999</v>
      </c>
      <c r="I192" s="231"/>
      <c r="J192" s="232">
        <f>ROUND(I192*H192,2)</f>
        <v>0</v>
      </c>
      <c r="K192" s="228" t="s">
        <v>153</v>
      </c>
      <c r="L192" s="44"/>
      <c r="M192" s="233" t="s">
        <v>1</v>
      </c>
      <c r="N192" s="234" t="s">
        <v>38</v>
      </c>
      <c r="O192" s="91"/>
      <c r="P192" s="235">
        <f>O192*H192</f>
        <v>0</v>
      </c>
      <c r="Q192" s="235">
        <v>0.00040000000000000002</v>
      </c>
      <c r="R192" s="235">
        <f>Q192*H192</f>
        <v>0.0054095999999999997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232</v>
      </c>
      <c r="AT192" s="237" t="s">
        <v>149</v>
      </c>
      <c r="AU192" s="237" t="s">
        <v>82</v>
      </c>
      <c r="AY192" s="17" t="s">
        <v>146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80</v>
      </c>
      <c r="BK192" s="238">
        <f>ROUND(I192*H192,2)</f>
        <v>0</v>
      </c>
      <c r="BL192" s="17" t="s">
        <v>232</v>
      </c>
      <c r="BM192" s="237" t="s">
        <v>996</v>
      </c>
    </row>
    <row r="193" s="2" customFormat="1" ht="37.8" customHeight="1">
      <c r="A193" s="38"/>
      <c r="B193" s="39"/>
      <c r="C193" s="277" t="s">
        <v>7</v>
      </c>
      <c r="D193" s="277" t="s">
        <v>295</v>
      </c>
      <c r="E193" s="278" t="s">
        <v>392</v>
      </c>
      <c r="F193" s="279" t="s">
        <v>393</v>
      </c>
      <c r="G193" s="280" t="s">
        <v>162</v>
      </c>
      <c r="H193" s="281">
        <v>15.762000000000001</v>
      </c>
      <c r="I193" s="282"/>
      <c r="J193" s="283">
        <f>ROUND(I193*H193,2)</f>
        <v>0</v>
      </c>
      <c r="K193" s="279" t="s">
        <v>153</v>
      </c>
      <c r="L193" s="284"/>
      <c r="M193" s="285" t="s">
        <v>1</v>
      </c>
      <c r="N193" s="286" t="s">
        <v>38</v>
      </c>
      <c r="O193" s="91"/>
      <c r="P193" s="235">
        <f>O193*H193</f>
        <v>0</v>
      </c>
      <c r="Q193" s="235">
        <v>0.0054000000000000003</v>
      </c>
      <c r="R193" s="235">
        <f>Q193*H193</f>
        <v>0.085114800000000004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394</v>
      </c>
      <c r="AT193" s="237" t="s">
        <v>295</v>
      </c>
      <c r="AU193" s="237" t="s">
        <v>82</v>
      </c>
      <c r="AY193" s="17" t="s">
        <v>146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80</v>
      </c>
      <c r="BK193" s="238">
        <f>ROUND(I193*H193,2)</f>
        <v>0</v>
      </c>
      <c r="BL193" s="17" t="s">
        <v>232</v>
      </c>
      <c r="BM193" s="237" t="s">
        <v>997</v>
      </c>
    </row>
    <row r="194" s="13" customFormat="1">
      <c r="A194" s="13"/>
      <c r="B194" s="239"/>
      <c r="C194" s="240"/>
      <c r="D194" s="241" t="s">
        <v>156</v>
      </c>
      <c r="E194" s="242" t="s">
        <v>1</v>
      </c>
      <c r="F194" s="243" t="s">
        <v>998</v>
      </c>
      <c r="G194" s="240"/>
      <c r="H194" s="244">
        <v>15.762000000000001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156</v>
      </c>
      <c r="AU194" s="250" t="s">
        <v>82</v>
      </c>
      <c r="AV194" s="13" t="s">
        <v>82</v>
      </c>
      <c r="AW194" s="13" t="s">
        <v>30</v>
      </c>
      <c r="AX194" s="13" t="s">
        <v>80</v>
      </c>
      <c r="AY194" s="250" t="s">
        <v>146</v>
      </c>
    </row>
    <row r="195" s="2" customFormat="1" ht="24.15" customHeight="1">
      <c r="A195" s="38"/>
      <c r="B195" s="39"/>
      <c r="C195" s="226" t="s">
        <v>355</v>
      </c>
      <c r="D195" s="226" t="s">
        <v>149</v>
      </c>
      <c r="E195" s="227" t="s">
        <v>404</v>
      </c>
      <c r="F195" s="228" t="s">
        <v>405</v>
      </c>
      <c r="G195" s="229" t="s">
        <v>406</v>
      </c>
      <c r="H195" s="287"/>
      <c r="I195" s="231"/>
      <c r="J195" s="232">
        <f>ROUND(I195*H195,2)</f>
        <v>0</v>
      </c>
      <c r="K195" s="228" t="s">
        <v>153</v>
      </c>
      <c r="L195" s="44"/>
      <c r="M195" s="233" t="s">
        <v>1</v>
      </c>
      <c r="N195" s="234" t="s">
        <v>38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232</v>
      </c>
      <c r="AT195" s="237" t="s">
        <v>149</v>
      </c>
      <c r="AU195" s="237" t="s">
        <v>82</v>
      </c>
      <c r="AY195" s="17" t="s">
        <v>146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80</v>
      </c>
      <c r="BK195" s="238">
        <f>ROUND(I195*H195,2)</f>
        <v>0</v>
      </c>
      <c r="BL195" s="17" t="s">
        <v>232</v>
      </c>
      <c r="BM195" s="237" t="s">
        <v>999</v>
      </c>
    </row>
    <row r="196" s="12" customFormat="1" ht="22.8" customHeight="1">
      <c r="A196" s="12"/>
      <c r="B196" s="210"/>
      <c r="C196" s="211"/>
      <c r="D196" s="212" t="s">
        <v>72</v>
      </c>
      <c r="E196" s="224" t="s">
        <v>415</v>
      </c>
      <c r="F196" s="224" t="s">
        <v>416</v>
      </c>
      <c r="G196" s="211"/>
      <c r="H196" s="211"/>
      <c r="I196" s="214"/>
      <c r="J196" s="225">
        <f>BK196</f>
        <v>0</v>
      </c>
      <c r="K196" s="211"/>
      <c r="L196" s="216"/>
      <c r="M196" s="217"/>
      <c r="N196" s="218"/>
      <c r="O196" s="218"/>
      <c r="P196" s="219">
        <f>SUM(P197:P204)</f>
        <v>0</v>
      </c>
      <c r="Q196" s="218"/>
      <c r="R196" s="219">
        <f>SUM(R197:R204)</f>
        <v>0.77221823000000001</v>
      </c>
      <c r="S196" s="218"/>
      <c r="T196" s="220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1" t="s">
        <v>82</v>
      </c>
      <c r="AT196" s="222" t="s">
        <v>72</v>
      </c>
      <c r="AU196" s="222" t="s">
        <v>80</v>
      </c>
      <c r="AY196" s="221" t="s">
        <v>146</v>
      </c>
      <c r="BK196" s="223">
        <f>SUM(BK197:BK204)</f>
        <v>0</v>
      </c>
    </row>
    <row r="197" s="2" customFormat="1" ht="24.15" customHeight="1">
      <c r="A197" s="38"/>
      <c r="B197" s="39"/>
      <c r="C197" s="226" t="s">
        <v>360</v>
      </c>
      <c r="D197" s="226" t="s">
        <v>149</v>
      </c>
      <c r="E197" s="227" t="s">
        <v>1000</v>
      </c>
      <c r="F197" s="228" t="s">
        <v>1001</v>
      </c>
      <c r="G197" s="229" t="s">
        <v>1002</v>
      </c>
      <c r="H197" s="230">
        <v>648.51700000000005</v>
      </c>
      <c r="I197" s="231"/>
      <c r="J197" s="232">
        <f>ROUND(I197*H197,2)</f>
        <v>0</v>
      </c>
      <c r="K197" s="228" t="s">
        <v>153</v>
      </c>
      <c r="L197" s="44"/>
      <c r="M197" s="233" t="s">
        <v>1</v>
      </c>
      <c r="N197" s="234" t="s">
        <v>38</v>
      </c>
      <c r="O197" s="91"/>
      <c r="P197" s="235">
        <f>O197*H197</f>
        <v>0</v>
      </c>
      <c r="Q197" s="235">
        <v>5.0000000000000002E-05</v>
      </c>
      <c r="R197" s="235">
        <f>Q197*H197</f>
        <v>0.032425850000000006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232</v>
      </c>
      <c r="AT197" s="237" t="s">
        <v>149</v>
      </c>
      <c r="AU197" s="237" t="s">
        <v>82</v>
      </c>
      <c r="AY197" s="17" t="s">
        <v>146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80</v>
      </c>
      <c r="BK197" s="238">
        <f>ROUND(I197*H197,2)</f>
        <v>0</v>
      </c>
      <c r="BL197" s="17" t="s">
        <v>232</v>
      </c>
      <c r="BM197" s="237" t="s">
        <v>1003</v>
      </c>
    </row>
    <row r="198" s="15" customFormat="1">
      <c r="A198" s="15"/>
      <c r="B198" s="267"/>
      <c r="C198" s="268"/>
      <c r="D198" s="241" t="s">
        <v>156</v>
      </c>
      <c r="E198" s="269" t="s">
        <v>1</v>
      </c>
      <c r="F198" s="270" t="s">
        <v>1004</v>
      </c>
      <c r="G198" s="268"/>
      <c r="H198" s="269" t="s">
        <v>1</v>
      </c>
      <c r="I198" s="271"/>
      <c r="J198" s="268"/>
      <c r="K198" s="268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156</v>
      </c>
      <c r="AU198" s="276" t="s">
        <v>82</v>
      </c>
      <c r="AV198" s="15" t="s">
        <v>80</v>
      </c>
      <c r="AW198" s="15" t="s">
        <v>30</v>
      </c>
      <c r="AX198" s="15" t="s">
        <v>73</v>
      </c>
      <c r="AY198" s="276" t="s">
        <v>146</v>
      </c>
    </row>
    <row r="199" s="13" customFormat="1">
      <c r="A199" s="13"/>
      <c r="B199" s="239"/>
      <c r="C199" s="240"/>
      <c r="D199" s="241" t="s">
        <v>156</v>
      </c>
      <c r="E199" s="242" t="s">
        <v>1</v>
      </c>
      <c r="F199" s="243" t="s">
        <v>1005</v>
      </c>
      <c r="G199" s="240"/>
      <c r="H199" s="244">
        <v>435.86500000000001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156</v>
      </c>
      <c r="AU199" s="250" t="s">
        <v>82</v>
      </c>
      <c r="AV199" s="13" t="s">
        <v>82</v>
      </c>
      <c r="AW199" s="13" t="s">
        <v>30</v>
      </c>
      <c r="AX199" s="13" t="s">
        <v>73</v>
      </c>
      <c r="AY199" s="250" t="s">
        <v>146</v>
      </c>
    </row>
    <row r="200" s="13" customFormat="1">
      <c r="A200" s="13"/>
      <c r="B200" s="239"/>
      <c r="C200" s="240"/>
      <c r="D200" s="241" t="s">
        <v>156</v>
      </c>
      <c r="E200" s="242" t="s">
        <v>1</v>
      </c>
      <c r="F200" s="243" t="s">
        <v>1006</v>
      </c>
      <c r="G200" s="240"/>
      <c r="H200" s="244">
        <v>212.65199999999999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156</v>
      </c>
      <c r="AU200" s="250" t="s">
        <v>82</v>
      </c>
      <c r="AV200" s="13" t="s">
        <v>82</v>
      </c>
      <c r="AW200" s="13" t="s">
        <v>30</v>
      </c>
      <c r="AX200" s="13" t="s">
        <v>73</v>
      </c>
      <c r="AY200" s="250" t="s">
        <v>146</v>
      </c>
    </row>
    <row r="201" s="14" customFormat="1">
      <c r="A201" s="14"/>
      <c r="B201" s="251"/>
      <c r="C201" s="252"/>
      <c r="D201" s="241" t="s">
        <v>156</v>
      </c>
      <c r="E201" s="253" t="s">
        <v>1</v>
      </c>
      <c r="F201" s="254" t="s">
        <v>158</v>
      </c>
      <c r="G201" s="252"/>
      <c r="H201" s="255">
        <v>648.51700000000005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156</v>
      </c>
      <c r="AU201" s="261" t="s">
        <v>82</v>
      </c>
      <c r="AV201" s="14" t="s">
        <v>154</v>
      </c>
      <c r="AW201" s="14" t="s">
        <v>30</v>
      </c>
      <c r="AX201" s="14" t="s">
        <v>80</v>
      </c>
      <c r="AY201" s="261" t="s">
        <v>146</v>
      </c>
    </row>
    <row r="202" s="2" customFormat="1" ht="24.15" customHeight="1">
      <c r="A202" s="38"/>
      <c r="B202" s="39"/>
      <c r="C202" s="277" t="s">
        <v>397</v>
      </c>
      <c r="D202" s="277" t="s">
        <v>295</v>
      </c>
      <c r="E202" s="278" t="s">
        <v>1007</v>
      </c>
      <c r="F202" s="279" t="s">
        <v>1008</v>
      </c>
      <c r="G202" s="280" t="s">
        <v>227</v>
      </c>
      <c r="H202" s="281">
        <v>0.64900000000000002</v>
      </c>
      <c r="I202" s="282"/>
      <c r="J202" s="283">
        <f>ROUND(I202*H202,2)</f>
        <v>0</v>
      </c>
      <c r="K202" s="279" t="s">
        <v>153</v>
      </c>
      <c r="L202" s="284"/>
      <c r="M202" s="285" t="s">
        <v>1</v>
      </c>
      <c r="N202" s="286" t="s">
        <v>38</v>
      </c>
      <c r="O202" s="91"/>
      <c r="P202" s="235">
        <f>O202*H202</f>
        <v>0</v>
      </c>
      <c r="Q202" s="235">
        <v>1</v>
      </c>
      <c r="R202" s="235">
        <f>Q202*H202</f>
        <v>0.64900000000000002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394</v>
      </c>
      <c r="AT202" s="237" t="s">
        <v>295</v>
      </c>
      <c r="AU202" s="237" t="s">
        <v>82</v>
      </c>
      <c r="AY202" s="17" t="s">
        <v>146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80</v>
      </c>
      <c r="BK202" s="238">
        <f>ROUND(I202*H202,2)</f>
        <v>0</v>
      </c>
      <c r="BL202" s="17" t="s">
        <v>232</v>
      </c>
      <c r="BM202" s="237" t="s">
        <v>1009</v>
      </c>
    </row>
    <row r="203" s="2" customFormat="1" ht="24.15" customHeight="1">
      <c r="A203" s="38"/>
      <c r="B203" s="39"/>
      <c r="C203" s="226" t="s">
        <v>369</v>
      </c>
      <c r="D203" s="226" t="s">
        <v>149</v>
      </c>
      <c r="E203" s="227" t="s">
        <v>1010</v>
      </c>
      <c r="F203" s="228" t="s">
        <v>1011</v>
      </c>
      <c r="G203" s="229" t="s">
        <v>1002</v>
      </c>
      <c r="H203" s="230">
        <v>648.51700000000005</v>
      </c>
      <c r="I203" s="231"/>
      <c r="J203" s="232">
        <f>ROUND(I203*H203,2)</f>
        <v>0</v>
      </c>
      <c r="K203" s="228" t="s">
        <v>153</v>
      </c>
      <c r="L203" s="44"/>
      <c r="M203" s="233" t="s">
        <v>1</v>
      </c>
      <c r="N203" s="234" t="s">
        <v>38</v>
      </c>
      <c r="O203" s="91"/>
      <c r="P203" s="235">
        <f>O203*H203</f>
        <v>0</v>
      </c>
      <c r="Q203" s="235">
        <v>0.00013999999999999999</v>
      </c>
      <c r="R203" s="235">
        <f>Q203*H203</f>
        <v>0.090792380000000006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154</v>
      </c>
      <c r="AT203" s="237" t="s">
        <v>149</v>
      </c>
      <c r="AU203" s="237" t="s">
        <v>82</v>
      </c>
      <c r="AY203" s="17" t="s">
        <v>146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80</v>
      </c>
      <c r="BK203" s="238">
        <f>ROUND(I203*H203,2)</f>
        <v>0</v>
      </c>
      <c r="BL203" s="17" t="s">
        <v>154</v>
      </c>
      <c r="BM203" s="237" t="s">
        <v>1012</v>
      </c>
    </row>
    <row r="204" s="2" customFormat="1" ht="24.15" customHeight="1">
      <c r="A204" s="38"/>
      <c r="B204" s="39"/>
      <c r="C204" s="226" t="s">
        <v>377</v>
      </c>
      <c r="D204" s="226" t="s">
        <v>149</v>
      </c>
      <c r="E204" s="227" t="s">
        <v>443</v>
      </c>
      <c r="F204" s="228" t="s">
        <v>444</v>
      </c>
      <c r="G204" s="229" t="s">
        <v>406</v>
      </c>
      <c r="H204" s="287"/>
      <c r="I204" s="231"/>
      <c r="J204" s="232">
        <f>ROUND(I204*H204,2)</f>
        <v>0</v>
      </c>
      <c r="K204" s="228" t="s">
        <v>153</v>
      </c>
      <c r="L204" s="44"/>
      <c r="M204" s="262" t="s">
        <v>1</v>
      </c>
      <c r="N204" s="263" t="s">
        <v>38</v>
      </c>
      <c r="O204" s="264"/>
      <c r="P204" s="265">
        <f>O204*H204</f>
        <v>0</v>
      </c>
      <c r="Q204" s="265">
        <v>0</v>
      </c>
      <c r="R204" s="265">
        <f>Q204*H204</f>
        <v>0</v>
      </c>
      <c r="S204" s="265">
        <v>0</v>
      </c>
      <c r="T204" s="26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232</v>
      </c>
      <c r="AT204" s="237" t="s">
        <v>149</v>
      </c>
      <c r="AU204" s="237" t="s">
        <v>82</v>
      </c>
      <c r="AY204" s="17" t="s">
        <v>146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80</v>
      </c>
      <c r="BK204" s="238">
        <f>ROUND(I204*H204,2)</f>
        <v>0</v>
      </c>
      <c r="BL204" s="17" t="s">
        <v>232</v>
      </c>
      <c r="BM204" s="237" t="s">
        <v>1013</v>
      </c>
    </row>
    <row r="205" s="2" customFormat="1" ht="6.96" customHeight="1">
      <c r="A205" s="38"/>
      <c r="B205" s="66"/>
      <c r="C205" s="67"/>
      <c r="D205" s="67"/>
      <c r="E205" s="67"/>
      <c r="F205" s="67"/>
      <c r="G205" s="67"/>
      <c r="H205" s="67"/>
      <c r="I205" s="67"/>
      <c r="J205" s="67"/>
      <c r="K205" s="67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xSYRSbjkRpWTLwkPfgFzZGxv1Yfhy3f4y6Uis6gcyz9cr+O6VDFRxUGKaBVCY60PS2zeZXIG9fYINuVs0cEP5A==" hashValue="Vi2Tk16BkI4ycNdjhilJGIgbo4oh/HF92KuOGXjX3t402hybJqR1d10kltaYiBDAqwHrFJ/PRk/i87CoP2Sxeg==" algorithmName="SHA-512" password="CC35"/>
  <autoFilter ref="C129:K2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Komunitní centrum Jahodnice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1014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117</v>
      </c>
      <c r="G12" s="38"/>
      <c r="H12" s="38"/>
      <c r="I12" s="150" t="s">
        <v>22</v>
      </c>
      <c r="J12" s="153" t="str">
        <f>'Rekapitulace stavby'!AN8</f>
        <v>2.5.2022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118</v>
      </c>
      <c r="F15" s="38"/>
      <c r="G15" s="38"/>
      <c r="H15" s="38"/>
      <c r="I15" s="150" t="s">
        <v>26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119</v>
      </c>
      <c r="F21" s="38"/>
      <c r="G21" s="38"/>
      <c r="H21" s="38"/>
      <c r="I21" s="150" t="s">
        <v>26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120</v>
      </c>
      <c r="F24" s="38"/>
      <c r="G24" s="38"/>
      <c r="H24" s="38"/>
      <c r="I24" s="150" t="s">
        <v>26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ROUND((SUM(BE122:BE140)),  2)</f>
        <v>0</v>
      </c>
      <c r="G33" s="38"/>
      <c r="H33" s="38"/>
      <c r="I33" s="164">
        <v>0.20999999999999999</v>
      </c>
      <c r="J33" s="163">
        <f>ROUND(((SUM(BE122:BE140))*I33),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ROUND((SUM(BF122:BF140)),  2)</f>
        <v>0</v>
      </c>
      <c r="G34" s="38"/>
      <c r="H34" s="38"/>
      <c r="I34" s="164">
        <v>0.14999999999999999</v>
      </c>
      <c r="J34" s="163">
        <f>ROUND(((SUM(BF122:BF140))*I34),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ROUND((SUM(BG122:BG140)),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ROUND((SUM(BH122:BH140)),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ROUND((SUM(BI122:BI140)),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Komunitní centrum Jahodnice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SO-04 -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Baštířská 67/2, Praha 14</v>
      </c>
      <c r="G89" s="40"/>
      <c r="H89" s="40"/>
      <c r="I89" s="32" t="s">
        <v>22</v>
      </c>
      <c r="J89" s="79" t="str">
        <f>IF(J12="","",J12)</f>
        <v>2.5.2022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Městská část Praha 14</v>
      </c>
      <c r="G91" s="40"/>
      <c r="H91" s="40"/>
      <c r="I91" s="32" t="s">
        <v>29</v>
      </c>
      <c r="J91" s="36" t="str">
        <f>E21</f>
        <v>a3atelier,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123</v>
      </c>
      <c r="D94" s="185"/>
      <c r="E94" s="185"/>
      <c r="F94" s="185"/>
      <c r="G94" s="185"/>
      <c r="H94" s="185"/>
      <c r="I94" s="185"/>
      <c r="J94" s="186" t="s">
        <v>124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126</v>
      </c>
    </row>
    <row r="97" s="9" customFormat="1" ht="24.96" customHeight="1">
      <c r="A97" s="9"/>
      <c r="B97" s="188"/>
      <c r="C97" s="189"/>
      <c r="D97" s="190" t="s">
        <v>1015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1016</v>
      </c>
      <c r="E98" s="196"/>
      <c r="F98" s="196"/>
      <c r="G98" s="196"/>
      <c r="H98" s="196"/>
      <c r="I98" s="196"/>
      <c r="J98" s="197">
        <f>J124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1017</v>
      </c>
      <c r="E99" s="196"/>
      <c r="F99" s="196"/>
      <c r="G99" s="196"/>
      <c r="H99" s="196"/>
      <c r="I99" s="196"/>
      <c r="J99" s="197">
        <f>J129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1018</v>
      </c>
      <c r="E100" s="196"/>
      <c r="F100" s="196"/>
      <c r="G100" s="196"/>
      <c r="H100" s="196"/>
      <c r="I100" s="196"/>
      <c r="J100" s="197">
        <f>J134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1019</v>
      </c>
      <c r="E101" s="196"/>
      <c r="F101" s="196"/>
      <c r="G101" s="196"/>
      <c r="H101" s="196"/>
      <c r="I101" s="196"/>
      <c r="J101" s="197">
        <f>J136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1020</v>
      </c>
      <c r="E102" s="196"/>
      <c r="F102" s="196"/>
      <c r="G102" s="196"/>
      <c r="H102" s="196"/>
      <c r="I102" s="196"/>
      <c r="J102" s="197">
        <f>J139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Komunitní centrum Jahodnice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SO-04 - Vedlejší rozpočtové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Baštířská 67/2, Praha 14</v>
      </c>
      <c r="G116" s="40"/>
      <c r="H116" s="40"/>
      <c r="I116" s="32" t="s">
        <v>22</v>
      </c>
      <c r="J116" s="79" t="str">
        <f>IF(J12="","",J12)</f>
        <v>2.5.2022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Městská část Praha 14</v>
      </c>
      <c r="G118" s="40"/>
      <c r="H118" s="40"/>
      <c r="I118" s="32" t="s">
        <v>29</v>
      </c>
      <c r="J118" s="36" t="str">
        <f>E21</f>
        <v>a3atelier,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>Zdeněk Drda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132</v>
      </c>
      <c r="D121" s="202" t="s">
        <v>58</v>
      </c>
      <c r="E121" s="202" t="s">
        <v>54</v>
      </c>
      <c r="F121" s="202" t="s">
        <v>55</v>
      </c>
      <c r="G121" s="202" t="s">
        <v>133</v>
      </c>
      <c r="H121" s="202" t="s">
        <v>134</v>
      </c>
      <c r="I121" s="202" t="s">
        <v>135</v>
      </c>
      <c r="J121" s="202" t="s">
        <v>124</v>
      </c>
      <c r="K121" s="203" t="s">
        <v>136</v>
      </c>
      <c r="L121" s="204"/>
      <c r="M121" s="100" t="s">
        <v>1</v>
      </c>
      <c r="N121" s="101" t="s">
        <v>37</v>
      </c>
      <c r="O121" s="101" t="s">
        <v>137</v>
      </c>
      <c r="P121" s="101" t="s">
        <v>138</v>
      </c>
      <c r="Q121" s="101" t="s">
        <v>139</v>
      </c>
      <c r="R121" s="101" t="s">
        <v>140</v>
      </c>
      <c r="S121" s="101" t="s">
        <v>141</v>
      </c>
      <c r="T121" s="102" t="s">
        <v>142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143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126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72</v>
      </c>
      <c r="E123" s="213" t="s">
        <v>1021</v>
      </c>
      <c r="F123" s="213" t="s">
        <v>110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P124+P129+P134+P136+P139</f>
        <v>0</v>
      </c>
      <c r="Q123" s="218"/>
      <c r="R123" s="219">
        <f>R124+R129+R134+R136+R139</f>
        <v>0</v>
      </c>
      <c r="S123" s="218"/>
      <c r="T123" s="220">
        <f>T124+T129+T134+T136+T139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218</v>
      </c>
      <c r="AT123" s="222" t="s">
        <v>72</v>
      </c>
      <c r="AU123" s="222" t="s">
        <v>73</v>
      </c>
      <c r="AY123" s="221" t="s">
        <v>146</v>
      </c>
      <c r="BK123" s="223">
        <f>BK124+BK129+BK134+BK136+BK139</f>
        <v>0</v>
      </c>
    </row>
    <row r="124" s="12" customFormat="1" ht="22.8" customHeight="1">
      <c r="A124" s="12"/>
      <c r="B124" s="210"/>
      <c r="C124" s="211"/>
      <c r="D124" s="212" t="s">
        <v>72</v>
      </c>
      <c r="E124" s="224" t="s">
        <v>1022</v>
      </c>
      <c r="F124" s="224" t="s">
        <v>1023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SUM(P125:P128)</f>
        <v>0</v>
      </c>
      <c r="Q124" s="218"/>
      <c r="R124" s="219">
        <f>SUM(R125:R128)</f>
        <v>0</v>
      </c>
      <c r="S124" s="218"/>
      <c r="T124" s="220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218</v>
      </c>
      <c r="AT124" s="222" t="s">
        <v>72</v>
      </c>
      <c r="AU124" s="222" t="s">
        <v>80</v>
      </c>
      <c r="AY124" s="221" t="s">
        <v>146</v>
      </c>
      <c r="BK124" s="223">
        <f>SUM(BK125:BK128)</f>
        <v>0</v>
      </c>
    </row>
    <row r="125" s="2" customFormat="1" ht="16.5" customHeight="1">
      <c r="A125" s="38"/>
      <c r="B125" s="39"/>
      <c r="C125" s="226" t="s">
        <v>80</v>
      </c>
      <c r="D125" s="226" t="s">
        <v>149</v>
      </c>
      <c r="E125" s="227" t="s">
        <v>1024</v>
      </c>
      <c r="F125" s="228" t="s">
        <v>1025</v>
      </c>
      <c r="G125" s="229" t="s">
        <v>413</v>
      </c>
      <c r="H125" s="230">
        <v>1</v>
      </c>
      <c r="I125" s="231"/>
      <c r="J125" s="232">
        <f>ROUND(I125*H125,2)</f>
        <v>0</v>
      </c>
      <c r="K125" s="228" t="s">
        <v>153</v>
      </c>
      <c r="L125" s="44"/>
      <c r="M125" s="233" t="s">
        <v>1</v>
      </c>
      <c r="N125" s="234" t="s">
        <v>38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1026</v>
      </c>
      <c r="AT125" s="237" t="s">
        <v>149</v>
      </c>
      <c r="AU125" s="237" t="s">
        <v>82</v>
      </c>
      <c r="AY125" s="17" t="s">
        <v>146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80</v>
      </c>
      <c r="BK125" s="238">
        <f>ROUND(I125*H125,2)</f>
        <v>0</v>
      </c>
      <c r="BL125" s="17" t="s">
        <v>1026</v>
      </c>
      <c r="BM125" s="237" t="s">
        <v>1027</v>
      </c>
    </row>
    <row r="126" s="2" customFormat="1" ht="16.5" customHeight="1">
      <c r="A126" s="38"/>
      <c r="B126" s="39"/>
      <c r="C126" s="226" t="s">
        <v>82</v>
      </c>
      <c r="D126" s="226" t="s">
        <v>149</v>
      </c>
      <c r="E126" s="227" t="s">
        <v>1028</v>
      </c>
      <c r="F126" s="228" t="s">
        <v>1029</v>
      </c>
      <c r="G126" s="229" t="s">
        <v>413</v>
      </c>
      <c r="H126" s="230">
        <v>1</v>
      </c>
      <c r="I126" s="231"/>
      <c r="J126" s="232">
        <f>ROUND(I126*H126,2)</f>
        <v>0</v>
      </c>
      <c r="K126" s="228" t="s">
        <v>153</v>
      </c>
      <c r="L126" s="44"/>
      <c r="M126" s="233" t="s">
        <v>1</v>
      </c>
      <c r="N126" s="234" t="s">
        <v>38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1026</v>
      </c>
      <c r="AT126" s="237" t="s">
        <v>149</v>
      </c>
      <c r="AU126" s="237" t="s">
        <v>82</v>
      </c>
      <c r="AY126" s="17" t="s">
        <v>146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80</v>
      </c>
      <c r="BK126" s="238">
        <f>ROUND(I126*H126,2)</f>
        <v>0</v>
      </c>
      <c r="BL126" s="17" t="s">
        <v>1026</v>
      </c>
      <c r="BM126" s="237" t="s">
        <v>1030</v>
      </c>
    </row>
    <row r="127" s="2" customFormat="1" ht="16.5" customHeight="1">
      <c r="A127" s="38"/>
      <c r="B127" s="39"/>
      <c r="C127" s="226" t="s">
        <v>214</v>
      </c>
      <c r="D127" s="226" t="s">
        <v>149</v>
      </c>
      <c r="E127" s="227" t="s">
        <v>1031</v>
      </c>
      <c r="F127" s="228" t="s">
        <v>1032</v>
      </c>
      <c r="G127" s="229" t="s">
        <v>413</v>
      </c>
      <c r="H127" s="230">
        <v>1</v>
      </c>
      <c r="I127" s="231"/>
      <c r="J127" s="232">
        <f>ROUND(I127*H127,2)</f>
        <v>0</v>
      </c>
      <c r="K127" s="228" t="s">
        <v>153</v>
      </c>
      <c r="L127" s="44"/>
      <c r="M127" s="233" t="s">
        <v>1</v>
      </c>
      <c r="N127" s="234" t="s">
        <v>38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1026</v>
      </c>
      <c r="AT127" s="237" t="s">
        <v>149</v>
      </c>
      <c r="AU127" s="237" t="s">
        <v>82</v>
      </c>
      <c r="AY127" s="17" t="s">
        <v>146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80</v>
      </c>
      <c r="BK127" s="238">
        <f>ROUND(I127*H127,2)</f>
        <v>0</v>
      </c>
      <c r="BL127" s="17" t="s">
        <v>1026</v>
      </c>
      <c r="BM127" s="237" t="s">
        <v>1033</v>
      </c>
    </row>
    <row r="128" s="2" customFormat="1" ht="16.5" customHeight="1">
      <c r="A128" s="38"/>
      <c r="B128" s="39"/>
      <c r="C128" s="226" t="s">
        <v>154</v>
      </c>
      <c r="D128" s="226" t="s">
        <v>149</v>
      </c>
      <c r="E128" s="227" t="s">
        <v>1034</v>
      </c>
      <c r="F128" s="228" t="s">
        <v>1035</v>
      </c>
      <c r="G128" s="229" t="s">
        <v>413</v>
      </c>
      <c r="H128" s="230">
        <v>1</v>
      </c>
      <c r="I128" s="231"/>
      <c r="J128" s="232">
        <f>ROUND(I128*H128,2)</f>
        <v>0</v>
      </c>
      <c r="K128" s="228" t="s">
        <v>153</v>
      </c>
      <c r="L128" s="44"/>
      <c r="M128" s="233" t="s">
        <v>1</v>
      </c>
      <c r="N128" s="234" t="s">
        <v>38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1026</v>
      </c>
      <c r="AT128" s="237" t="s">
        <v>149</v>
      </c>
      <c r="AU128" s="237" t="s">
        <v>82</v>
      </c>
      <c r="AY128" s="17" t="s">
        <v>146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80</v>
      </c>
      <c r="BK128" s="238">
        <f>ROUND(I128*H128,2)</f>
        <v>0</v>
      </c>
      <c r="BL128" s="17" t="s">
        <v>1026</v>
      </c>
      <c r="BM128" s="237" t="s">
        <v>1036</v>
      </c>
    </row>
    <row r="129" s="12" customFormat="1" ht="22.8" customHeight="1">
      <c r="A129" s="12"/>
      <c r="B129" s="210"/>
      <c r="C129" s="211"/>
      <c r="D129" s="212" t="s">
        <v>72</v>
      </c>
      <c r="E129" s="224" t="s">
        <v>1037</v>
      </c>
      <c r="F129" s="224" t="s">
        <v>1038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SUM(P130:P133)</f>
        <v>0</v>
      </c>
      <c r="Q129" s="218"/>
      <c r="R129" s="219">
        <f>SUM(R130:R133)</f>
        <v>0</v>
      </c>
      <c r="S129" s="218"/>
      <c r="T129" s="22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218</v>
      </c>
      <c r="AT129" s="222" t="s">
        <v>72</v>
      </c>
      <c r="AU129" s="222" t="s">
        <v>80</v>
      </c>
      <c r="AY129" s="221" t="s">
        <v>146</v>
      </c>
      <c r="BK129" s="223">
        <f>SUM(BK130:BK133)</f>
        <v>0</v>
      </c>
    </row>
    <row r="130" s="2" customFormat="1" ht="16.5" customHeight="1">
      <c r="A130" s="38"/>
      <c r="B130" s="39"/>
      <c r="C130" s="226" t="s">
        <v>218</v>
      </c>
      <c r="D130" s="226" t="s">
        <v>149</v>
      </c>
      <c r="E130" s="227" t="s">
        <v>1039</v>
      </c>
      <c r="F130" s="228" t="s">
        <v>1038</v>
      </c>
      <c r="G130" s="229" t="s">
        <v>413</v>
      </c>
      <c r="H130" s="230">
        <v>1</v>
      </c>
      <c r="I130" s="231"/>
      <c r="J130" s="232">
        <f>ROUND(I130*H130,2)</f>
        <v>0</v>
      </c>
      <c r="K130" s="228" t="s">
        <v>153</v>
      </c>
      <c r="L130" s="44"/>
      <c r="M130" s="233" t="s">
        <v>1</v>
      </c>
      <c r="N130" s="234" t="s">
        <v>38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1026</v>
      </c>
      <c r="AT130" s="237" t="s">
        <v>149</v>
      </c>
      <c r="AU130" s="237" t="s">
        <v>82</v>
      </c>
      <c r="AY130" s="17" t="s">
        <v>146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80</v>
      </c>
      <c r="BK130" s="238">
        <f>ROUND(I130*H130,2)</f>
        <v>0</v>
      </c>
      <c r="BL130" s="17" t="s">
        <v>1026</v>
      </c>
      <c r="BM130" s="237" t="s">
        <v>1040</v>
      </c>
    </row>
    <row r="131" s="2" customFormat="1" ht="16.5" customHeight="1">
      <c r="A131" s="38"/>
      <c r="B131" s="39"/>
      <c r="C131" s="226" t="s">
        <v>195</v>
      </c>
      <c r="D131" s="226" t="s">
        <v>149</v>
      </c>
      <c r="E131" s="227" t="s">
        <v>1041</v>
      </c>
      <c r="F131" s="228" t="s">
        <v>1042</v>
      </c>
      <c r="G131" s="229" t="s">
        <v>413</v>
      </c>
      <c r="H131" s="230">
        <v>1</v>
      </c>
      <c r="I131" s="231"/>
      <c r="J131" s="232">
        <f>ROUND(I131*H131,2)</f>
        <v>0</v>
      </c>
      <c r="K131" s="228" t="s">
        <v>153</v>
      </c>
      <c r="L131" s="44"/>
      <c r="M131" s="233" t="s">
        <v>1</v>
      </c>
      <c r="N131" s="234" t="s">
        <v>38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1026</v>
      </c>
      <c r="AT131" s="237" t="s">
        <v>149</v>
      </c>
      <c r="AU131" s="237" t="s">
        <v>82</v>
      </c>
      <c r="AY131" s="17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80</v>
      </c>
      <c r="BK131" s="238">
        <f>ROUND(I131*H131,2)</f>
        <v>0</v>
      </c>
      <c r="BL131" s="17" t="s">
        <v>1026</v>
      </c>
      <c r="BM131" s="237" t="s">
        <v>1043</v>
      </c>
    </row>
    <row r="132" s="2" customFormat="1" ht="24.15" customHeight="1">
      <c r="A132" s="38"/>
      <c r="B132" s="39"/>
      <c r="C132" s="226" t="s">
        <v>207</v>
      </c>
      <c r="D132" s="226" t="s">
        <v>149</v>
      </c>
      <c r="E132" s="227" t="s">
        <v>1044</v>
      </c>
      <c r="F132" s="228" t="s">
        <v>1045</v>
      </c>
      <c r="G132" s="229" t="s">
        <v>413</v>
      </c>
      <c r="H132" s="230">
        <v>1</v>
      </c>
      <c r="I132" s="231"/>
      <c r="J132" s="232">
        <f>ROUND(I132*H132,2)</f>
        <v>0</v>
      </c>
      <c r="K132" s="228" t="s">
        <v>153</v>
      </c>
      <c r="L132" s="44"/>
      <c r="M132" s="233" t="s">
        <v>1</v>
      </c>
      <c r="N132" s="234" t="s">
        <v>38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1026</v>
      </c>
      <c r="AT132" s="237" t="s">
        <v>149</v>
      </c>
      <c r="AU132" s="237" t="s">
        <v>82</v>
      </c>
      <c r="AY132" s="17" t="s">
        <v>146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80</v>
      </c>
      <c r="BK132" s="238">
        <f>ROUND(I132*H132,2)</f>
        <v>0</v>
      </c>
      <c r="BL132" s="17" t="s">
        <v>1026</v>
      </c>
      <c r="BM132" s="237" t="s">
        <v>1046</v>
      </c>
    </row>
    <row r="133" s="2" customFormat="1" ht="16.5" customHeight="1">
      <c r="A133" s="38"/>
      <c r="B133" s="39"/>
      <c r="C133" s="226" t="s">
        <v>201</v>
      </c>
      <c r="D133" s="226" t="s">
        <v>149</v>
      </c>
      <c r="E133" s="227" t="s">
        <v>1047</v>
      </c>
      <c r="F133" s="228" t="s">
        <v>1048</v>
      </c>
      <c r="G133" s="229" t="s">
        <v>413</v>
      </c>
      <c r="H133" s="230">
        <v>1</v>
      </c>
      <c r="I133" s="231"/>
      <c r="J133" s="232">
        <f>ROUND(I133*H133,2)</f>
        <v>0</v>
      </c>
      <c r="K133" s="228" t="s">
        <v>153</v>
      </c>
      <c r="L133" s="44"/>
      <c r="M133" s="233" t="s">
        <v>1</v>
      </c>
      <c r="N133" s="234" t="s">
        <v>38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1026</v>
      </c>
      <c r="AT133" s="237" t="s">
        <v>149</v>
      </c>
      <c r="AU133" s="237" t="s">
        <v>82</v>
      </c>
      <c r="AY133" s="17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80</v>
      </c>
      <c r="BK133" s="238">
        <f>ROUND(I133*H133,2)</f>
        <v>0</v>
      </c>
      <c r="BL133" s="17" t="s">
        <v>1026</v>
      </c>
      <c r="BM133" s="237" t="s">
        <v>1049</v>
      </c>
    </row>
    <row r="134" s="12" customFormat="1" ht="22.8" customHeight="1">
      <c r="A134" s="12"/>
      <c r="B134" s="210"/>
      <c r="C134" s="211"/>
      <c r="D134" s="212" t="s">
        <v>72</v>
      </c>
      <c r="E134" s="224" t="s">
        <v>1050</v>
      </c>
      <c r="F134" s="224" t="s">
        <v>1051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P135</f>
        <v>0</v>
      </c>
      <c r="Q134" s="218"/>
      <c r="R134" s="219">
        <f>R135</f>
        <v>0</v>
      </c>
      <c r="S134" s="218"/>
      <c r="T134" s="22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218</v>
      </c>
      <c r="AT134" s="222" t="s">
        <v>72</v>
      </c>
      <c r="AU134" s="222" t="s">
        <v>80</v>
      </c>
      <c r="AY134" s="221" t="s">
        <v>146</v>
      </c>
      <c r="BK134" s="223">
        <f>BK135</f>
        <v>0</v>
      </c>
    </row>
    <row r="135" s="2" customFormat="1" ht="16.5" customHeight="1">
      <c r="A135" s="38"/>
      <c r="B135" s="39"/>
      <c r="C135" s="226" t="s">
        <v>165</v>
      </c>
      <c r="D135" s="226" t="s">
        <v>149</v>
      </c>
      <c r="E135" s="227" t="s">
        <v>1052</v>
      </c>
      <c r="F135" s="228" t="s">
        <v>1053</v>
      </c>
      <c r="G135" s="229" t="s">
        <v>413</v>
      </c>
      <c r="H135" s="230">
        <v>1</v>
      </c>
      <c r="I135" s="231"/>
      <c r="J135" s="232">
        <f>ROUND(I135*H135,2)</f>
        <v>0</v>
      </c>
      <c r="K135" s="228" t="s">
        <v>153</v>
      </c>
      <c r="L135" s="44"/>
      <c r="M135" s="233" t="s">
        <v>1</v>
      </c>
      <c r="N135" s="234" t="s">
        <v>38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1026</v>
      </c>
      <c r="AT135" s="237" t="s">
        <v>149</v>
      </c>
      <c r="AU135" s="237" t="s">
        <v>82</v>
      </c>
      <c r="AY135" s="17" t="s">
        <v>146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80</v>
      </c>
      <c r="BK135" s="238">
        <f>ROUND(I135*H135,2)</f>
        <v>0</v>
      </c>
      <c r="BL135" s="17" t="s">
        <v>1026</v>
      </c>
      <c r="BM135" s="237" t="s">
        <v>1054</v>
      </c>
    </row>
    <row r="136" s="12" customFormat="1" ht="22.8" customHeight="1">
      <c r="A136" s="12"/>
      <c r="B136" s="210"/>
      <c r="C136" s="211"/>
      <c r="D136" s="212" t="s">
        <v>72</v>
      </c>
      <c r="E136" s="224" t="s">
        <v>1055</v>
      </c>
      <c r="F136" s="224" t="s">
        <v>1056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SUM(P137:P138)</f>
        <v>0</v>
      </c>
      <c r="Q136" s="218"/>
      <c r="R136" s="219">
        <f>SUM(R137:R138)</f>
        <v>0</v>
      </c>
      <c r="S136" s="218"/>
      <c r="T136" s="22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218</v>
      </c>
      <c r="AT136" s="222" t="s">
        <v>72</v>
      </c>
      <c r="AU136" s="222" t="s">
        <v>80</v>
      </c>
      <c r="AY136" s="221" t="s">
        <v>146</v>
      </c>
      <c r="BK136" s="223">
        <f>SUM(BK137:BK138)</f>
        <v>0</v>
      </c>
    </row>
    <row r="137" s="2" customFormat="1" ht="16.5" customHeight="1">
      <c r="A137" s="38"/>
      <c r="B137" s="39"/>
      <c r="C137" s="226" t="s">
        <v>172</v>
      </c>
      <c r="D137" s="226" t="s">
        <v>149</v>
      </c>
      <c r="E137" s="227" t="s">
        <v>1057</v>
      </c>
      <c r="F137" s="228" t="s">
        <v>1058</v>
      </c>
      <c r="G137" s="229" t="s">
        <v>413</v>
      </c>
      <c r="H137" s="230">
        <v>1</v>
      </c>
      <c r="I137" s="231"/>
      <c r="J137" s="232">
        <f>ROUND(I137*H137,2)</f>
        <v>0</v>
      </c>
      <c r="K137" s="228" t="s">
        <v>153</v>
      </c>
      <c r="L137" s="44"/>
      <c r="M137" s="233" t="s">
        <v>1</v>
      </c>
      <c r="N137" s="234" t="s">
        <v>38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1026</v>
      </c>
      <c r="AT137" s="237" t="s">
        <v>149</v>
      </c>
      <c r="AU137" s="237" t="s">
        <v>82</v>
      </c>
      <c r="AY137" s="17" t="s">
        <v>146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80</v>
      </c>
      <c r="BK137" s="238">
        <f>ROUND(I137*H137,2)</f>
        <v>0</v>
      </c>
      <c r="BL137" s="17" t="s">
        <v>1026</v>
      </c>
      <c r="BM137" s="237" t="s">
        <v>1059</v>
      </c>
    </row>
    <row r="138" s="2" customFormat="1" ht="16.5" customHeight="1">
      <c r="A138" s="38"/>
      <c r="B138" s="39"/>
      <c r="C138" s="226" t="s">
        <v>167</v>
      </c>
      <c r="D138" s="226" t="s">
        <v>149</v>
      </c>
      <c r="E138" s="227" t="s">
        <v>1060</v>
      </c>
      <c r="F138" s="228" t="s">
        <v>1061</v>
      </c>
      <c r="G138" s="229" t="s">
        <v>413</v>
      </c>
      <c r="H138" s="230">
        <v>1</v>
      </c>
      <c r="I138" s="231"/>
      <c r="J138" s="232">
        <f>ROUND(I138*H138,2)</f>
        <v>0</v>
      </c>
      <c r="K138" s="228" t="s">
        <v>153</v>
      </c>
      <c r="L138" s="44"/>
      <c r="M138" s="233" t="s">
        <v>1</v>
      </c>
      <c r="N138" s="234" t="s">
        <v>38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1026</v>
      </c>
      <c r="AT138" s="237" t="s">
        <v>149</v>
      </c>
      <c r="AU138" s="237" t="s">
        <v>82</v>
      </c>
      <c r="AY138" s="17" t="s">
        <v>146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80</v>
      </c>
      <c r="BK138" s="238">
        <f>ROUND(I138*H138,2)</f>
        <v>0</v>
      </c>
      <c r="BL138" s="17" t="s">
        <v>1026</v>
      </c>
      <c r="BM138" s="237" t="s">
        <v>1062</v>
      </c>
    </row>
    <row r="139" s="12" customFormat="1" ht="22.8" customHeight="1">
      <c r="A139" s="12"/>
      <c r="B139" s="210"/>
      <c r="C139" s="211"/>
      <c r="D139" s="212" t="s">
        <v>72</v>
      </c>
      <c r="E139" s="224" t="s">
        <v>1063</v>
      </c>
      <c r="F139" s="224" t="s">
        <v>1064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P140</f>
        <v>0</v>
      </c>
      <c r="Q139" s="218"/>
      <c r="R139" s="219">
        <f>R140</f>
        <v>0</v>
      </c>
      <c r="S139" s="218"/>
      <c r="T139" s="22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218</v>
      </c>
      <c r="AT139" s="222" t="s">
        <v>72</v>
      </c>
      <c r="AU139" s="222" t="s">
        <v>80</v>
      </c>
      <c r="AY139" s="221" t="s">
        <v>146</v>
      </c>
      <c r="BK139" s="223">
        <f>BK140</f>
        <v>0</v>
      </c>
    </row>
    <row r="140" s="2" customFormat="1" ht="16.5" customHeight="1">
      <c r="A140" s="38"/>
      <c r="B140" s="39"/>
      <c r="C140" s="226" t="s">
        <v>159</v>
      </c>
      <c r="D140" s="226" t="s">
        <v>149</v>
      </c>
      <c r="E140" s="227" t="s">
        <v>1065</v>
      </c>
      <c r="F140" s="228" t="s">
        <v>1066</v>
      </c>
      <c r="G140" s="229" t="s">
        <v>413</v>
      </c>
      <c r="H140" s="230">
        <v>1</v>
      </c>
      <c r="I140" s="231"/>
      <c r="J140" s="232">
        <f>ROUND(I140*H140,2)</f>
        <v>0</v>
      </c>
      <c r="K140" s="228" t="s">
        <v>153</v>
      </c>
      <c r="L140" s="44"/>
      <c r="M140" s="262" t="s">
        <v>1</v>
      </c>
      <c r="N140" s="263" t="s">
        <v>38</v>
      </c>
      <c r="O140" s="264"/>
      <c r="P140" s="265">
        <f>O140*H140</f>
        <v>0</v>
      </c>
      <c r="Q140" s="265">
        <v>0</v>
      </c>
      <c r="R140" s="265">
        <f>Q140*H140</f>
        <v>0</v>
      </c>
      <c r="S140" s="265">
        <v>0</v>
      </c>
      <c r="T140" s="26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1026</v>
      </c>
      <c r="AT140" s="237" t="s">
        <v>149</v>
      </c>
      <c r="AU140" s="237" t="s">
        <v>82</v>
      </c>
      <c r="AY140" s="17" t="s">
        <v>146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80</v>
      </c>
      <c r="BK140" s="238">
        <f>ROUND(I140*H140,2)</f>
        <v>0</v>
      </c>
      <c r="BL140" s="17" t="s">
        <v>1026</v>
      </c>
      <c r="BM140" s="237" t="s">
        <v>1067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nUxi3gdUSllCRLB9hhEtY+ALxvbVo5SYdzHHJPBeGcOHBR9Abg4kEUAEg3VtPIEXA5CqI2qPPc+XCjJ/210BpQ==" hashValue="5qQa21SNBDOtlUWJ5IfdbVIsQhR6Y/v51gPopVXKdpnPCGpz0qPCFUY2qN/2Kc50j4H2k3S3teg5tU9NNUhGLA==" algorithmName="SHA-512" password="CC35"/>
  <autoFilter ref="C121:K14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</dc:creator>
  <cp:lastModifiedBy>kros</cp:lastModifiedBy>
  <dcterms:created xsi:type="dcterms:W3CDTF">2022-11-08T07:05:42Z</dcterms:created>
  <dcterms:modified xsi:type="dcterms:W3CDTF">2022-11-08T07:05:51Z</dcterms:modified>
</cp:coreProperties>
</file>